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X:\Veřejné zakázky OŘ ÚL\APPR\2022\65022035_Opravy a servis tepelných zdrojů a topných systémů 2022\VŘ\Informace č. 1\"/>
    </mc:Choice>
  </mc:AlternateContent>
  <xr:revisionPtr revIDLastSave="0" documentId="13_ncr:1_{68F3F2E9-0972-486F-82C2-4661ED4242DC}" xr6:coauthVersionLast="36" xr6:coauthVersionMax="47" xr10:uidLastSave="{00000000-0000-0000-0000-000000000000}"/>
  <bookViews>
    <workbookView xWindow="0" yWindow="0" windowWidth="28800" windowHeight="12270" xr2:uid="{00000000-000D-0000-FFFF-FFFF00000000}"/>
  </bookViews>
  <sheets>
    <sheet name="Formulář pro sestavení nabídky" sheetId="7" r:id="rId1"/>
    <sheet name="A - Zajištění provozuschopnosti" sheetId="17" r:id="rId2"/>
    <sheet name="B - Předpokládaný objem prací" sheetId="16" r:id="rId3"/>
    <sheet name="C - Limitní výše VRN" sheetId="8" r:id="rId4"/>
  </sheets>
  <externalReferences>
    <externalReference r:id="rId5"/>
  </externalReferences>
  <definedNames>
    <definedName name="_xlnm._FilterDatabase" localSheetId="1" hidden="1">'A - Zajištění provozuschopnosti'!$C$82:$K$96</definedName>
    <definedName name="_xlnm._FilterDatabase" localSheetId="2" hidden="1">'B - Předpokládaný objem prací'!$C$93:$K$2263</definedName>
    <definedName name="_xlnm.Print_Titles" localSheetId="1">'A - Zajištění provozuschopnosti'!$82:$82</definedName>
    <definedName name="_xlnm.Print_Titles" localSheetId="2">'B - Předpokládaný objem prací'!$93:$93</definedName>
    <definedName name="_xlnm.Print_Area" localSheetId="1">'A - Zajištění provozuschopnosti'!$C$70:$K$96</definedName>
    <definedName name="_xlnm.Print_Area" localSheetId="2">'B - Předpokládaný objem prací'!$C$4:$J$39,'B - Předpokládaný objem prací'!$C$45:$J$75,'B - Předpokládaný objem prací'!$C$81:$K$2263</definedName>
  </definedNames>
  <calcPr calcId="191029"/>
</workbook>
</file>

<file path=xl/calcChain.xml><?xml version="1.0" encoding="utf-8"?>
<calcChain xmlns="http://schemas.openxmlformats.org/spreadsheetml/2006/main">
  <c r="F9" i="7" l="1"/>
  <c r="BK94" i="17"/>
  <c r="BI94" i="17"/>
  <c r="BH94" i="17"/>
  <c r="BG94" i="17"/>
  <c r="BF94" i="17"/>
  <c r="T94" i="17"/>
  <c r="R94" i="17"/>
  <c r="P94" i="17"/>
  <c r="J94" i="17"/>
  <c r="BE94" i="17" s="1"/>
  <c r="BK91" i="17"/>
  <c r="BI91" i="17"/>
  <c r="BH91" i="17"/>
  <c r="BG91" i="17"/>
  <c r="BF91" i="17"/>
  <c r="BE91" i="17"/>
  <c r="T91" i="17"/>
  <c r="R91" i="17"/>
  <c r="P91" i="17"/>
  <c r="J91" i="17"/>
  <c r="T90" i="17"/>
  <c r="T89" i="17" s="1"/>
  <c r="R90" i="17"/>
  <c r="R89" i="17" s="1"/>
  <c r="P90" i="17"/>
  <c r="P89" i="17" s="1"/>
  <c r="BK86" i="17"/>
  <c r="BK85" i="17" s="1"/>
  <c r="BI86" i="17"/>
  <c r="BH86" i="17"/>
  <c r="BG86" i="17"/>
  <c r="BF86" i="17"/>
  <c r="T86" i="17"/>
  <c r="T85" i="17" s="1"/>
  <c r="T84" i="17" s="1"/>
  <c r="R86" i="17"/>
  <c r="R85" i="17" s="1"/>
  <c r="R84" i="17" s="1"/>
  <c r="R83" i="17" s="1"/>
  <c r="P86" i="17"/>
  <c r="P85" i="17" s="1"/>
  <c r="P84" i="17" s="1"/>
  <c r="J86" i="17"/>
  <c r="BE86" i="17" s="1"/>
  <c r="J80" i="17"/>
  <c r="F79" i="17"/>
  <c r="F77" i="17"/>
  <c r="J55" i="17"/>
  <c r="F54" i="17"/>
  <c r="F52" i="17"/>
  <c r="E50" i="17"/>
  <c r="J37" i="17"/>
  <c r="J36" i="17"/>
  <c r="J35" i="17"/>
  <c r="J21" i="17"/>
  <c r="E21" i="17"/>
  <c r="J79" i="17" s="1"/>
  <c r="J20" i="17"/>
  <c r="J18" i="17"/>
  <c r="E18" i="17"/>
  <c r="F55" i="17" s="1"/>
  <c r="J17" i="17"/>
  <c r="J12" i="17"/>
  <c r="J52" i="17" s="1"/>
  <c r="E7" i="17"/>
  <c r="E73" i="17" s="1"/>
  <c r="J54" i="17" l="1"/>
  <c r="F35" i="17"/>
  <c r="F36" i="17"/>
  <c r="F37" i="17"/>
  <c r="BK90" i="17"/>
  <c r="J90" i="17" s="1"/>
  <c r="J63" i="17" s="1"/>
  <c r="F34" i="17"/>
  <c r="J85" i="17"/>
  <c r="J61" i="17" s="1"/>
  <c r="BK84" i="17"/>
  <c r="J84" i="17" s="1"/>
  <c r="J60" i="17" s="1"/>
  <c r="J34" i="17"/>
  <c r="J33" i="17"/>
  <c r="P83" i="17"/>
  <c r="T83" i="17"/>
  <c r="F80" i="17"/>
  <c r="J77" i="17"/>
  <c r="E48" i="17"/>
  <c r="F33" i="17"/>
  <c r="BK89" i="17" l="1"/>
  <c r="J89" i="17" s="1"/>
  <c r="J62" i="17" s="1"/>
  <c r="BK83" i="17" l="1"/>
  <c r="J83" i="17" s="1"/>
  <c r="J30" i="17" l="1"/>
  <c r="J39" i="17" s="1"/>
  <c r="E21" i="7"/>
  <c r="J59" i="17"/>
  <c r="BK2261" i="16"/>
  <c r="BI2261" i="16"/>
  <c r="BH2261" i="16"/>
  <c r="BG2261" i="16"/>
  <c r="BF2261" i="16"/>
  <c r="T2261" i="16"/>
  <c r="R2261" i="16"/>
  <c r="P2261" i="16"/>
  <c r="J2261" i="16"/>
  <c r="BE2261" i="16" s="1"/>
  <c r="BK2258" i="16"/>
  <c r="BI2258" i="16"/>
  <c r="BH2258" i="16"/>
  <c r="BG2258" i="16"/>
  <c r="BF2258" i="16"/>
  <c r="BE2258" i="16"/>
  <c r="T2258" i="16"/>
  <c r="R2258" i="16"/>
  <c r="P2258" i="16"/>
  <c r="J2258" i="16"/>
  <c r="BK2255" i="16"/>
  <c r="BI2255" i="16"/>
  <c r="BH2255" i="16"/>
  <c r="BG2255" i="16"/>
  <c r="BF2255" i="16"/>
  <c r="T2255" i="16"/>
  <c r="R2255" i="16"/>
  <c r="P2255" i="16"/>
  <c r="J2255" i="16"/>
  <c r="BE2255" i="16" s="1"/>
  <c r="BK2252" i="16"/>
  <c r="BI2252" i="16"/>
  <c r="BH2252" i="16"/>
  <c r="BG2252" i="16"/>
  <c r="BF2252" i="16"/>
  <c r="T2252" i="16"/>
  <c r="R2252" i="16"/>
  <c r="P2252" i="16"/>
  <c r="J2252" i="16"/>
  <c r="BE2252" i="16" s="1"/>
  <c r="BK2249" i="16"/>
  <c r="BI2249" i="16"/>
  <c r="BH2249" i="16"/>
  <c r="BG2249" i="16"/>
  <c r="BF2249" i="16"/>
  <c r="BE2249" i="16"/>
  <c r="T2249" i="16"/>
  <c r="R2249" i="16"/>
  <c r="P2249" i="16"/>
  <c r="J2249" i="16"/>
  <c r="BK2246" i="16"/>
  <c r="BI2246" i="16"/>
  <c r="BH2246" i="16"/>
  <c r="BG2246" i="16"/>
  <c r="BF2246" i="16"/>
  <c r="T2246" i="16"/>
  <c r="R2246" i="16"/>
  <c r="P2246" i="16"/>
  <c r="J2246" i="16"/>
  <c r="BE2246" i="16" s="1"/>
  <c r="BK2243" i="16"/>
  <c r="BI2243" i="16"/>
  <c r="BH2243" i="16"/>
  <c r="BG2243" i="16"/>
  <c r="BF2243" i="16"/>
  <c r="T2243" i="16"/>
  <c r="R2243" i="16"/>
  <c r="P2243" i="16"/>
  <c r="J2243" i="16"/>
  <c r="BE2243" i="16" s="1"/>
  <c r="BK2240" i="16"/>
  <c r="BI2240" i="16"/>
  <c r="BH2240" i="16"/>
  <c r="BG2240" i="16"/>
  <c r="BF2240" i="16"/>
  <c r="BE2240" i="16"/>
  <c r="T2240" i="16"/>
  <c r="R2240" i="16"/>
  <c r="P2240" i="16"/>
  <c r="J2240" i="16"/>
  <c r="BK2237" i="16"/>
  <c r="BI2237" i="16"/>
  <c r="BH2237" i="16"/>
  <c r="BG2237" i="16"/>
  <c r="BF2237" i="16"/>
  <c r="BE2237" i="16"/>
  <c r="T2237" i="16"/>
  <c r="R2237" i="16"/>
  <c r="P2237" i="16"/>
  <c r="J2237" i="16"/>
  <c r="BK2234" i="16"/>
  <c r="BI2234" i="16"/>
  <c r="BH2234" i="16"/>
  <c r="BG2234" i="16"/>
  <c r="BF2234" i="16"/>
  <c r="T2234" i="16"/>
  <c r="R2234" i="16"/>
  <c r="P2234" i="16"/>
  <c r="J2234" i="16"/>
  <c r="BE2234" i="16" s="1"/>
  <c r="BK2231" i="16"/>
  <c r="BI2231" i="16"/>
  <c r="BH2231" i="16"/>
  <c r="BG2231" i="16"/>
  <c r="BF2231" i="16"/>
  <c r="BE2231" i="16"/>
  <c r="T2231" i="16"/>
  <c r="R2231" i="16"/>
  <c r="P2231" i="16"/>
  <c r="J2231" i="16"/>
  <c r="BK2228" i="16"/>
  <c r="BI2228" i="16"/>
  <c r="BH2228" i="16"/>
  <c r="BG2228" i="16"/>
  <c r="BF2228" i="16"/>
  <c r="T2228" i="16"/>
  <c r="R2228" i="16"/>
  <c r="P2228" i="16"/>
  <c r="J2228" i="16"/>
  <c r="BE2228" i="16" s="1"/>
  <c r="BK2225" i="16"/>
  <c r="BI2225" i="16"/>
  <c r="BH2225" i="16"/>
  <c r="BG2225" i="16"/>
  <c r="BF2225" i="16"/>
  <c r="BE2225" i="16"/>
  <c r="T2225" i="16"/>
  <c r="R2225" i="16"/>
  <c r="P2225" i="16"/>
  <c r="J2225" i="16"/>
  <c r="BK2222" i="16"/>
  <c r="BI2222" i="16"/>
  <c r="BH2222" i="16"/>
  <c r="BG2222" i="16"/>
  <c r="BF2222" i="16"/>
  <c r="BE2222" i="16"/>
  <c r="T2222" i="16"/>
  <c r="R2222" i="16"/>
  <c r="P2222" i="16"/>
  <c r="J2222" i="16"/>
  <c r="BK2219" i="16"/>
  <c r="BI2219" i="16"/>
  <c r="BH2219" i="16"/>
  <c r="BG2219" i="16"/>
  <c r="BF2219" i="16"/>
  <c r="T2219" i="16"/>
  <c r="R2219" i="16"/>
  <c r="P2219" i="16"/>
  <c r="J2219" i="16"/>
  <c r="BE2219" i="16" s="1"/>
  <c r="BK2216" i="16"/>
  <c r="BI2216" i="16"/>
  <c r="BH2216" i="16"/>
  <c r="BG2216" i="16"/>
  <c r="BF2216" i="16"/>
  <c r="BE2216" i="16"/>
  <c r="T2216" i="16"/>
  <c r="R2216" i="16"/>
  <c r="P2216" i="16"/>
  <c r="J2216" i="16"/>
  <c r="BK2213" i="16"/>
  <c r="BI2213" i="16"/>
  <c r="BH2213" i="16"/>
  <c r="BG2213" i="16"/>
  <c r="BF2213" i="16"/>
  <c r="T2213" i="16"/>
  <c r="R2213" i="16"/>
  <c r="P2213" i="16"/>
  <c r="J2213" i="16"/>
  <c r="BE2213" i="16" s="1"/>
  <c r="BK2210" i="16"/>
  <c r="BI2210" i="16"/>
  <c r="BH2210" i="16"/>
  <c r="BG2210" i="16"/>
  <c r="BF2210" i="16"/>
  <c r="T2210" i="16"/>
  <c r="R2210" i="16"/>
  <c r="P2210" i="16"/>
  <c r="J2210" i="16"/>
  <c r="BE2210" i="16" s="1"/>
  <c r="BK2207" i="16"/>
  <c r="BI2207" i="16"/>
  <c r="BH2207" i="16"/>
  <c r="BG2207" i="16"/>
  <c r="BF2207" i="16"/>
  <c r="BE2207" i="16"/>
  <c r="T2207" i="16"/>
  <c r="R2207" i="16"/>
  <c r="P2207" i="16"/>
  <c r="J2207" i="16"/>
  <c r="BK2204" i="16"/>
  <c r="BI2204" i="16"/>
  <c r="BH2204" i="16"/>
  <c r="BG2204" i="16"/>
  <c r="BF2204" i="16"/>
  <c r="BE2204" i="16"/>
  <c r="T2204" i="16"/>
  <c r="R2204" i="16"/>
  <c r="P2204" i="16"/>
  <c r="J2204" i="16"/>
  <c r="BK2201" i="16"/>
  <c r="BI2201" i="16"/>
  <c r="BH2201" i="16"/>
  <c r="BG2201" i="16"/>
  <c r="BF2201" i="16"/>
  <c r="T2201" i="16"/>
  <c r="R2201" i="16"/>
  <c r="P2201" i="16"/>
  <c r="J2201" i="16"/>
  <c r="BE2201" i="16" s="1"/>
  <c r="BK2198" i="16"/>
  <c r="BI2198" i="16"/>
  <c r="BH2198" i="16"/>
  <c r="BG2198" i="16"/>
  <c r="BF2198" i="16"/>
  <c r="BE2198" i="16"/>
  <c r="T2198" i="16"/>
  <c r="R2198" i="16"/>
  <c r="P2198" i="16"/>
  <c r="J2198" i="16"/>
  <c r="BK2195" i="16"/>
  <c r="BI2195" i="16"/>
  <c r="BH2195" i="16"/>
  <c r="BG2195" i="16"/>
  <c r="BF2195" i="16"/>
  <c r="T2195" i="16"/>
  <c r="R2195" i="16"/>
  <c r="P2195" i="16"/>
  <c r="J2195" i="16"/>
  <c r="BE2195" i="16" s="1"/>
  <c r="BK2192" i="16"/>
  <c r="BI2192" i="16"/>
  <c r="BH2192" i="16"/>
  <c r="BG2192" i="16"/>
  <c r="BF2192" i="16"/>
  <c r="T2192" i="16"/>
  <c r="R2192" i="16"/>
  <c r="P2192" i="16"/>
  <c r="J2192" i="16"/>
  <c r="BE2192" i="16" s="1"/>
  <c r="BK2189" i="16"/>
  <c r="BI2189" i="16"/>
  <c r="BH2189" i="16"/>
  <c r="BG2189" i="16"/>
  <c r="BF2189" i="16"/>
  <c r="T2189" i="16"/>
  <c r="R2189" i="16"/>
  <c r="P2189" i="16"/>
  <c r="J2189" i="16"/>
  <c r="BE2189" i="16" s="1"/>
  <c r="BK2186" i="16"/>
  <c r="BI2186" i="16"/>
  <c r="BH2186" i="16"/>
  <c r="BG2186" i="16"/>
  <c r="BF2186" i="16"/>
  <c r="BE2186" i="16"/>
  <c r="T2186" i="16"/>
  <c r="R2186" i="16"/>
  <c r="P2186" i="16"/>
  <c r="J2186" i="16"/>
  <c r="BK2183" i="16"/>
  <c r="BI2183" i="16"/>
  <c r="BH2183" i="16"/>
  <c r="BG2183" i="16"/>
  <c r="BF2183" i="16"/>
  <c r="BE2183" i="16"/>
  <c r="T2183" i="16"/>
  <c r="R2183" i="16"/>
  <c r="P2183" i="16"/>
  <c r="J2183" i="16"/>
  <c r="BK2180" i="16"/>
  <c r="BI2180" i="16"/>
  <c r="BH2180" i="16"/>
  <c r="BG2180" i="16"/>
  <c r="BF2180" i="16"/>
  <c r="T2180" i="16"/>
  <c r="R2180" i="16"/>
  <c r="P2180" i="16"/>
  <c r="J2180" i="16"/>
  <c r="BE2180" i="16" s="1"/>
  <c r="BK2177" i="16"/>
  <c r="BI2177" i="16"/>
  <c r="BH2177" i="16"/>
  <c r="BG2177" i="16"/>
  <c r="BF2177" i="16"/>
  <c r="T2177" i="16"/>
  <c r="R2177" i="16"/>
  <c r="P2177" i="16"/>
  <c r="J2177" i="16"/>
  <c r="BE2177" i="16" s="1"/>
  <c r="BK2174" i="16"/>
  <c r="BI2174" i="16"/>
  <c r="BH2174" i="16"/>
  <c r="BG2174" i="16"/>
  <c r="BF2174" i="16"/>
  <c r="T2174" i="16"/>
  <c r="R2174" i="16"/>
  <c r="P2174" i="16"/>
  <c r="J2174" i="16"/>
  <c r="BE2174" i="16" s="1"/>
  <c r="BK2171" i="16"/>
  <c r="BI2171" i="16"/>
  <c r="BH2171" i="16"/>
  <c r="BG2171" i="16"/>
  <c r="BF2171" i="16"/>
  <c r="BE2171" i="16"/>
  <c r="T2171" i="16"/>
  <c r="R2171" i="16"/>
  <c r="P2171" i="16"/>
  <c r="J2171" i="16"/>
  <c r="BK2168" i="16"/>
  <c r="BI2168" i="16"/>
  <c r="BH2168" i="16"/>
  <c r="BG2168" i="16"/>
  <c r="BF2168" i="16"/>
  <c r="BE2168" i="16"/>
  <c r="T2168" i="16"/>
  <c r="R2168" i="16"/>
  <c r="P2168" i="16"/>
  <c r="J2168" i="16"/>
  <c r="BK2165" i="16"/>
  <c r="BI2165" i="16"/>
  <c r="BH2165" i="16"/>
  <c r="BG2165" i="16"/>
  <c r="BF2165" i="16"/>
  <c r="BE2165" i="16"/>
  <c r="T2165" i="16"/>
  <c r="R2165" i="16"/>
  <c r="P2165" i="16"/>
  <c r="J2165" i="16"/>
  <c r="BK2162" i="16"/>
  <c r="BI2162" i="16"/>
  <c r="BH2162" i="16"/>
  <c r="BG2162" i="16"/>
  <c r="BF2162" i="16"/>
  <c r="T2162" i="16"/>
  <c r="R2162" i="16"/>
  <c r="P2162" i="16"/>
  <c r="J2162" i="16"/>
  <c r="BE2162" i="16" s="1"/>
  <c r="BK2159" i="16"/>
  <c r="BI2159" i="16"/>
  <c r="BH2159" i="16"/>
  <c r="BG2159" i="16"/>
  <c r="BF2159" i="16"/>
  <c r="T2159" i="16"/>
  <c r="R2159" i="16"/>
  <c r="P2159" i="16"/>
  <c r="J2159" i="16"/>
  <c r="BE2159" i="16" s="1"/>
  <c r="BK2156" i="16"/>
  <c r="BI2156" i="16"/>
  <c r="BH2156" i="16"/>
  <c r="BG2156" i="16"/>
  <c r="BF2156" i="16"/>
  <c r="T2156" i="16"/>
  <c r="R2156" i="16"/>
  <c r="P2156" i="16"/>
  <c r="J2156" i="16"/>
  <c r="BE2156" i="16" s="1"/>
  <c r="BK2153" i="16"/>
  <c r="BI2153" i="16"/>
  <c r="BH2153" i="16"/>
  <c r="BG2153" i="16"/>
  <c r="BF2153" i="16"/>
  <c r="T2153" i="16"/>
  <c r="R2153" i="16"/>
  <c r="P2153" i="16"/>
  <c r="J2153" i="16"/>
  <c r="BE2153" i="16" s="1"/>
  <c r="BK2150" i="16"/>
  <c r="BI2150" i="16"/>
  <c r="BH2150" i="16"/>
  <c r="BG2150" i="16"/>
  <c r="BF2150" i="16"/>
  <c r="BE2150" i="16"/>
  <c r="T2150" i="16"/>
  <c r="R2150" i="16"/>
  <c r="P2150" i="16"/>
  <c r="J2150" i="16"/>
  <c r="BK2147" i="16"/>
  <c r="BI2147" i="16"/>
  <c r="BH2147" i="16"/>
  <c r="BG2147" i="16"/>
  <c r="BF2147" i="16"/>
  <c r="T2147" i="16"/>
  <c r="R2147" i="16"/>
  <c r="P2147" i="16"/>
  <c r="J2147" i="16"/>
  <c r="BE2147" i="16" s="1"/>
  <c r="BK2144" i="16"/>
  <c r="BI2144" i="16"/>
  <c r="BH2144" i="16"/>
  <c r="BG2144" i="16"/>
  <c r="BF2144" i="16"/>
  <c r="T2144" i="16"/>
  <c r="R2144" i="16"/>
  <c r="P2144" i="16"/>
  <c r="J2144" i="16"/>
  <c r="BE2144" i="16" s="1"/>
  <c r="BK2141" i="16"/>
  <c r="BI2141" i="16"/>
  <c r="BH2141" i="16"/>
  <c r="BG2141" i="16"/>
  <c r="BF2141" i="16"/>
  <c r="BE2141" i="16"/>
  <c r="T2141" i="16"/>
  <c r="R2141" i="16"/>
  <c r="P2141" i="16"/>
  <c r="J2141" i="16"/>
  <c r="BK2138" i="16"/>
  <c r="BI2138" i="16"/>
  <c r="BH2138" i="16"/>
  <c r="BG2138" i="16"/>
  <c r="BF2138" i="16"/>
  <c r="T2138" i="16"/>
  <c r="R2138" i="16"/>
  <c r="P2138" i="16"/>
  <c r="J2138" i="16"/>
  <c r="BE2138" i="16" s="1"/>
  <c r="BK2135" i="16"/>
  <c r="BI2135" i="16"/>
  <c r="BH2135" i="16"/>
  <c r="BG2135" i="16"/>
  <c r="BF2135" i="16"/>
  <c r="T2135" i="16"/>
  <c r="R2135" i="16"/>
  <c r="P2135" i="16"/>
  <c r="J2135" i="16"/>
  <c r="BE2135" i="16" s="1"/>
  <c r="BK2132" i="16"/>
  <c r="BI2132" i="16"/>
  <c r="BH2132" i="16"/>
  <c r="BG2132" i="16"/>
  <c r="BF2132" i="16"/>
  <c r="BE2132" i="16"/>
  <c r="T2132" i="16"/>
  <c r="R2132" i="16"/>
  <c r="P2132" i="16"/>
  <c r="J2132" i="16"/>
  <c r="BK2129" i="16"/>
  <c r="BI2129" i="16"/>
  <c r="BH2129" i="16"/>
  <c r="BG2129" i="16"/>
  <c r="BF2129" i="16"/>
  <c r="T2129" i="16"/>
  <c r="R2129" i="16"/>
  <c r="P2129" i="16"/>
  <c r="J2129" i="16"/>
  <c r="BE2129" i="16" s="1"/>
  <c r="BK2126" i="16"/>
  <c r="BI2126" i="16"/>
  <c r="BH2126" i="16"/>
  <c r="BG2126" i="16"/>
  <c r="BF2126" i="16"/>
  <c r="T2126" i="16"/>
  <c r="R2126" i="16"/>
  <c r="P2126" i="16"/>
  <c r="J2126" i="16"/>
  <c r="BE2126" i="16" s="1"/>
  <c r="BK2123" i="16"/>
  <c r="BI2123" i="16"/>
  <c r="BH2123" i="16"/>
  <c r="BG2123" i="16"/>
  <c r="BF2123" i="16"/>
  <c r="BE2123" i="16"/>
  <c r="T2123" i="16"/>
  <c r="R2123" i="16"/>
  <c r="P2123" i="16"/>
  <c r="J2123" i="16"/>
  <c r="BK2120" i="16"/>
  <c r="BI2120" i="16"/>
  <c r="BH2120" i="16"/>
  <c r="BG2120" i="16"/>
  <c r="BF2120" i="16"/>
  <c r="T2120" i="16"/>
  <c r="R2120" i="16"/>
  <c r="P2120" i="16"/>
  <c r="J2120" i="16"/>
  <c r="BE2120" i="16" s="1"/>
  <c r="BK2117" i="16"/>
  <c r="BI2117" i="16"/>
  <c r="BH2117" i="16"/>
  <c r="BG2117" i="16"/>
  <c r="BF2117" i="16"/>
  <c r="BE2117" i="16"/>
  <c r="T2117" i="16"/>
  <c r="R2117" i="16"/>
  <c r="P2117" i="16"/>
  <c r="J2117" i="16"/>
  <c r="BK2114" i="16"/>
  <c r="BI2114" i="16"/>
  <c r="BH2114" i="16"/>
  <c r="BG2114" i="16"/>
  <c r="BF2114" i="16"/>
  <c r="BE2114" i="16"/>
  <c r="T2114" i="16"/>
  <c r="R2114" i="16"/>
  <c r="P2114" i="16"/>
  <c r="J2114" i="16"/>
  <c r="BK2111" i="16"/>
  <c r="BI2111" i="16"/>
  <c r="BH2111" i="16"/>
  <c r="BG2111" i="16"/>
  <c r="BF2111" i="16"/>
  <c r="T2111" i="16"/>
  <c r="R2111" i="16"/>
  <c r="P2111" i="16"/>
  <c r="J2111" i="16"/>
  <c r="BE2111" i="16" s="1"/>
  <c r="BK2108" i="16"/>
  <c r="BI2108" i="16"/>
  <c r="BH2108" i="16"/>
  <c r="BG2108" i="16"/>
  <c r="BF2108" i="16"/>
  <c r="BE2108" i="16"/>
  <c r="T2108" i="16"/>
  <c r="R2108" i="16"/>
  <c r="P2108" i="16"/>
  <c r="J2108" i="16"/>
  <c r="BK2105" i="16"/>
  <c r="BI2105" i="16"/>
  <c r="BH2105" i="16"/>
  <c r="BG2105" i="16"/>
  <c r="BF2105" i="16"/>
  <c r="T2105" i="16"/>
  <c r="R2105" i="16"/>
  <c r="R2089" i="16" s="1"/>
  <c r="P2105" i="16"/>
  <c r="J2105" i="16"/>
  <c r="BE2105" i="16" s="1"/>
  <c r="BK2102" i="16"/>
  <c r="BI2102" i="16"/>
  <c r="BH2102" i="16"/>
  <c r="BG2102" i="16"/>
  <c r="BF2102" i="16"/>
  <c r="T2102" i="16"/>
  <c r="R2102" i="16"/>
  <c r="P2102" i="16"/>
  <c r="J2102" i="16"/>
  <c r="BE2102" i="16" s="1"/>
  <c r="BK2099" i="16"/>
  <c r="BI2099" i="16"/>
  <c r="BH2099" i="16"/>
  <c r="BG2099" i="16"/>
  <c r="BF2099" i="16"/>
  <c r="BE2099" i="16"/>
  <c r="T2099" i="16"/>
  <c r="R2099" i="16"/>
  <c r="P2099" i="16"/>
  <c r="J2099" i="16"/>
  <c r="BK2096" i="16"/>
  <c r="BI2096" i="16"/>
  <c r="BH2096" i="16"/>
  <c r="BG2096" i="16"/>
  <c r="BF2096" i="16"/>
  <c r="BE2096" i="16"/>
  <c r="T2096" i="16"/>
  <c r="R2096" i="16"/>
  <c r="P2096" i="16"/>
  <c r="J2096" i="16"/>
  <c r="BK2093" i="16"/>
  <c r="BI2093" i="16"/>
  <c r="BH2093" i="16"/>
  <c r="BG2093" i="16"/>
  <c r="BF2093" i="16"/>
  <c r="T2093" i="16"/>
  <c r="R2093" i="16"/>
  <c r="P2093" i="16"/>
  <c r="J2093" i="16"/>
  <c r="BE2093" i="16" s="1"/>
  <c r="BK2090" i="16"/>
  <c r="BI2090" i="16"/>
  <c r="BH2090" i="16"/>
  <c r="BG2090" i="16"/>
  <c r="BF2090" i="16"/>
  <c r="BE2090" i="16"/>
  <c r="T2090" i="16"/>
  <c r="T2089" i="16" s="1"/>
  <c r="R2090" i="16"/>
  <c r="P2090" i="16"/>
  <c r="J2090" i="16"/>
  <c r="BK2086" i="16"/>
  <c r="BI2086" i="16"/>
  <c r="BH2086" i="16"/>
  <c r="BG2086" i="16"/>
  <c r="BF2086" i="16"/>
  <c r="BE2086" i="16"/>
  <c r="T2086" i="16"/>
  <c r="R2086" i="16"/>
  <c r="P2086" i="16"/>
  <c r="J2086" i="16"/>
  <c r="BK2083" i="16"/>
  <c r="BI2083" i="16"/>
  <c r="BH2083" i="16"/>
  <c r="BG2083" i="16"/>
  <c r="BF2083" i="16"/>
  <c r="BE2083" i="16"/>
  <c r="T2083" i="16"/>
  <c r="R2083" i="16"/>
  <c r="P2083" i="16"/>
  <c r="J2083" i="16"/>
  <c r="BK2080" i="16"/>
  <c r="BI2080" i="16"/>
  <c r="BH2080" i="16"/>
  <c r="BG2080" i="16"/>
  <c r="BF2080" i="16"/>
  <c r="T2080" i="16"/>
  <c r="R2080" i="16"/>
  <c r="P2080" i="16"/>
  <c r="J2080" i="16"/>
  <c r="BE2080" i="16" s="1"/>
  <c r="BK2077" i="16"/>
  <c r="BI2077" i="16"/>
  <c r="BH2077" i="16"/>
  <c r="BG2077" i="16"/>
  <c r="BF2077" i="16"/>
  <c r="T2077" i="16"/>
  <c r="R2077" i="16"/>
  <c r="P2077" i="16"/>
  <c r="J2077" i="16"/>
  <c r="BE2077" i="16" s="1"/>
  <c r="BK2074" i="16"/>
  <c r="BI2074" i="16"/>
  <c r="BH2074" i="16"/>
  <c r="BG2074" i="16"/>
  <c r="BF2074" i="16"/>
  <c r="T2074" i="16"/>
  <c r="R2074" i="16"/>
  <c r="P2074" i="16"/>
  <c r="J2074" i="16"/>
  <c r="BE2074" i="16" s="1"/>
  <c r="BK2071" i="16"/>
  <c r="BI2071" i="16"/>
  <c r="BH2071" i="16"/>
  <c r="BG2071" i="16"/>
  <c r="BF2071" i="16"/>
  <c r="T2071" i="16"/>
  <c r="R2071" i="16"/>
  <c r="P2071" i="16"/>
  <c r="J2071" i="16"/>
  <c r="BE2071" i="16" s="1"/>
  <c r="BK2068" i="16"/>
  <c r="BI2068" i="16"/>
  <c r="BH2068" i="16"/>
  <c r="BG2068" i="16"/>
  <c r="BF2068" i="16"/>
  <c r="BE2068" i="16"/>
  <c r="T2068" i="16"/>
  <c r="R2068" i="16"/>
  <c r="P2068" i="16"/>
  <c r="J2068" i="16"/>
  <c r="BK2066" i="16"/>
  <c r="BI2066" i="16"/>
  <c r="BH2066" i="16"/>
  <c r="BG2066" i="16"/>
  <c r="BF2066" i="16"/>
  <c r="BE2066" i="16"/>
  <c r="T2066" i="16"/>
  <c r="R2066" i="16"/>
  <c r="P2066" i="16"/>
  <c r="J2066" i="16"/>
  <c r="BK2063" i="16"/>
  <c r="BI2063" i="16"/>
  <c r="BH2063" i="16"/>
  <c r="BG2063" i="16"/>
  <c r="BF2063" i="16"/>
  <c r="BE2063" i="16"/>
  <c r="T2063" i="16"/>
  <c r="R2063" i="16"/>
  <c r="P2063" i="16"/>
  <c r="J2063" i="16"/>
  <c r="BK2061" i="16"/>
  <c r="BI2061" i="16"/>
  <c r="BH2061" i="16"/>
  <c r="BG2061" i="16"/>
  <c r="BF2061" i="16"/>
  <c r="T2061" i="16"/>
  <c r="R2061" i="16"/>
  <c r="P2061" i="16"/>
  <c r="J2061" i="16"/>
  <c r="BE2061" i="16" s="1"/>
  <c r="BK2058" i="16"/>
  <c r="BI2058" i="16"/>
  <c r="BH2058" i="16"/>
  <c r="BG2058" i="16"/>
  <c r="BF2058" i="16"/>
  <c r="BE2058" i="16"/>
  <c r="T2058" i="16"/>
  <c r="R2058" i="16"/>
  <c r="P2058" i="16"/>
  <c r="J2058" i="16"/>
  <c r="BK2056" i="16"/>
  <c r="BI2056" i="16"/>
  <c r="BH2056" i="16"/>
  <c r="BG2056" i="16"/>
  <c r="BF2056" i="16"/>
  <c r="BE2056" i="16"/>
  <c r="T2056" i="16"/>
  <c r="R2056" i="16"/>
  <c r="P2056" i="16"/>
  <c r="J2056" i="16"/>
  <c r="BK2053" i="16"/>
  <c r="BI2053" i="16"/>
  <c r="BH2053" i="16"/>
  <c r="BG2053" i="16"/>
  <c r="BF2053" i="16"/>
  <c r="T2053" i="16"/>
  <c r="R2053" i="16"/>
  <c r="P2053" i="16"/>
  <c r="J2053" i="16"/>
  <c r="BE2053" i="16" s="1"/>
  <c r="BK2050" i="16"/>
  <c r="BI2050" i="16"/>
  <c r="BH2050" i="16"/>
  <c r="BG2050" i="16"/>
  <c r="BF2050" i="16"/>
  <c r="BE2050" i="16"/>
  <c r="T2050" i="16"/>
  <c r="R2050" i="16"/>
  <c r="P2050" i="16"/>
  <c r="J2050" i="16"/>
  <c r="BK2047" i="16"/>
  <c r="BI2047" i="16"/>
  <c r="BH2047" i="16"/>
  <c r="BG2047" i="16"/>
  <c r="BF2047" i="16"/>
  <c r="T2047" i="16"/>
  <c r="R2047" i="16"/>
  <c r="P2047" i="16"/>
  <c r="J2047" i="16"/>
  <c r="BE2047" i="16" s="1"/>
  <c r="BK2044" i="16"/>
  <c r="BI2044" i="16"/>
  <c r="BH2044" i="16"/>
  <c r="BG2044" i="16"/>
  <c r="BF2044" i="16"/>
  <c r="T2044" i="16"/>
  <c r="R2044" i="16"/>
  <c r="P2044" i="16"/>
  <c r="J2044" i="16"/>
  <c r="BE2044" i="16" s="1"/>
  <c r="BK2041" i="16"/>
  <c r="BI2041" i="16"/>
  <c r="BH2041" i="16"/>
  <c r="BG2041" i="16"/>
  <c r="BF2041" i="16"/>
  <c r="BE2041" i="16"/>
  <c r="T2041" i="16"/>
  <c r="R2041" i="16"/>
  <c r="P2041" i="16"/>
  <c r="J2041" i="16"/>
  <c r="BK2038" i="16"/>
  <c r="BI2038" i="16"/>
  <c r="BH2038" i="16"/>
  <c r="BG2038" i="16"/>
  <c r="BF2038" i="16"/>
  <c r="BE2038" i="16"/>
  <c r="T2038" i="16"/>
  <c r="R2038" i="16"/>
  <c r="P2038" i="16"/>
  <c r="J2038" i="16"/>
  <c r="BK2035" i="16"/>
  <c r="BI2035" i="16"/>
  <c r="BH2035" i="16"/>
  <c r="BG2035" i="16"/>
  <c r="BF2035" i="16"/>
  <c r="T2035" i="16"/>
  <c r="R2035" i="16"/>
  <c r="P2035" i="16"/>
  <c r="J2035" i="16"/>
  <c r="BE2035" i="16" s="1"/>
  <c r="BK2032" i="16"/>
  <c r="BI2032" i="16"/>
  <c r="BH2032" i="16"/>
  <c r="BG2032" i="16"/>
  <c r="BF2032" i="16"/>
  <c r="BE2032" i="16"/>
  <c r="T2032" i="16"/>
  <c r="R2032" i="16"/>
  <c r="P2032" i="16"/>
  <c r="J2032" i="16"/>
  <c r="BK2029" i="16"/>
  <c r="BI2029" i="16"/>
  <c r="BH2029" i="16"/>
  <c r="BG2029" i="16"/>
  <c r="BF2029" i="16"/>
  <c r="T2029" i="16"/>
  <c r="R2029" i="16"/>
  <c r="P2029" i="16"/>
  <c r="J2029" i="16"/>
  <c r="BE2029" i="16" s="1"/>
  <c r="BK2026" i="16"/>
  <c r="BI2026" i="16"/>
  <c r="BH2026" i="16"/>
  <c r="BG2026" i="16"/>
  <c r="BF2026" i="16"/>
  <c r="T2026" i="16"/>
  <c r="R2026" i="16"/>
  <c r="P2026" i="16"/>
  <c r="J2026" i="16"/>
  <c r="BE2026" i="16" s="1"/>
  <c r="BK2023" i="16"/>
  <c r="BI2023" i="16"/>
  <c r="BH2023" i="16"/>
  <c r="BG2023" i="16"/>
  <c r="BF2023" i="16"/>
  <c r="T2023" i="16"/>
  <c r="R2023" i="16"/>
  <c r="P2023" i="16"/>
  <c r="J2023" i="16"/>
  <c r="BE2023" i="16" s="1"/>
  <c r="BK2020" i="16"/>
  <c r="BI2020" i="16"/>
  <c r="BH2020" i="16"/>
  <c r="BG2020" i="16"/>
  <c r="BF2020" i="16"/>
  <c r="T2020" i="16"/>
  <c r="R2020" i="16"/>
  <c r="P2020" i="16"/>
  <c r="J2020" i="16"/>
  <c r="BE2020" i="16" s="1"/>
  <c r="BK2017" i="16"/>
  <c r="BI2017" i="16"/>
  <c r="BH2017" i="16"/>
  <c r="BG2017" i="16"/>
  <c r="BF2017" i="16"/>
  <c r="BE2017" i="16"/>
  <c r="T2017" i="16"/>
  <c r="R2017" i="16"/>
  <c r="P2017" i="16"/>
  <c r="J2017" i="16"/>
  <c r="BK2014" i="16"/>
  <c r="BI2014" i="16"/>
  <c r="BH2014" i="16"/>
  <c r="BG2014" i="16"/>
  <c r="BF2014" i="16"/>
  <c r="T2014" i="16"/>
  <c r="R2014" i="16"/>
  <c r="P2014" i="16"/>
  <c r="J2014" i="16"/>
  <c r="BE2014" i="16" s="1"/>
  <c r="BK2011" i="16"/>
  <c r="BI2011" i="16"/>
  <c r="BH2011" i="16"/>
  <c r="BG2011" i="16"/>
  <c r="BF2011" i="16"/>
  <c r="T2011" i="16"/>
  <c r="R2011" i="16"/>
  <c r="P2011" i="16"/>
  <c r="J2011" i="16"/>
  <c r="BE2011" i="16" s="1"/>
  <c r="BK2008" i="16"/>
  <c r="BI2008" i="16"/>
  <c r="BH2008" i="16"/>
  <c r="BG2008" i="16"/>
  <c r="BF2008" i="16"/>
  <c r="BE2008" i="16"/>
  <c r="T2008" i="16"/>
  <c r="R2008" i="16"/>
  <c r="P2008" i="16"/>
  <c r="J2008" i="16"/>
  <c r="BK2005" i="16"/>
  <c r="BI2005" i="16"/>
  <c r="BH2005" i="16"/>
  <c r="BG2005" i="16"/>
  <c r="BF2005" i="16"/>
  <c r="T2005" i="16"/>
  <c r="R2005" i="16"/>
  <c r="P2005" i="16"/>
  <c r="J2005" i="16"/>
  <c r="BE2005" i="16" s="1"/>
  <c r="BK2002" i="16"/>
  <c r="BI2002" i="16"/>
  <c r="BH2002" i="16"/>
  <c r="BG2002" i="16"/>
  <c r="BF2002" i="16"/>
  <c r="T2002" i="16"/>
  <c r="R2002" i="16"/>
  <c r="P2002" i="16"/>
  <c r="J2002" i="16"/>
  <c r="BE2002" i="16" s="1"/>
  <c r="BK1999" i="16"/>
  <c r="BI1999" i="16"/>
  <c r="BH1999" i="16"/>
  <c r="BG1999" i="16"/>
  <c r="BF1999" i="16"/>
  <c r="BE1999" i="16"/>
  <c r="T1999" i="16"/>
  <c r="R1999" i="16"/>
  <c r="P1999" i="16"/>
  <c r="J1999" i="16"/>
  <c r="BK1996" i="16"/>
  <c r="BI1996" i="16"/>
  <c r="BH1996" i="16"/>
  <c r="BG1996" i="16"/>
  <c r="BF1996" i="16"/>
  <c r="T1996" i="16"/>
  <c r="R1996" i="16"/>
  <c r="P1996" i="16"/>
  <c r="J1996" i="16"/>
  <c r="BE1996" i="16" s="1"/>
  <c r="BK1993" i="16"/>
  <c r="BI1993" i="16"/>
  <c r="BH1993" i="16"/>
  <c r="BG1993" i="16"/>
  <c r="BF1993" i="16"/>
  <c r="T1993" i="16"/>
  <c r="R1993" i="16"/>
  <c r="P1993" i="16"/>
  <c r="J1993" i="16"/>
  <c r="BE1993" i="16" s="1"/>
  <c r="BK1990" i="16"/>
  <c r="BI1990" i="16"/>
  <c r="BH1990" i="16"/>
  <c r="BG1990" i="16"/>
  <c r="BF1990" i="16"/>
  <c r="BE1990" i="16"/>
  <c r="T1990" i="16"/>
  <c r="R1990" i="16"/>
  <c r="P1990" i="16"/>
  <c r="J1990" i="16"/>
  <c r="BK1987" i="16"/>
  <c r="BI1987" i="16"/>
  <c r="BH1987" i="16"/>
  <c r="BG1987" i="16"/>
  <c r="BF1987" i="16"/>
  <c r="T1987" i="16"/>
  <c r="R1987" i="16"/>
  <c r="P1987" i="16"/>
  <c r="J1987" i="16"/>
  <c r="BE1987" i="16" s="1"/>
  <c r="BK1984" i="16"/>
  <c r="BI1984" i="16"/>
  <c r="BH1984" i="16"/>
  <c r="BG1984" i="16"/>
  <c r="BF1984" i="16"/>
  <c r="T1984" i="16"/>
  <c r="R1984" i="16"/>
  <c r="P1984" i="16"/>
  <c r="J1984" i="16"/>
  <c r="BE1984" i="16" s="1"/>
  <c r="BK1981" i="16"/>
  <c r="BI1981" i="16"/>
  <c r="BH1981" i="16"/>
  <c r="BG1981" i="16"/>
  <c r="BF1981" i="16"/>
  <c r="BE1981" i="16"/>
  <c r="T1981" i="16"/>
  <c r="R1981" i="16"/>
  <c r="P1981" i="16"/>
  <c r="J1981" i="16"/>
  <c r="BK1978" i="16"/>
  <c r="BI1978" i="16"/>
  <c r="BH1978" i="16"/>
  <c r="BG1978" i="16"/>
  <c r="BF1978" i="16"/>
  <c r="T1978" i="16"/>
  <c r="R1978" i="16"/>
  <c r="P1978" i="16"/>
  <c r="J1978" i="16"/>
  <c r="BE1978" i="16" s="1"/>
  <c r="BK1975" i="16"/>
  <c r="BI1975" i="16"/>
  <c r="BH1975" i="16"/>
  <c r="BG1975" i="16"/>
  <c r="BF1975" i="16"/>
  <c r="T1975" i="16"/>
  <c r="R1975" i="16"/>
  <c r="P1975" i="16"/>
  <c r="J1975" i="16"/>
  <c r="BE1975" i="16" s="1"/>
  <c r="BK1972" i="16"/>
  <c r="BI1972" i="16"/>
  <c r="BH1972" i="16"/>
  <c r="BG1972" i="16"/>
  <c r="BF1972" i="16"/>
  <c r="BE1972" i="16"/>
  <c r="T1972" i="16"/>
  <c r="R1972" i="16"/>
  <c r="P1972" i="16"/>
  <c r="J1972" i="16"/>
  <c r="BK1969" i="16"/>
  <c r="BI1969" i="16"/>
  <c r="BH1969" i="16"/>
  <c r="BG1969" i="16"/>
  <c r="BF1969" i="16"/>
  <c r="T1969" i="16"/>
  <c r="R1969" i="16"/>
  <c r="P1969" i="16"/>
  <c r="J1969" i="16"/>
  <c r="BE1969" i="16" s="1"/>
  <c r="BK1966" i="16"/>
  <c r="BI1966" i="16"/>
  <c r="BH1966" i="16"/>
  <c r="BG1966" i="16"/>
  <c r="BF1966" i="16"/>
  <c r="T1966" i="16"/>
  <c r="R1966" i="16"/>
  <c r="P1966" i="16"/>
  <c r="J1966" i="16"/>
  <c r="BE1966" i="16" s="1"/>
  <c r="BK1963" i="16"/>
  <c r="BI1963" i="16"/>
  <c r="BH1963" i="16"/>
  <c r="BG1963" i="16"/>
  <c r="BF1963" i="16"/>
  <c r="BE1963" i="16"/>
  <c r="T1963" i="16"/>
  <c r="R1963" i="16"/>
  <c r="P1963" i="16"/>
  <c r="J1963" i="16"/>
  <c r="BK1960" i="16"/>
  <c r="BI1960" i="16"/>
  <c r="BH1960" i="16"/>
  <c r="BG1960" i="16"/>
  <c r="BF1960" i="16"/>
  <c r="T1960" i="16"/>
  <c r="R1960" i="16"/>
  <c r="P1960" i="16"/>
  <c r="J1960" i="16"/>
  <c r="BE1960" i="16" s="1"/>
  <c r="BK1957" i="16"/>
  <c r="BI1957" i="16"/>
  <c r="BH1957" i="16"/>
  <c r="BG1957" i="16"/>
  <c r="BF1957" i="16"/>
  <c r="T1957" i="16"/>
  <c r="R1957" i="16"/>
  <c r="P1957" i="16"/>
  <c r="J1957" i="16"/>
  <c r="BE1957" i="16" s="1"/>
  <c r="BK1954" i="16"/>
  <c r="BI1954" i="16"/>
  <c r="BH1954" i="16"/>
  <c r="BG1954" i="16"/>
  <c r="BF1954" i="16"/>
  <c r="BE1954" i="16"/>
  <c r="T1954" i="16"/>
  <c r="R1954" i="16"/>
  <c r="P1954" i="16"/>
  <c r="J1954" i="16"/>
  <c r="BK1951" i="16"/>
  <c r="BI1951" i="16"/>
  <c r="BH1951" i="16"/>
  <c r="BG1951" i="16"/>
  <c r="BF1951" i="16"/>
  <c r="T1951" i="16"/>
  <c r="R1951" i="16"/>
  <c r="P1951" i="16"/>
  <c r="J1951" i="16"/>
  <c r="BE1951" i="16" s="1"/>
  <c r="BK1949" i="16"/>
  <c r="BI1949" i="16"/>
  <c r="BH1949" i="16"/>
  <c r="BG1949" i="16"/>
  <c r="BF1949" i="16"/>
  <c r="T1949" i="16"/>
  <c r="R1949" i="16"/>
  <c r="P1949" i="16"/>
  <c r="J1949" i="16"/>
  <c r="BE1949" i="16" s="1"/>
  <c r="BK1946" i="16"/>
  <c r="BI1946" i="16"/>
  <c r="BH1946" i="16"/>
  <c r="BG1946" i="16"/>
  <c r="BF1946" i="16"/>
  <c r="BE1946" i="16"/>
  <c r="T1946" i="16"/>
  <c r="R1946" i="16"/>
  <c r="P1946" i="16"/>
  <c r="J1946" i="16"/>
  <c r="BK1943" i="16"/>
  <c r="BI1943" i="16"/>
  <c r="BH1943" i="16"/>
  <c r="BG1943" i="16"/>
  <c r="BF1943" i="16"/>
  <c r="T1943" i="16"/>
  <c r="R1943" i="16"/>
  <c r="P1943" i="16"/>
  <c r="J1943" i="16"/>
  <c r="BE1943" i="16" s="1"/>
  <c r="BK1940" i="16"/>
  <c r="BI1940" i="16"/>
  <c r="BH1940" i="16"/>
  <c r="BG1940" i="16"/>
  <c r="BF1940" i="16"/>
  <c r="T1940" i="16"/>
  <c r="R1940" i="16"/>
  <c r="P1940" i="16"/>
  <c r="J1940" i="16"/>
  <c r="BE1940" i="16" s="1"/>
  <c r="BK1937" i="16"/>
  <c r="BI1937" i="16"/>
  <c r="BH1937" i="16"/>
  <c r="BG1937" i="16"/>
  <c r="BF1937" i="16"/>
  <c r="BE1937" i="16"/>
  <c r="T1937" i="16"/>
  <c r="R1937" i="16"/>
  <c r="P1937" i="16"/>
  <c r="J1937" i="16"/>
  <c r="BK1934" i="16"/>
  <c r="BI1934" i="16"/>
  <c r="BH1934" i="16"/>
  <c r="BG1934" i="16"/>
  <c r="BF1934" i="16"/>
  <c r="T1934" i="16"/>
  <c r="R1934" i="16"/>
  <c r="P1934" i="16"/>
  <c r="J1934" i="16"/>
  <c r="BE1934" i="16" s="1"/>
  <c r="BK1931" i="16"/>
  <c r="BI1931" i="16"/>
  <c r="BH1931" i="16"/>
  <c r="BG1931" i="16"/>
  <c r="BF1931" i="16"/>
  <c r="T1931" i="16"/>
  <c r="R1931" i="16"/>
  <c r="P1931" i="16"/>
  <c r="J1931" i="16"/>
  <c r="BE1931" i="16" s="1"/>
  <c r="BK1928" i="16"/>
  <c r="BI1928" i="16"/>
  <c r="BH1928" i="16"/>
  <c r="BG1928" i="16"/>
  <c r="BF1928" i="16"/>
  <c r="BE1928" i="16"/>
  <c r="T1928" i="16"/>
  <c r="R1928" i="16"/>
  <c r="P1928" i="16"/>
  <c r="J1928" i="16"/>
  <c r="BK1925" i="16"/>
  <c r="BI1925" i="16"/>
  <c r="BH1925" i="16"/>
  <c r="BG1925" i="16"/>
  <c r="BF1925" i="16"/>
  <c r="T1925" i="16"/>
  <c r="R1925" i="16"/>
  <c r="P1925" i="16"/>
  <c r="J1925" i="16"/>
  <c r="BE1925" i="16" s="1"/>
  <c r="BK1922" i="16"/>
  <c r="BI1922" i="16"/>
  <c r="BH1922" i="16"/>
  <c r="BG1922" i="16"/>
  <c r="BF1922" i="16"/>
  <c r="T1922" i="16"/>
  <c r="R1922" i="16"/>
  <c r="P1922" i="16"/>
  <c r="J1922" i="16"/>
  <c r="BE1922" i="16" s="1"/>
  <c r="BK1919" i="16"/>
  <c r="BI1919" i="16"/>
  <c r="BH1919" i="16"/>
  <c r="BG1919" i="16"/>
  <c r="BF1919" i="16"/>
  <c r="BE1919" i="16"/>
  <c r="T1919" i="16"/>
  <c r="R1919" i="16"/>
  <c r="P1919" i="16"/>
  <c r="J1919" i="16"/>
  <c r="BK1916" i="16"/>
  <c r="BI1916" i="16"/>
  <c r="BH1916" i="16"/>
  <c r="BG1916" i="16"/>
  <c r="BF1916" i="16"/>
  <c r="T1916" i="16"/>
  <c r="R1916" i="16"/>
  <c r="P1916" i="16"/>
  <c r="J1916" i="16"/>
  <c r="BE1916" i="16" s="1"/>
  <c r="BK1913" i="16"/>
  <c r="BI1913" i="16"/>
  <c r="BH1913" i="16"/>
  <c r="BG1913" i="16"/>
  <c r="BF1913" i="16"/>
  <c r="T1913" i="16"/>
  <c r="R1913" i="16"/>
  <c r="P1913" i="16"/>
  <c r="J1913" i="16"/>
  <c r="BE1913" i="16" s="1"/>
  <c r="BK1910" i="16"/>
  <c r="BI1910" i="16"/>
  <c r="BH1910" i="16"/>
  <c r="BG1910" i="16"/>
  <c r="BF1910" i="16"/>
  <c r="BE1910" i="16"/>
  <c r="T1910" i="16"/>
  <c r="R1910" i="16"/>
  <c r="P1910" i="16"/>
  <c r="J1910" i="16"/>
  <c r="BK1907" i="16"/>
  <c r="BI1907" i="16"/>
  <c r="BH1907" i="16"/>
  <c r="BG1907" i="16"/>
  <c r="BF1907" i="16"/>
  <c r="T1907" i="16"/>
  <c r="R1907" i="16"/>
  <c r="P1907" i="16"/>
  <c r="J1907" i="16"/>
  <c r="BE1907" i="16" s="1"/>
  <c r="BK1904" i="16"/>
  <c r="BI1904" i="16"/>
  <c r="BH1904" i="16"/>
  <c r="BG1904" i="16"/>
  <c r="BF1904" i="16"/>
  <c r="T1904" i="16"/>
  <c r="R1904" i="16"/>
  <c r="P1904" i="16"/>
  <c r="J1904" i="16"/>
  <c r="BE1904" i="16" s="1"/>
  <c r="BK1901" i="16"/>
  <c r="BI1901" i="16"/>
  <c r="BH1901" i="16"/>
  <c r="BG1901" i="16"/>
  <c r="BF1901" i="16"/>
  <c r="BE1901" i="16"/>
  <c r="T1901" i="16"/>
  <c r="R1901" i="16"/>
  <c r="P1901" i="16"/>
  <c r="J1901" i="16"/>
  <c r="BK1898" i="16"/>
  <c r="BI1898" i="16"/>
  <c r="BH1898" i="16"/>
  <c r="BG1898" i="16"/>
  <c r="BF1898" i="16"/>
  <c r="T1898" i="16"/>
  <c r="R1898" i="16"/>
  <c r="P1898" i="16"/>
  <c r="J1898" i="16"/>
  <c r="BE1898" i="16" s="1"/>
  <c r="BK1895" i="16"/>
  <c r="BI1895" i="16"/>
  <c r="BH1895" i="16"/>
  <c r="BG1895" i="16"/>
  <c r="BF1895" i="16"/>
  <c r="T1895" i="16"/>
  <c r="R1895" i="16"/>
  <c r="P1895" i="16"/>
  <c r="J1895" i="16"/>
  <c r="BE1895" i="16" s="1"/>
  <c r="BK1892" i="16"/>
  <c r="BI1892" i="16"/>
  <c r="BH1892" i="16"/>
  <c r="BG1892" i="16"/>
  <c r="BF1892" i="16"/>
  <c r="BE1892" i="16"/>
  <c r="T1892" i="16"/>
  <c r="R1892" i="16"/>
  <c r="P1892" i="16"/>
  <c r="J1892" i="16"/>
  <c r="BK1889" i="16"/>
  <c r="BI1889" i="16"/>
  <c r="BH1889" i="16"/>
  <c r="BG1889" i="16"/>
  <c r="BF1889" i="16"/>
  <c r="T1889" i="16"/>
  <c r="R1889" i="16"/>
  <c r="P1889" i="16"/>
  <c r="J1889" i="16"/>
  <c r="BE1889" i="16" s="1"/>
  <c r="BK1886" i="16"/>
  <c r="BI1886" i="16"/>
  <c r="BH1886" i="16"/>
  <c r="BG1886" i="16"/>
  <c r="BF1886" i="16"/>
  <c r="T1886" i="16"/>
  <c r="R1886" i="16"/>
  <c r="P1886" i="16"/>
  <c r="J1886" i="16"/>
  <c r="BE1886" i="16" s="1"/>
  <c r="BK1883" i="16"/>
  <c r="BI1883" i="16"/>
  <c r="BH1883" i="16"/>
  <c r="BG1883" i="16"/>
  <c r="BF1883" i="16"/>
  <c r="BE1883" i="16"/>
  <c r="T1883" i="16"/>
  <c r="R1883" i="16"/>
  <c r="P1883" i="16"/>
  <c r="J1883" i="16"/>
  <c r="BK1880" i="16"/>
  <c r="BI1880" i="16"/>
  <c r="BH1880" i="16"/>
  <c r="BG1880" i="16"/>
  <c r="BF1880" i="16"/>
  <c r="T1880" i="16"/>
  <c r="R1880" i="16"/>
  <c r="P1880" i="16"/>
  <c r="J1880" i="16"/>
  <c r="BE1880" i="16" s="1"/>
  <c r="BK1877" i="16"/>
  <c r="BI1877" i="16"/>
  <c r="BH1877" i="16"/>
  <c r="BG1877" i="16"/>
  <c r="BF1877" i="16"/>
  <c r="T1877" i="16"/>
  <c r="R1877" i="16"/>
  <c r="P1877" i="16"/>
  <c r="J1877" i="16"/>
  <c r="BE1877" i="16" s="1"/>
  <c r="BK1874" i="16"/>
  <c r="BI1874" i="16"/>
  <c r="BH1874" i="16"/>
  <c r="BG1874" i="16"/>
  <c r="BF1874" i="16"/>
  <c r="BE1874" i="16"/>
  <c r="T1874" i="16"/>
  <c r="R1874" i="16"/>
  <c r="P1874" i="16"/>
  <c r="J1874" i="16"/>
  <c r="BK1871" i="16"/>
  <c r="BI1871" i="16"/>
  <c r="BH1871" i="16"/>
  <c r="BG1871" i="16"/>
  <c r="BF1871" i="16"/>
  <c r="T1871" i="16"/>
  <c r="R1871" i="16"/>
  <c r="P1871" i="16"/>
  <c r="J1871" i="16"/>
  <c r="BE1871" i="16" s="1"/>
  <c r="BK1868" i="16"/>
  <c r="BI1868" i="16"/>
  <c r="BH1868" i="16"/>
  <c r="BG1868" i="16"/>
  <c r="BF1868" i="16"/>
  <c r="T1868" i="16"/>
  <c r="R1868" i="16"/>
  <c r="P1868" i="16"/>
  <c r="J1868" i="16"/>
  <c r="BE1868" i="16" s="1"/>
  <c r="BK1865" i="16"/>
  <c r="BI1865" i="16"/>
  <c r="BH1865" i="16"/>
  <c r="BG1865" i="16"/>
  <c r="BF1865" i="16"/>
  <c r="BE1865" i="16"/>
  <c r="T1865" i="16"/>
  <c r="R1865" i="16"/>
  <c r="P1865" i="16"/>
  <c r="J1865" i="16"/>
  <c r="BK1862" i="16"/>
  <c r="BI1862" i="16"/>
  <c r="BH1862" i="16"/>
  <c r="BG1862" i="16"/>
  <c r="BF1862" i="16"/>
  <c r="T1862" i="16"/>
  <c r="R1862" i="16"/>
  <c r="P1862" i="16"/>
  <c r="J1862" i="16"/>
  <c r="BE1862" i="16" s="1"/>
  <c r="BK1859" i="16"/>
  <c r="BI1859" i="16"/>
  <c r="BH1859" i="16"/>
  <c r="BG1859" i="16"/>
  <c r="BF1859" i="16"/>
  <c r="T1859" i="16"/>
  <c r="R1859" i="16"/>
  <c r="P1859" i="16"/>
  <c r="J1859" i="16"/>
  <c r="BE1859" i="16" s="1"/>
  <c r="BK1856" i="16"/>
  <c r="BI1856" i="16"/>
  <c r="BH1856" i="16"/>
  <c r="BG1856" i="16"/>
  <c r="BF1856" i="16"/>
  <c r="BE1856" i="16"/>
  <c r="T1856" i="16"/>
  <c r="R1856" i="16"/>
  <c r="P1856" i="16"/>
  <c r="J1856" i="16"/>
  <c r="BK1853" i="16"/>
  <c r="BI1853" i="16"/>
  <c r="BH1853" i="16"/>
  <c r="BG1853" i="16"/>
  <c r="BF1853" i="16"/>
  <c r="T1853" i="16"/>
  <c r="R1853" i="16"/>
  <c r="P1853" i="16"/>
  <c r="J1853" i="16"/>
  <c r="BE1853" i="16" s="1"/>
  <c r="BK1850" i="16"/>
  <c r="BI1850" i="16"/>
  <c r="BH1850" i="16"/>
  <c r="BG1850" i="16"/>
  <c r="BF1850" i="16"/>
  <c r="T1850" i="16"/>
  <c r="R1850" i="16"/>
  <c r="P1850" i="16"/>
  <c r="J1850" i="16"/>
  <c r="BE1850" i="16" s="1"/>
  <c r="BK1847" i="16"/>
  <c r="BI1847" i="16"/>
  <c r="BH1847" i="16"/>
  <c r="BG1847" i="16"/>
  <c r="BF1847" i="16"/>
  <c r="BE1847" i="16"/>
  <c r="T1847" i="16"/>
  <c r="R1847" i="16"/>
  <c r="P1847" i="16"/>
  <c r="J1847" i="16"/>
  <c r="BK1844" i="16"/>
  <c r="BI1844" i="16"/>
  <c r="BH1844" i="16"/>
  <c r="BG1844" i="16"/>
  <c r="BF1844" i="16"/>
  <c r="T1844" i="16"/>
  <c r="R1844" i="16"/>
  <c r="P1844" i="16"/>
  <c r="J1844" i="16"/>
  <c r="BE1844" i="16" s="1"/>
  <c r="BK1841" i="16"/>
  <c r="BI1841" i="16"/>
  <c r="BH1841" i="16"/>
  <c r="BG1841" i="16"/>
  <c r="BF1841" i="16"/>
  <c r="T1841" i="16"/>
  <c r="R1841" i="16"/>
  <c r="P1841" i="16"/>
  <c r="J1841" i="16"/>
  <c r="BE1841" i="16" s="1"/>
  <c r="BK1838" i="16"/>
  <c r="BI1838" i="16"/>
  <c r="BH1838" i="16"/>
  <c r="BG1838" i="16"/>
  <c r="BF1838" i="16"/>
  <c r="BE1838" i="16"/>
  <c r="T1838" i="16"/>
  <c r="R1838" i="16"/>
  <c r="P1838" i="16"/>
  <c r="J1838" i="16"/>
  <c r="BK1835" i="16"/>
  <c r="BI1835" i="16"/>
  <c r="BH1835" i="16"/>
  <c r="BG1835" i="16"/>
  <c r="BF1835" i="16"/>
  <c r="T1835" i="16"/>
  <c r="R1835" i="16"/>
  <c r="P1835" i="16"/>
  <c r="J1835" i="16"/>
  <c r="BE1835" i="16" s="1"/>
  <c r="BK1832" i="16"/>
  <c r="BI1832" i="16"/>
  <c r="BH1832" i="16"/>
  <c r="BG1832" i="16"/>
  <c r="BF1832" i="16"/>
  <c r="T1832" i="16"/>
  <c r="R1832" i="16"/>
  <c r="P1832" i="16"/>
  <c r="J1832" i="16"/>
  <c r="BE1832" i="16" s="1"/>
  <c r="BK1829" i="16"/>
  <c r="BI1829" i="16"/>
  <c r="BH1829" i="16"/>
  <c r="BG1829" i="16"/>
  <c r="BF1829" i="16"/>
  <c r="BE1829" i="16"/>
  <c r="T1829" i="16"/>
  <c r="R1829" i="16"/>
  <c r="P1829" i="16"/>
  <c r="J1829" i="16"/>
  <c r="BK1826" i="16"/>
  <c r="BI1826" i="16"/>
  <c r="BH1826" i="16"/>
  <c r="BG1826" i="16"/>
  <c r="BF1826" i="16"/>
  <c r="T1826" i="16"/>
  <c r="R1826" i="16"/>
  <c r="P1826" i="16"/>
  <c r="J1826" i="16"/>
  <c r="BE1826" i="16" s="1"/>
  <c r="BK1823" i="16"/>
  <c r="BI1823" i="16"/>
  <c r="BH1823" i="16"/>
  <c r="BG1823" i="16"/>
  <c r="BF1823" i="16"/>
  <c r="T1823" i="16"/>
  <c r="R1823" i="16"/>
  <c r="P1823" i="16"/>
  <c r="J1823" i="16"/>
  <c r="BE1823" i="16" s="1"/>
  <c r="BK1820" i="16"/>
  <c r="BI1820" i="16"/>
  <c r="BH1820" i="16"/>
  <c r="BG1820" i="16"/>
  <c r="BF1820" i="16"/>
  <c r="BE1820" i="16"/>
  <c r="T1820" i="16"/>
  <c r="R1820" i="16"/>
  <c r="P1820" i="16"/>
  <c r="J1820" i="16"/>
  <c r="BK1817" i="16"/>
  <c r="BI1817" i="16"/>
  <c r="BH1817" i="16"/>
  <c r="BG1817" i="16"/>
  <c r="BF1817" i="16"/>
  <c r="T1817" i="16"/>
  <c r="R1817" i="16"/>
  <c r="P1817" i="16"/>
  <c r="J1817" i="16"/>
  <c r="BE1817" i="16" s="1"/>
  <c r="BK1814" i="16"/>
  <c r="BI1814" i="16"/>
  <c r="BH1814" i="16"/>
  <c r="BG1814" i="16"/>
  <c r="BF1814" i="16"/>
  <c r="T1814" i="16"/>
  <c r="R1814" i="16"/>
  <c r="P1814" i="16"/>
  <c r="J1814" i="16"/>
  <c r="BE1814" i="16" s="1"/>
  <c r="BK1811" i="16"/>
  <c r="BI1811" i="16"/>
  <c r="BH1811" i="16"/>
  <c r="BG1811" i="16"/>
  <c r="BF1811" i="16"/>
  <c r="BE1811" i="16"/>
  <c r="T1811" i="16"/>
  <c r="R1811" i="16"/>
  <c r="P1811" i="16"/>
  <c r="J1811" i="16"/>
  <c r="BK1808" i="16"/>
  <c r="BI1808" i="16"/>
  <c r="BH1808" i="16"/>
  <c r="BG1808" i="16"/>
  <c r="BF1808" i="16"/>
  <c r="T1808" i="16"/>
  <c r="R1808" i="16"/>
  <c r="P1808" i="16"/>
  <c r="J1808" i="16"/>
  <c r="BE1808" i="16" s="1"/>
  <c r="BK1805" i="16"/>
  <c r="BI1805" i="16"/>
  <c r="BH1805" i="16"/>
  <c r="BG1805" i="16"/>
  <c r="BF1805" i="16"/>
  <c r="T1805" i="16"/>
  <c r="R1805" i="16"/>
  <c r="P1805" i="16"/>
  <c r="J1805" i="16"/>
  <c r="BE1805" i="16" s="1"/>
  <c r="BK1802" i="16"/>
  <c r="BI1802" i="16"/>
  <c r="BH1802" i="16"/>
  <c r="BG1802" i="16"/>
  <c r="BF1802" i="16"/>
  <c r="BE1802" i="16"/>
  <c r="T1802" i="16"/>
  <c r="R1802" i="16"/>
  <c r="P1802" i="16"/>
  <c r="J1802" i="16"/>
  <c r="BK1799" i="16"/>
  <c r="BI1799" i="16"/>
  <c r="BH1799" i="16"/>
  <c r="BG1799" i="16"/>
  <c r="BF1799" i="16"/>
  <c r="T1799" i="16"/>
  <c r="R1799" i="16"/>
  <c r="P1799" i="16"/>
  <c r="J1799" i="16"/>
  <c r="BE1799" i="16" s="1"/>
  <c r="BK1796" i="16"/>
  <c r="BI1796" i="16"/>
  <c r="BH1796" i="16"/>
  <c r="BG1796" i="16"/>
  <c r="BF1796" i="16"/>
  <c r="T1796" i="16"/>
  <c r="R1796" i="16"/>
  <c r="P1796" i="16"/>
  <c r="J1796" i="16"/>
  <c r="BE1796" i="16" s="1"/>
  <c r="BK1793" i="16"/>
  <c r="BI1793" i="16"/>
  <c r="BH1793" i="16"/>
  <c r="BG1793" i="16"/>
  <c r="BF1793" i="16"/>
  <c r="BE1793" i="16"/>
  <c r="T1793" i="16"/>
  <c r="R1793" i="16"/>
  <c r="P1793" i="16"/>
  <c r="J1793" i="16"/>
  <c r="BK1790" i="16"/>
  <c r="BI1790" i="16"/>
  <c r="BH1790" i="16"/>
  <c r="BG1790" i="16"/>
  <c r="BF1790" i="16"/>
  <c r="T1790" i="16"/>
  <c r="R1790" i="16"/>
  <c r="P1790" i="16"/>
  <c r="J1790" i="16"/>
  <c r="BE1790" i="16" s="1"/>
  <c r="BK1787" i="16"/>
  <c r="BI1787" i="16"/>
  <c r="BH1787" i="16"/>
  <c r="BG1787" i="16"/>
  <c r="BF1787" i="16"/>
  <c r="T1787" i="16"/>
  <c r="R1787" i="16"/>
  <c r="P1787" i="16"/>
  <c r="J1787" i="16"/>
  <c r="BE1787" i="16" s="1"/>
  <c r="BK1784" i="16"/>
  <c r="BI1784" i="16"/>
  <c r="BH1784" i="16"/>
  <c r="BG1784" i="16"/>
  <c r="BF1784" i="16"/>
  <c r="BE1784" i="16"/>
  <c r="T1784" i="16"/>
  <c r="R1784" i="16"/>
  <c r="P1784" i="16"/>
  <c r="J1784" i="16"/>
  <c r="BK1781" i="16"/>
  <c r="BI1781" i="16"/>
  <c r="BH1781" i="16"/>
  <c r="BG1781" i="16"/>
  <c r="BF1781" i="16"/>
  <c r="T1781" i="16"/>
  <c r="R1781" i="16"/>
  <c r="P1781" i="16"/>
  <c r="J1781" i="16"/>
  <c r="BE1781" i="16" s="1"/>
  <c r="BK1778" i="16"/>
  <c r="BI1778" i="16"/>
  <c r="BH1778" i="16"/>
  <c r="BG1778" i="16"/>
  <c r="BF1778" i="16"/>
  <c r="T1778" i="16"/>
  <c r="R1778" i="16"/>
  <c r="P1778" i="16"/>
  <c r="J1778" i="16"/>
  <c r="BE1778" i="16" s="1"/>
  <c r="BK1775" i="16"/>
  <c r="BI1775" i="16"/>
  <c r="BH1775" i="16"/>
  <c r="BG1775" i="16"/>
  <c r="BF1775" i="16"/>
  <c r="BE1775" i="16"/>
  <c r="T1775" i="16"/>
  <c r="R1775" i="16"/>
  <c r="P1775" i="16"/>
  <c r="J1775" i="16"/>
  <c r="BK1772" i="16"/>
  <c r="BI1772" i="16"/>
  <c r="BH1772" i="16"/>
  <c r="BG1772" i="16"/>
  <c r="BF1772" i="16"/>
  <c r="T1772" i="16"/>
  <c r="R1772" i="16"/>
  <c r="P1772" i="16"/>
  <c r="J1772" i="16"/>
  <c r="BE1772" i="16" s="1"/>
  <c r="BK1769" i="16"/>
  <c r="BI1769" i="16"/>
  <c r="BH1769" i="16"/>
  <c r="BG1769" i="16"/>
  <c r="BF1769" i="16"/>
  <c r="T1769" i="16"/>
  <c r="R1769" i="16"/>
  <c r="P1769" i="16"/>
  <c r="J1769" i="16"/>
  <c r="BE1769" i="16" s="1"/>
  <c r="BK1766" i="16"/>
  <c r="BI1766" i="16"/>
  <c r="BH1766" i="16"/>
  <c r="BG1766" i="16"/>
  <c r="BF1766" i="16"/>
  <c r="BE1766" i="16"/>
  <c r="T1766" i="16"/>
  <c r="R1766" i="16"/>
  <c r="P1766" i="16"/>
  <c r="J1766" i="16"/>
  <c r="BK1763" i="16"/>
  <c r="BI1763" i="16"/>
  <c r="BH1763" i="16"/>
  <c r="BG1763" i="16"/>
  <c r="BF1763" i="16"/>
  <c r="T1763" i="16"/>
  <c r="R1763" i="16"/>
  <c r="P1763" i="16"/>
  <c r="J1763" i="16"/>
  <c r="BE1763" i="16" s="1"/>
  <c r="BK1760" i="16"/>
  <c r="BI1760" i="16"/>
  <c r="BH1760" i="16"/>
  <c r="BG1760" i="16"/>
  <c r="BF1760" i="16"/>
  <c r="T1760" i="16"/>
  <c r="R1760" i="16"/>
  <c r="P1760" i="16"/>
  <c r="J1760" i="16"/>
  <c r="BE1760" i="16" s="1"/>
  <c r="BK1757" i="16"/>
  <c r="BI1757" i="16"/>
  <c r="BH1757" i="16"/>
  <c r="BG1757" i="16"/>
  <c r="BF1757" i="16"/>
  <c r="BE1757" i="16"/>
  <c r="T1757" i="16"/>
  <c r="R1757" i="16"/>
  <c r="P1757" i="16"/>
  <c r="J1757" i="16"/>
  <c r="BK1754" i="16"/>
  <c r="BI1754" i="16"/>
  <c r="BH1754" i="16"/>
  <c r="BG1754" i="16"/>
  <c r="BF1754" i="16"/>
  <c r="T1754" i="16"/>
  <c r="R1754" i="16"/>
  <c r="P1754" i="16"/>
  <c r="J1754" i="16"/>
  <c r="BE1754" i="16" s="1"/>
  <c r="BK1751" i="16"/>
  <c r="BI1751" i="16"/>
  <c r="BH1751" i="16"/>
  <c r="BG1751" i="16"/>
  <c r="BF1751" i="16"/>
  <c r="T1751" i="16"/>
  <c r="R1751" i="16"/>
  <c r="P1751" i="16"/>
  <c r="J1751" i="16"/>
  <c r="BE1751" i="16" s="1"/>
  <c r="BK1748" i="16"/>
  <c r="BI1748" i="16"/>
  <c r="BH1748" i="16"/>
  <c r="BG1748" i="16"/>
  <c r="BF1748" i="16"/>
  <c r="BE1748" i="16"/>
  <c r="T1748" i="16"/>
  <c r="R1748" i="16"/>
  <c r="P1748" i="16"/>
  <c r="J1748" i="16"/>
  <c r="BK1745" i="16"/>
  <c r="BI1745" i="16"/>
  <c r="BH1745" i="16"/>
  <c r="BG1745" i="16"/>
  <c r="BF1745" i="16"/>
  <c r="T1745" i="16"/>
  <c r="R1745" i="16"/>
  <c r="P1745" i="16"/>
  <c r="J1745" i="16"/>
  <c r="BE1745" i="16" s="1"/>
  <c r="BK1742" i="16"/>
  <c r="BI1742" i="16"/>
  <c r="BH1742" i="16"/>
  <c r="BG1742" i="16"/>
  <c r="BF1742" i="16"/>
  <c r="T1742" i="16"/>
  <c r="R1742" i="16"/>
  <c r="P1742" i="16"/>
  <c r="J1742" i="16"/>
  <c r="BE1742" i="16" s="1"/>
  <c r="BK1739" i="16"/>
  <c r="BI1739" i="16"/>
  <c r="BH1739" i="16"/>
  <c r="BG1739" i="16"/>
  <c r="BF1739" i="16"/>
  <c r="BE1739" i="16"/>
  <c r="T1739" i="16"/>
  <c r="R1739" i="16"/>
  <c r="P1739" i="16"/>
  <c r="J1739" i="16"/>
  <c r="BK1736" i="16"/>
  <c r="BI1736" i="16"/>
  <c r="BH1736" i="16"/>
  <c r="BG1736" i="16"/>
  <c r="BF1736" i="16"/>
  <c r="T1736" i="16"/>
  <c r="R1736" i="16"/>
  <c r="P1736" i="16"/>
  <c r="J1736" i="16"/>
  <c r="BE1736" i="16" s="1"/>
  <c r="BK1733" i="16"/>
  <c r="BI1733" i="16"/>
  <c r="BH1733" i="16"/>
  <c r="BG1733" i="16"/>
  <c r="BF1733" i="16"/>
  <c r="T1733" i="16"/>
  <c r="R1733" i="16"/>
  <c r="P1733" i="16"/>
  <c r="J1733" i="16"/>
  <c r="BE1733" i="16" s="1"/>
  <c r="BK1730" i="16"/>
  <c r="BI1730" i="16"/>
  <c r="BH1730" i="16"/>
  <c r="BG1730" i="16"/>
  <c r="BF1730" i="16"/>
  <c r="BE1730" i="16"/>
  <c r="T1730" i="16"/>
  <c r="R1730" i="16"/>
  <c r="P1730" i="16"/>
  <c r="J1730" i="16"/>
  <c r="BK1727" i="16"/>
  <c r="BI1727" i="16"/>
  <c r="BH1727" i="16"/>
  <c r="BG1727" i="16"/>
  <c r="BF1727" i="16"/>
  <c r="T1727" i="16"/>
  <c r="R1727" i="16"/>
  <c r="P1727" i="16"/>
  <c r="J1727" i="16"/>
  <c r="BE1727" i="16" s="1"/>
  <c r="BK1724" i="16"/>
  <c r="BI1724" i="16"/>
  <c r="BH1724" i="16"/>
  <c r="BG1724" i="16"/>
  <c r="BF1724" i="16"/>
  <c r="T1724" i="16"/>
  <c r="R1724" i="16"/>
  <c r="P1724" i="16"/>
  <c r="J1724" i="16"/>
  <c r="BE1724" i="16" s="1"/>
  <c r="BK1721" i="16"/>
  <c r="BI1721" i="16"/>
  <c r="BH1721" i="16"/>
  <c r="BG1721" i="16"/>
  <c r="BF1721" i="16"/>
  <c r="BE1721" i="16"/>
  <c r="T1721" i="16"/>
  <c r="R1721" i="16"/>
  <c r="P1721" i="16"/>
  <c r="J1721" i="16"/>
  <c r="BK1718" i="16"/>
  <c r="BI1718" i="16"/>
  <c r="BH1718" i="16"/>
  <c r="BG1718" i="16"/>
  <c r="BF1718" i="16"/>
  <c r="T1718" i="16"/>
  <c r="R1718" i="16"/>
  <c r="P1718" i="16"/>
  <c r="J1718" i="16"/>
  <c r="BE1718" i="16" s="1"/>
  <c r="BK1715" i="16"/>
  <c r="BI1715" i="16"/>
  <c r="BH1715" i="16"/>
  <c r="BG1715" i="16"/>
  <c r="BF1715" i="16"/>
  <c r="T1715" i="16"/>
  <c r="R1715" i="16"/>
  <c r="P1715" i="16"/>
  <c r="J1715" i="16"/>
  <c r="BE1715" i="16" s="1"/>
  <c r="BK1712" i="16"/>
  <c r="BI1712" i="16"/>
  <c r="BH1712" i="16"/>
  <c r="BG1712" i="16"/>
  <c r="BF1712" i="16"/>
  <c r="BE1712" i="16"/>
  <c r="T1712" i="16"/>
  <c r="R1712" i="16"/>
  <c r="P1712" i="16"/>
  <c r="J1712" i="16"/>
  <c r="BK1709" i="16"/>
  <c r="BI1709" i="16"/>
  <c r="BH1709" i="16"/>
  <c r="BG1709" i="16"/>
  <c r="BF1709" i="16"/>
  <c r="T1709" i="16"/>
  <c r="R1709" i="16"/>
  <c r="P1709" i="16"/>
  <c r="J1709" i="16"/>
  <c r="BE1709" i="16" s="1"/>
  <c r="BK1706" i="16"/>
  <c r="BI1706" i="16"/>
  <c r="BH1706" i="16"/>
  <c r="BG1706" i="16"/>
  <c r="BF1706" i="16"/>
  <c r="T1706" i="16"/>
  <c r="R1706" i="16"/>
  <c r="P1706" i="16"/>
  <c r="J1706" i="16"/>
  <c r="BE1706" i="16" s="1"/>
  <c r="BK1703" i="16"/>
  <c r="BI1703" i="16"/>
  <c r="BH1703" i="16"/>
  <c r="BG1703" i="16"/>
  <c r="BF1703" i="16"/>
  <c r="BE1703" i="16"/>
  <c r="T1703" i="16"/>
  <c r="R1703" i="16"/>
  <c r="P1703" i="16"/>
  <c r="J1703" i="16"/>
  <c r="BK1700" i="16"/>
  <c r="BI1700" i="16"/>
  <c r="BH1700" i="16"/>
  <c r="BG1700" i="16"/>
  <c r="BF1700" i="16"/>
  <c r="T1700" i="16"/>
  <c r="R1700" i="16"/>
  <c r="P1700" i="16"/>
  <c r="J1700" i="16"/>
  <c r="BE1700" i="16" s="1"/>
  <c r="BK1697" i="16"/>
  <c r="BI1697" i="16"/>
  <c r="BH1697" i="16"/>
  <c r="BG1697" i="16"/>
  <c r="BF1697" i="16"/>
  <c r="T1697" i="16"/>
  <c r="R1697" i="16"/>
  <c r="P1697" i="16"/>
  <c r="J1697" i="16"/>
  <c r="BE1697" i="16" s="1"/>
  <c r="BK1694" i="16"/>
  <c r="BI1694" i="16"/>
  <c r="BH1694" i="16"/>
  <c r="BG1694" i="16"/>
  <c r="BF1694" i="16"/>
  <c r="BE1694" i="16"/>
  <c r="T1694" i="16"/>
  <c r="R1694" i="16"/>
  <c r="P1694" i="16"/>
  <c r="J1694" i="16"/>
  <c r="BK1691" i="16"/>
  <c r="BI1691" i="16"/>
  <c r="BH1691" i="16"/>
  <c r="BG1691" i="16"/>
  <c r="BF1691" i="16"/>
  <c r="T1691" i="16"/>
  <c r="R1691" i="16"/>
  <c r="P1691" i="16"/>
  <c r="J1691" i="16"/>
  <c r="BE1691" i="16" s="1"/>
  <c r="BK1688" i="16"/>
  <c r="BI1688" i="16"/>
  <c r="BH1688" i="16"/>
  <c r="BG1688" i="16"/>
  <c r="BF1688" i="16"/>
  <c r="T1688" i="16"/>
  <c r="R1688" i="16"/>
  <c r="P1688" i="16"/>
  <c r="J1688" i="16"/>
  <c r="BE1688" i="16" s="1"/>
  <c r="BK1685" i="16"/>
  <c r="BI1685" i="16"/>
  <c r="BH1685" i="16"/>
  <c r="BG1685" i="16"/>
  <c r="BF1685" i="16"/>
  <c r="BE1685" i="16"/>
  <c r="T1685" i="16"/>
  <c r="R1685" i="16"/>
  <c r="P1685" i="16"/>
  <c r="J1685" i="16"/>
  <c r="BK1682" i="16"/>
  <c r="BI1682" i="16"/>
  <c r="BH1682" i="16"/>
  <c r="BG1682" i="16"/>
  <c r="BF1682" i="16"/>
  <c r="T1682" i="16"/>
  <c r="R1682" i="16"/>
  <c r="P1682" i="16"/>
  <c r="J1682" i="16"/>
  <c r="BE1682" i="16" s="1"/>
  <c r="BK1679" i="16"/>
  <c r="BI1679" i="16"/>
  <c r="BH1679" i="16"/>
  <c r="BG1679" i="16"/>
  <c r="BF1679" i="16"/>
  <c r="T1679" i="16"/>
  <c r="R1679" i="16"/>
  <c r="P1679" i="16"/>
  <c r="J1679" i="16"/>
  <c r="BE1679" i="16" s="1"/>
  <c r="BK1676" i="16"/>
  <c r="BI1676" i="16"/>
  <c r="BH1676" i="16"/>
  <c r="BG1676" i="16"/>
  <c r="BF1676" i="16"/>
  <c r="BE1676" i="16"/>
  <c r="T1676" i="16"/>
  <c r="R1676" i="16"/>
  <c r="P1676" i="16"/>
  <c r="J1676" i="16"/>
  <c r="BK1673" i="16"/>
  <c r="BI1673" i="16"/>
  <c r="BH1673" i="16"/>
  <c r="BG1673" i="16"/>
  <c r="BF1673" i="16"/>
  <c r="T1673" i="16"/>
  <c r="R1673" i="16"/>
  <c r="P1673" i="16"/>
  <c r="J1673" i="16"/>
  <c r="BE1673" i="16" s="1"/>
  <c r="BK1670" i="16"/>
  <c r="BI1670" i="16"/>
  <c r="BH1670" i="16"/>
  <c r="BG1670" i="16"/>
  <c r="BF1670" i="16"/>
  <c r="T1670" i="16"/>
  <c r="R1670" i="16"/>
  <c r="P1670" i="16"/>
  <c r="J1670" i="16"/>
  <c r="BE1670" i="16" s="1"/>
  <c r="BK1667" i="16"/>
  <c r="BI1667" i="16"/>
  <c r="BH1667" i="16"/>
  <c r="BG1667" i="16"/>
  <c r="BF1667" i="16"/>
  <c r="BE1667" i="16"/>
  <c r="T1667" i="16"/>
  <c r="R1667" i="16"/>
  <c r="P1667" i="16"/>
  <c r="J1667" i="16"/>
  <c r="BK1664" i="16"/>
  <c r="BI1664" i="16"/>
  <c r="BH1664" i="16"/>
  <c r="BG1664" i="16"/>
  <c r="BF1664" i="16"/>
  <c r="T1664" i="16"/>
  <c r="R1664" i="16"/>
  <c r="P1664" i="16"/>
  <c r="J1664" i="16"/>
  <c r="BE1664" i="16" s="1"/>
  <c r="BK1661" i="16"/>
  <c r="BI1661" i="16"/>
  <c r="BH1661" i="16"/>
  <c r="BG1661" i="16"/>
  <c r="BF1661" i="16"/>
  <c r="T1661" i="16"/>
  <c r="R1661" i="16"/>
  <c r="P1661" i="16"/>
  <c r="J1661" i="16"/>
  <c r="BE1661" i="16" s="1"/>
  <c r="BK1658" i="16"/>
  <c r="BI1658" i="16"/>
  <c r="BH1658" i="16"/>
  <c r="BG1658" i="16"/>
  <c r="BF1658" i="16"/>
  <c r="BE1658" i="16"/>
  <c r="T1658" i="16"/>
  <c r="R1658" i="16"/>
  <c r="P1658" i="16"/>
  <c r="J1658" i="16"/>
  <c r="BK1655" i="16"/>
  <c r="BI1655" i="16"/>
  <c r="BH1655" i="16"/>
  <c r="BG1655" i="16"/>
  <c r="BF1655" i="16"/>
  <c r="T1655" i="16"/>
  <c r="R1655" i="16"/>
  <c r="P1655" i="16"/>
  <c r="J1655" i="16"/>
  <c r="BE1655" i="16" s="1"/>
  <c r="BK1652" i="16"/>
  <c r="BI1652" i="16"/>
  <c r="BH1652" i="16"/>
  <c r="BG1652" i="16"/>
  <c r="BF1652" i="16"/>
  <c r="T1652" i="16"/>
  <c r="R1652" i="16"/>
  <c r="P1652" i="16"/>
  <c r="J1652" i="16"/>
  <c r="BE1652" i="16" s="1"/>
  <c r="BK1649" i="16"/>
  <c r="BI1649" i="16"/>
  <c r="BH1649" i="16"/>
  <c r="BG1649" i="16"/>
  <c r="BF1649" i="16"/>
  <c r="BE1649" i="16"/>
  <c r="T1649" i="16"/>
  <c r="R1649" i="16"/>
  <c r="P1649" i="16"/>
  <c r="J1649" i="16"/>
  <c r="BK1646" i="16"/>
  <c r="BI1646" i="16"/>
  <c r="BH1646" i="16"/>
  <c r="BG1646" i="16"/>
  <c r="BF1646" i="16"/>
  <c r="T1646" i="16"/>
  <c r="R1646" i="16"/>
  <c r="P1646" i="16"/>
  <c r="J1646" i="16"/>
  <c r="BE1646" i="16" s="1"/>
  <c r="BK1643" i="16"/>
  <c r="BI1643" i="16"/>
  <c r="BH1643" i="16"/>
  <c r="BG1643" i="16"/>
  <c r="BF1643" i="16"/>
  <c r="T1643" i="16"/>
  <c r="R1643" i="16"/>
  <c r="P1643" i="16"/>
  <c r="J1643" i="16"/>
  <c r="BE1643" i="16" s="1"/>
  <c r="BK1640" i="16"/>
  <c r="BI1640" i="16"/>
  <c r="BH1640" i="16"/>
  <c r="BG1640" i="16"/>
  <c r="BF1640" i="16"/>
  <c r="BE1640" i="16"/>
  <c r="T1640" i="16"/>
  <c r="R1640" i="16"/>
  <c r="P1640" i="16"/>
  <c r="J1640" i="16"/>
  <c r="BK1637" i="16"/>
  <c r="BI1637" i="16"/>
  <c r="BH1637" i="16"/>
  <c r="BG1637" i="16"/>
  <c r="BF1637" i="16"/>
  <c r="T1637" i="16"/>
  <c r="R1637" i="16"/>
  <c r="P1637" i="16"/>
  <c r="J1637" i="16"/>
  <c r="BE1637" i="16" s="1"/>
  <c r="BK1634" i="16"/>
  <c r="BI1634" i="16"/>
  <c r="BH1634" i="16"/>
  <c r="BG1634" i="16"/>
  <c r="BF1634" i="16"/>
  <c r="T1634" i="16"/>
  <c r="R1634" i="16"/>
  <c r="P1634" i="16"/>
  <c r="J1634" i="16"/>
  <c r="BE1634" i="16" s="1"/>
  <c r="BK1631" i="16"/>
  <c r="BI1631" i="16"/>
  <c r="BH1631" i="16"/>
  <c r="BG1631" i="16"/>
  <c r="BF1631" i="16"/>
  <c r="BE1631" i="16"/>
  <c r="T1631" i="16"/>
  <c r="R1631" i="16"/>
  <c r="P1631" i="16"/>
  <c r="J1631" i="16"/>
  <c r="BK1628" i="16"/>
  <c r="BI1628" i="16"/>
  <c r="BH1628" i="16"/>
  <c r="BG1628" i="16"/>
  <c r="BF1628" i="16"/>
  <c r="T1628" i="16"/>
  <c r="R1628" i="16"/>
  <c r="P1628" i="16"/>
  <c r="J1628" i="16"/>
  <c r="BE1628" i="16" s="1"/>
  <c r="BK1625" i="16"/>
  <c r="BI1625" i="16"/>
  <c r="BH1625" i="16"/>
  <c r="BG1625" i="16"/>
  <c r="BF1625" i="16"/>
  <c r="T1625" i="16"/>
  <c r="R1625" i="16"/>
  <c r="P1625" i="16"/>
  <c r="J1625" i="16"/>
  <c r="BE1625" i="16" s="1"/>
  <c r="BK1622" i="16"/>
  <c r="BI1622" i="16"/>
  <c r="BH1622" i="16"/>
  <c r="BG1622" i="16"/>
  <c r="BF1622" i="16"/>
  <c r="BE1622" i="16"/>
  <c r="T1622" i="16"/>
  <c r="R1622" i="16"/>
  <c r="P1622" i="16"/>
  <c r="J1622" i="16"/>
  <c r="BK1619" i="16"/>
  <c r="BI1619" i="16"/>
  <c r="BH1619" i="16"/>
  <c r="BG1619" i="16"/>
  <c r="BF1619" i="16"/>
  <c r="T1619" i="16"/>
  <c r="R1619" i="16"/>
  <c r="P1619" i="16"/>
  <c r="J1619" i="16"/>
  <c r="BE1619" i="16" s="1"/>
  <c r="BK1616" i="16"/>
  <c r="BI1616" i="16"/>
  <c r="BH1616" i="16"/>
  <c r="BG1616" i="16"/>
  <c r="BF1616" i="16"/>
  <c r="T1616" i="16"/>
  <c r="R1616" i="16"/>
  <c r="P1616" i="16"/>
  <c r="J1616" i="16"/>
  <c r="BE1616" i="16" s="1"/>
  <c r="BK1613" i="16"/>
  <c r="BI1613" i="16"/>
  <c r="BH1613" i="16"/>
  <c r="BG1613" i="16"/>
  <c r="BF1613" i="16"/>
  <c r="BE1613" i="16"/>
  <c r="T1613" i="16"/>
  <c r="R1613" i="16"/>
  <c r="P1613" i="16"/>
  <c r="J1613" i="16"/>
  <c r="BK1610" i="16"/>
  <c r="BI1610" i="16"/>
  <c r="BH1610" i="16"/>
  <c r="BG1610" i="16"/>
  <c r="BF1610" i="16"/>
  <c r="T1610" i="16"/>
  <c r="R1610" i="16"/>
  <c r="P1610" i="16"/>
  <c r="J1610" i="16"/>
  <c r="BE1610" i="16" s="1"/>
  <c r="BK1607" i="16"/>
  <c r="BI1607" i="16"/>
  <c r="BH1607" i="16"/>
  <c r="BG1607" i="16"/>
  <c r="BF1607" i="16"/>
  <c r="T1607" i="16"/>
  <c r="R1607" i="16"/>
  <c r="P1607" i="16"/>
  <c r="J1607" i="16"/>
  <c r="BE1607" i="16" s="1"/>
  <c r="BK1604" i="16"/>
  <c r="BI1604" i="16"/>
  <c r="BH1604" i="16"/>
  <c r="BG1604" i="16"/>
  <c r="BF1604" i="16"/>
  <c r="BE1604" i="16"/>
  <c r="T1604" i="16"/>
  <c r="R1604" i="16"/>
  <c r="P1604" i="16"/>
  <c r="J1604" i="16"/>
  <c r="BK1601" i="16"/>
  <c r="BI1601" i="16"/>
  <c r="BH1601" i="16"/>
  <c r="BG1601" i="16"/>
  <c r="BF1601" i="16"/>
  <c r="T1601" i="16"/>
  <c r="R1601" i="16"/>
  <c r="P1601" i="16"/>
  <c r="J1601" i="16"/>
  <c r="BE1601" i="16" s="1"/>
  <c r="BK1598" i="16"/>
  <c r="BI1598" i="16"/>
  <c r="BH1598" i="16"/>
  <c r="BG1598" i="16"/>
  <c r="BF1598" i="16"/>
  <c r="T1598" i="16"/>
  <c r="R1598" i="16"/>
  <c r="P1598" i="16"/>
  <c r="J1598" i="16"/>
  <c r="BE1598" i="16" s="1"/>
  <c r="BK1595" i="16"/>
  <c r="BI1595" i="16"/>
  <c r="BH1595" i="16"/>
  <c r="BG1595" i="16"/>
  <c r="BF1595" i="16"/>
  <c r="BE1595" i="16"/>
  <c r="T1595" i="16"/>
  <c r="R1595" i="16"/>
  <c r="P1595" i="16"/>
  <c r="J1595" i="16"/>
  <c r="BK1592" i="16"/>
  <c r="BI1592" i="16"/>
  <c r="BH1592" i="16"/>
  <c r="BG1592" i="16"/>
  <c r="BF1592" i="16"/>
  <c r="T1592" i="16"/>
  <c r="R1592" i="16"/>
  <c r="P1592" i="16"/>
  <c r="J1592" i="16"/>
  <c r="BE1592" i="16" s="1"/>
  <c r="BK1589" i="16"/>
  <c r="BI1589" i="16"/>
  <c r="BH1589" i="16"/>
  <c r="BG1589" i="16"/>
  <c r="BF1589" i="16"/>
  <c r="T1589" i="16"/>
  <c r="R1589" i="16"/>
  <c r="P1589" i="16"/>
  <c r="J1589" i="16"/>
  <c r="BE1589" i="16" s="1"/>
  <c r="BK1586" i="16"/>
  <c r="BI1586" i="16"/>
  <c r="BH1586" i="16"/>
  <c r="BG1586" i="16"/>
  <c r="BF1586" i="16"/>
  <c r="BE1586" i="16"/>
  <c r="T1586" i="16"/>
  <c r="R1586" i="16"/>
  <c r="P1586" i="16"/>
  <c r="J1586" i="16"/>
  <c r="BK1583" i="16"/>
  <c r="BI1583" i="16"/>
  <c r="BH1583" i="16"/>
  <c r="BG1583" i="16"/>
  <c r="BF1583" i="16"/>
  <c r="T1583" i="16"/>
  <c r="R1583" i="16"/>
  <c r="P1583" i="16"/>
  <c r="J1583" i="16"/>
  <c r="BE1583" i="16" s="1"/>
  <c r="BK1580" i="16"/>
  <c r="BI1580" i="16"/>
  <c r="BH1580" i="16"/>
  <c r="BG1580" i="16"/>
  <c r="BF1580" i="16"/>
  <c r="T1580" i="16"/>
  <c r="R1580" i="16"/>
  <c r="P1580" i="16"/>
  <c r="J1580" i="16"/>
  <c r="BE1580" i="16" s="1"/>
  <c r="BK1577" i="16"/>
  <c r="BI1577" i="16"/>
  <c r="BH1577" i="16"/>
  <c r="BG1577" i="16"/>
  <c r="BF1577" i="16"/>
  <c r="BE1577" i="16"/>
  <c r="T1577" i="16"/>
  <c r="R1577" i="16"/>
  <c r="P1577" i="16"/>
  <c r="J1577" i="16"/>
  <c r="BK1575" i="16"/>
  <c r="BI1575" i="16"/>
  <c r="BH1575" i="16"/>
  <c r="BG1575" i="16"/>
  <c r="BF1575" i="16"/>
  <c r="T1575" i="16"/>
  <c r="R1575" i="16"/>
  <c r="P1575" i="16"/>
  <c r="J1575" i="16"/>
  <c r="BE1575" i="16" s="1"/>
  <c r="BK1572" i="16"/>
  <c r="BI1572" i="16"/>
  <c r="BH1572" i="16"/>
  <c r="BG1572" i="16"/>
  <c r="BF1572" i="16"/>
  <c r="T1572" i="16"/>
  <c r="R1572" i="16"/>
  <c r="P1572" i="16"/>
  <c r="J1572" i="16"/>
  <c r="BE1572" i="16" s="1"/>
  <c r="BK1570" i="16"/>
  <c r="BI1570" i="16"/>
  <c r="BH1570" i="16"/>
  <c r="BG1570" i="16"/>
  <c r="BF1570" i="16"/>
  <c r="BE1570" i="16"/>
  <c r="T1570" i="16"/>
  <c r="R1570" i="16"/>
  <c r="P1570" i="16"/>
  <c r="J1570" i="16"/>
  <c r="BK1567" i="16"/>
  <c r="BI1567" i="16"/>
  <c r="BH1567" i="16"/>
  <c r="BG1567" i="16"/>
  <c r="BF1567" i="16"/>
  <c r="T1567" i="16"/>
  <c r="R1567" i="16"/>
  <c r="P1567" i="16"/>
  <c r="J1567" i="16"/>
  <c r="BE1567" i="16" s="1"/>
  <c r="BK1564" i="16"/>
  <c r="BI1564" i="16"/>
  <c r="BH1564" i="16"/>
  <c r="BG1564" i="16"/>
  <c r="BF1564" i="16"/>
  <c r="T1564" i="16"/>
  <c r="R1564" i="16"/>
  <c r="P1564" i="16"/>
  <c r="J1564" i="16"/>
  <c r="BE1564" i="16" s="1"/>
  <c r="BK1561" i="16"/>
  <c r="BI1561" i="16"/>
  <c r="BH1561" i="16"/>
  <c r="BG1561" i="16"/>
  <c r="BF1561" i="16"/>
  <c r="BE1561" i="16"/>
  <c r="T1561" i="16"/>
  <c r="R1561" i="16"/>
  <c r="P1561" i="16"/>
  <c r="J1561" i="16"/>
  <c r="BK1558" i="16"/>
  <c r="BI1558" i="16"/>
  <c r="BH1558" i="16"/>
  <c r="BG1558" i="16"/>
  <c r="BF1558" i="16"/>
  <c r="T1558" i="16"/>
  <c r="R1558" i="16"/>
  <c r="P1558" i="16"/>
  <c r="J1558" i="16"/>
  <c r="BE1558" i="16" s="1"/>
  <c r="BK1555" i="16"/>
  <c r="BI1555" i="16"/>
  <c r="BH1555" i="16"/>
  <c r="BG1555" i="16"/>
  <c r="BF1555" i="16"/>
  <c r="T1555" i="16"/>
  <c r="R1555" i="16"/>
  <c r="P1555" i="16"/>
  <c r="J1555" i="16"/>
  <c r="BE1555" i="16" s="1"/>
  <c r="BK1552" i="16"/>
  <c r="BI1552" i="16"/>
  <c r="BH1552" i="16"/>
  <c r="BG1552" i="16"/>
  <c r="BF1552" i="16"/>
  <c r="BE1552" i="16"/>
  <c r="T1552" i="16"/>
  <c r="R1552" i="16"/>
  <c r="P1552" i="16"/>
  <c r="J1552" i="16"/>
  <c r="BK1549" i="16"/>
  <c r="BI1549" i="16"/>
  <c r="BH1549" i="16"/>
  <c r="BG1549" i="16"/>
  <c r="BF1549" i="16"/>
  <c r="T1549" i="16"/>
  <c r="R1549" i="16"/>
  <c r="P1549" i="16"/>
  <c r="J1549" i="16"/>
  <c r="BE1549" i="16" s="1"/>
  <c r="BK1546" i="16"/>
  <c r="BI1546" i="16"/>
  <c r="BH1546" i="16"/>
  <c r="BG1546" i="16"/>
  <c r="BF1546" i="16"/>
  <c r="T1546" i="16"/>
  <c r="R1546" i="16"/>
  <c r="P1546" i="16"/>
  <c r="J1546" i="16"/>
  <c r="BE1546" i="16" s="1"/>
  <c r="BK1543" i="16"/>
  <c r="BI1543" i="16"/>
  <c r="BH1543" i="16"/>
  <c r="BG1543" i="16"/>
  <c r="BF1543" i="16"/>
  <c r="BE1543" i="16"/>
  <c r="T1543" i="16"/>
  <c r="R1543" i="16"/>
  <c r="P1543" i="16"/>
  <c r="J1543" i="16"/>
  <c r="BK1540" i="16"/>
  <c r="BI1540" i="16"/>
  <c r="BH1540" i="16"/>
  <c r="BG1540" i="16"/>
  <c r="BF1540" i="16"/>
  <c r="T1540" i="16"/>
  <c r="R1540" i="16"/>
  <c r="P1540" i="16"/>
  <c r="J1540" i="16"/>
  <c r="BE1540" i="16" s="1"/>
  <c r="BK1537" i="16"/>
  <c r="BI1537" i="16"/>
  <c r="BH1537" i="16"/>
  <c r="BG1537" i="16"/>
  <c r="BF1537" i="16"/>
  <c r="T1537" i="16"/>
  <c r="R1537" i="16"/>
  <c r="P1537" i="16"/>
  <c r="J1537" i="16"/>
  <c r="BE1537" i="16" s="1"/>
  <c r="BK1534" i="16"/>
  <c r="BI1534" i="16"/>
  <c r="BH1534" i="16"/>
  <c r="BG1534" i="16"/>
  <c r="BF1534" i="16"/>
  <c r="BE1534" i="16"/>
  <c r="T1534" i="16"/>
  <c r="R1534" i="16"/>
  <c r="P1534" i="16"/>
  <c r="J1534" i="16"/>
  <c r="BK1531" i="16"/>
  <c r="BI1531" i="16"/>
  <c r="BH1531" i="16"/>
  <c r="BG1531" i="16"/>
  <c r="BF1531" i="16"/>
  <c r="T1531" i="16"/>
  <c r="R1531" i="16"/>
  <c r="P1531" i="16"/>
  <c r="J1531" i="16"/>
  <c r="BE1531" i="16" s="1"/>
  <c r="BK1528" i="16"/>
  <c r="BI1528" i="16"/>
  <c r="BH1528" i="16"/>
  <c r="BG1528" i="16"/>
  <c r="BF1528" i="16"/>
  <c r="T1528" i="16"/>
  <c r="R1528" i="16"/>
  <c r="P1528" i="16"/>
  <c r="J1528" i="16"/>
  <c r="BE1528" i="16" s="1"/>
  <c r="BK1525" i="16"/>
  <c r="BI1525" i="16"/>
  <c r="BH1525" i="16"/>
  <c r="BG1525" i="16"/>
  <c r="BF1525" i="16"/>
  <c r="BE1525" i="16"/>
  <c r="T1525" i="16"/>
  <c r="R1525" i="16"/>
  <c r="P1525" i="16"/>
  <c r="J1525" i="16"/>
  <c r="BK1522" i="16"/>
  <c r="BI1522" i="16"/>
  <c r="BH1522" i="16"/>
  <c r="BG1522" i="16"/>
  <c r="BF1522" i="16"/>
  <c r="T1522" i="16"/>
  <c r="R1522" i="16"/>
  <c r="P1522" i="16"/>
  <c r="J1522" i="16"/>
  <c r="BE1522" i="16" s="1"/>
  <c r="BK1519" i="16"/>
  <c r="BI1519" i="16"/>
  <c r="BH1519" i="16"/>
  <c r="BG1519" i="16"/>
  <c r="BF1519" i="16"/>
  <c r="T1519" i="16"/>
  <c r="R1519" i="16"/>
  <c r="P1519" i="16"/>
  <c r="J1519" i="16"/>
  <c r="BE1519" i="16" s="1"/>
  <c r="BK1516" i="16"/>
  <c r="BI1516" i="16"/>
  <c r="BH1516" i="16"/>
  <c r="BG1516" i="16"/>
  <c r="BF1516" i="16"/>
  <c r="BE1516" i="16"/>
  <c r="T1516" i="16"/>
  <c r="R1516" i="16"/>
  <c r="P1516" i="16"/>
  <c r="J1516" i="16"/>
  <c r="BK1513" i="16"/>
  <c r="BI1513" i="16"/>
  <c r="BH1513" i="16"/>
  <c r="BG1513" i="16"/>
  <c r="BF1513" i="16"/>
  <c r="T1513" i="16"/>
  <c r="R1513" i="16"/>
  <c r="P1513" i="16"/>
  <c r="J1513" i="16"/>
  <c r="BE1513" i="16" s="1"/>
  <c r="BK1510" i="16"/>
  <c r="BI1510" i="16"/>
  <c r="BH1510" i="16"/>
  <c r="BG1510" i="16"/>
  <c r="BF1510" i="16"/>
  <c r="T1510" i="16"/>
  <c r="R1510" i="16"/>
  <c r="P1510" i="16"/>
  <c r="J1510" i="16"/>
  <c r="BE1510" i="16" s="1"/>
  <c r="BK1507" i="16"/>
  <c r="BI1507" i="16"/>
  <c r="BH1507" i="16"/>
  <c r="BG1507" i="16"/>
  <c r="BF1507" i="16"/>
  <c r="BE1507" i="16"/>
  <c r="T1507" i="16"/>
  <c r="R1507" i="16"/>
  <c r="P1507" i="16"/>
  <c r="J1507" i="16"/>
  <c r="BK1504" i="16"/>
  <c r="BI1504" i="16"/>
  <c r="BH1504" i="16"/>
  <c r="BG1504" i="16"/>
  <c r="BF1504" i="16"/>
  <c r="T1504" i="16"/>
  <c r="R1504" i="16"/>
  <c r="P1504" i="16"/>
  <c r="J1504" i="16"/>
  <c r="BE1504" i="16" s="1"/>
  <c r="BK1501" i="16"/>
  <c r="BI1501" i="16"/>
  <c r="BH1501" i="16"/>
  <c r="BG1501" i="16"/>
  <c r="BF1501" i="16"/>
  <c r="T1501" i="16"/>
  <c r="R1501" i="16"/>
  <c r="P1501" i="16"/>
  <c r="J1501" i="16"/>
  <c r="BE1501" i="16" s="1"/>
  <c r="BK1498" i="16"/>
  <c r="BI1498" i="16"/>
  <c r="BH1498" i="16"/>
  <c r="BG1498" i="16"/>
  <c r="BF1498" i="16"/>
  <c r="BE1498" i="16"/>
  <c r="T1498" i="16"/>
  <c r="R1498" i="16"/>
  <c r="P1498" i="16"/>
  <c r="J1498" i="16"/>
  <c r="BK1495" i="16"/>
  <c r="BI1495" i="16"/>
  <c r="BH1495" i="16"/>
  <c r="BG1495" i="16"/>
  <c r="BF1495" i="16"/>
  <c r="T1495" i="16"/>
  <c r="R1495" i="16"/>
  <c r="P1495" i="16"/>
  <c r="J1495" i="16"/>
  <c r="BE1495" i="16" s="1"/>
  <c r="BK1492" i="16"/>
  <c r="BI1492" i="16"/>
  <c r="BH1492" i="16"/>
  <c r="BG1492" i="16"/>
  <c r="BF1492" i="16"/>
  <c r="T1492" i="16"/>
  <c r="R1492" i="16"/>
  <c r="P1492" i="16"/>
  <c r="J1492" i="16"/>
  <c r="BE1492" i="16" s="1"/>
  <c r="BK1489" i="16"/>
  <c r="BI1489" i="16"/>
  <c r="BH1489" i="16"/>
  <c r="BG1489" i="16"/>
  <c r="BF1489" i="16"/>
  <c r="BE1489" i="16"/>
  <c r="T1489" i="16"/>
  <c r="R1489" i="16"/>
  <c r="P1489" i="16"/>
  <c r="J1489" i="16"/>
  <c r="BK1486" i="16"/>
  <c r="BI1486" i="16"/>
  <c r="BH1486" i="16"/>
  <c r="BG1486" i="16"/>
  <c r="BF1486" i="16"/>
  <c r="T1486" i="16"/>
  <c r="R1486" i="16"/>
  <c r="P1486" i="16"/>
  <c r="J1486" i="16"/>
  <c r="BE1486" i="16" s="1"/>
  <c r="BK1483" i="16"/>
  <c r="BI1483" i="16"/>
  <c r="BH1483" i="16"/>
  <c r="BG1483" i="16"/>
  <c r="BF1483" i="16"/>
  <c r="T1483" i="16"/>
  <c r="R1483" i="16"/>
  <c r="P1483" i="16"/>
  <c r="J1483" i="16"/>
  <c r="BE1483" i="16" s="1"/>
  <c r="BK1481" i="16"/>
  <c r="BI1481" i="16"/>
  <c r="BH1481" i="16"/>
  <c r="BG1481" i="16"/>
  <c r="BF1481" i="16"/>
  <c r="BE1481" i="16"/>
  <c r="T1481" i="16"/>
  <c r="R1481" i="16"/>
  <c r="P1481" i="16"/>
  <c r="J1481" i="16"/>
  <c r="BK1478" i="16"/>
  <c r="BI1478" i="16"/>
  <c r="BH1478" i="16"/>
  <c r="BG1478" i="16"/>
  <c r="BF1478" i="16"/>
  <c r="T1478" i="16"/>
  <c r="R1478" i="16"/>
  <c r="P1478" i="16"/>
  <c r="J1478" i="16"/>
  <c r="BE1478" i="16" s="1"/>
  <c r="BK1476" i="16"/>
  <c r="BI1476" i="16"/>
  <c r="BH1476" i="16"/>
  <c r="BG1476" i="16"/>
  <c r="BF1476" i="16"/>
  <c r="T1476" i="16"/>
  <c r="R1476" i="16"/>
  <c r="P1476" i="16"/>
  <c r="J1476" i="16"/>
  <c r="BE1476" i="16" s="1"/>
  <c r="BK1473" i="16"/>
  <c r="BI1473" i="16"/>
  <c r="BH1473" i="16"/>
  <c r="BG1473" i="16"/>
  <c r="BF1473" i="16"/>
  <c r="BE1473" i="16"/>
  <c r="T1473" i="16"/>
  <c r="R1473" i="16"/>
  <c r="P1473" i="16"/>
  <c r="J1473" i="16"/>
  <c r="BK1470" i="16"/>
  <c r="BI1470" i="16"/>
  <c r="BH1470" i="16"/>
  <c r="BG1470" i="16"/>
  <c r="BF1470" i="16"/>
  <c r="T1470" i="16"/>
  <c r="R1470" i="16"/>
  <c r="P1470" i="16"/>
  <c r="J1470" i="16"/>
  <c r="BE1470" i="16" s="1"/>
  <c r="BK1468" i="16"/>
  <c r="BI1468" i="16"/>
  <c r="BH1468" i="16"/>
  <c r="BG1468" i="16"/>
  <c r="BF1468" i="16"/>
  <c r="T1468" i="16"/>
  <c r="R1468" i="16"/>
  <c r="P1468" i="16"/>
  <c r="J1468" i="16"/>
  <c r="BE1468" i="16" s="1"/>
  <c r="BK1465" i="16"/>
  <c r="BI1465" i="16"/>
  <c r="BH1465" i="16"/>
  <c r="BG1465" i="16"/>
  <c r="BF1465" i="16"/>
  <c r="BE1465" i="16"/>
  <c r="T1465" i="16"/>
  <c r="R1465" i="16"/>
  <c r="P1465" i="16"/>
  <c r="J1465" i="16"/>
  <c r="BK1463" i="16"/>
  <c r="BI1463" i="16"/>
  <c r="BH1463" i="16"/>
  <c r="BG1463" i="16"/>
  <c r="BF1463" i="16"/>
  <c r="T1463" i="16"/>
  <c r="R1463" i="16"/>
  <c r="P1463" i="16"/>
  <c r="J1463" i="16"/>
  <c r="BE1463" i="16" s="1"/>
  <c r="BK1460" i="16"/>
  <c r="BI1460" i="16"/>
  <c r="BH1460" i="16"/>
  <c r="BG1460" i="16"/>
  <c r="BF1460" i="16"/>
  <c r="T1460" i="16"/>
  <c r="R1460" i="16"/>
  <c r="P1460" i="16"/>
  <c r="J1460" i="16"/>
  <c r="BE1460" i="16" s="1"/>
  <c r="BK1458" i="16"/>
  <c r="BI1458" i="16"/>
  <c r="BH1458" i="16"/>
  <c r="BG1458" i="16"/>
  <c r="BF1458" i="16"/>
  <c r="BE1458" i="16"/>
  <c r="T1458" i="16"/>
  <c r="R1458" i="16"/>
  <c r="P1458" i="16"/>
  <c r="J1458" i="16"/>
  <c r="BK1455" i="16"/>
  <c r="BI1455" i="16"/>
  <c r="BH1455" i="16"/>
  <c r="BG1455" i="16"/>
  <c r="BF1455" i="16"/>
  <c r="T1455" i="16"/>
  <c r="R1455" i="16"/>
  <c r="P1455" i="16"/>
  <c r="J1455" i="16"/>
  <c r="BE1455" i="16" s="1"/>
  <c r="BK1453" i="16"/>
  <c r="BI1453" i="16"/>
  <c r="BH1453" i="16"/>
  <c r="BG1453" i="16"/>
  <c r="BF1453" i="16"/>
  <c r="T1453" i="16"/>
  <c r="R1453" i="16"/>
  <c r="P1453" i="16"/>
  <c r="J1453" i="16"/>
  <c r="BE1453" i="16" s="1"/>
  <c r="BK1450" i="16"/>
  <c r="BI1450" i="16"/>
  <c r="BH1450" i="16"/>
  <c r="BG1450" i="16"/>
  <c r="BF1450" i="16"/>
  <c r="BE1450" i="16"/>
  <c r="T1450" i="16"/>
  <c r="R1450" i="16"/>
  <c r="P1450" i="16"/>
  <c r="J1450" i="16"/>
  <c r="BK1448" i="16"/>
  <c r="BI1448" i="16"/>
  <c r="BH1448" i="16"/>
  <c r="BG1448" i="16"/>
  <c r="BF1448" i="16"/>
  <c r="T1448" i="16"/>
  <c r="R1448" i="16"/>
  <c r="P1448" i="16"/>
  <c r="J1448" i="16"/>
  <c r="BE1448" i="16" s="1"/>
  <c r="BK1445" i="16"/>
  <c r="BI1445" i="16"/>
  <c r="BH1445" i="16"/>
  <c r="BG1445" i="16"/>
  <c r="BF1445" i="16"/>
  <c r="T1445" i="16"/>
  <c r="R1445" i="16"/>
  <c r="P1445" i="16"/>
  <c r="J1445" i="16"/>
  <c r="BE1445" i="16" s="1"/>
  <c r="BK1443" i="16"/>
  <c r="BI1443" i="16"/>
  <c r="BH1443" i="16"/>
  <c r="BG1443" i="16"/>
  <c r="BF1443" i="16"/>
  <c r="BE1443" i="16"/>
  <c r="T1443" i="16"/>
  <c r="R1443" i="16"/>
  <c r="P1443" i="16"/>
  <c r="J1443" i="16"/>
  <c r="BK1440" i="16"/>
  <c r="BI1440" i="16"/>
  <c r="BH1440" i="16"/>
  <c r="BG1440" i="16"/>
  <c r="BF1440" i="16"/>
  <c r="T1440" i="16"/>
  <c r="R1440" i="16"/>
  <c r="P1440" i="16"/>
  <c r="J1440" i="16"/>
  <c r="BE1440" i="16" s="1"/>
  <c r="BK1437" i="16"/>
  <c r="BI1437" i="16"/>
  <c r="BH1437" i="16"/>
  <c r="BG1437" i="16"/>
  <c r="BF1437" i="16"/>
  <c r="T1437" i="16"/>
  <c r="R1437" i="16"/>
  <c r="P1437" i="16"/>
  <c r="J1437" i="16"/>
  <c r="BE1437" i="16" s="1"/>
  <c r="BK1435" i="16"/>
  <c r="BI1435" i="16"/>
  <c r="BH1435" i="16"/>
  <c r="BG1435" i="16"/>
  <c r="BF1435" i="16"/>
  <c r="BE1435" i="16"/>
  <c r="T1435" i="16"/>
  <c r="R1435" i="16"/>
  <c r="P1435" i="16"/>
  <c r="J1435" i="16"/>
  <c r="BK1432" i="16"/>
  <c r="BI1432" i="16"/>
  <c r="BH1432" i="16"/>
  <c r="BG1432" i="16"/>
  <c r="BF1432" i="16"/>
  <c r="T1432" i="16"/>
  <c r="R1432" i="16"/>
  <c r="P1432" i="16"/>
  <c r="J1432" i="16"/>
  <c r="BE1432" i="16" s="1"/>
  <c r="BK1430" i="16"/>
  <c r="BI1430" i="16"/>
  <c r="BH1430" i="16"/>
  <c r="BG1430" i="16"/>
  <c r="BF1430" i="16"/>
  <c r="T1430" i="16"/>
  <c r="R1430" i="16"/>
  <c r="P1430" i="16"/>
  <c r="J1430" i="16"/>
  <c r="BE1430" i="16" s="1"/>
  <c r="BK1427" i="16"/>
  <c r="BI1427" i="16"/>
  <c r="BH1427" i="16"/>
  <c r="BG1427" i="16"/>
  <c r="BF1427" i="16"/>
  <c r="BE1427" i="16"/>
  <c r="T1427" i="16"/>
  <c r="R1427" i="16"/>
  <c r="P1427" i="16"/>
  <c r="J1427" i="16"/>
  <c r="BK1425" i="16"/>
  <c r="BI1425" i="16"/>
  <c r="BH1425" i="16"/>
  <c r="BG1425" i="16"/>
  <c r="BF1425" i="16"/>
  <c r="T1425" i="16"/>
  <c r="R1425" i="16"/>
  <c r="P1425" i="16"/>
  <c r="J1425" i="16"/>
  <c r="BE1425" i="16" s="1"/>
  <c r="BK1422" i="16"/>
  <c r="BI1422" i="16"/>
  <c r="BH1422" i="16"/>
  <c r="BG1422" i="16"/>
  <c r="BF1422" i="16"/>
  <c r="T1422" i="16"/>
  <c r="R1422" i="16"/>
  <c r="P1422" i="16"/>
  <c r="J1422" i="16"/>
  <c r="BE1422" i="16" s="1"/>
  <c r="BK1419" i="16"/>
  <c r="BI1419" i="16"/>
  <c r="BH1419" i="16"/>
  <c r="BG1419" i="16"/>
  <c r="BF1419" i="16"/>
  <c r="BE1419" i="16"/>
  <c r="T1419" i="16"/>
  <c r="R1419" i="16"/>
  <c r="P1419" i="16"/>
  <c r="J1419" i="16"/>
  <c r="BK1416" i="16"/>
  <c r="BI1416" i="16"/>
  <c r="BH1416" i="16"/>
  <c r="BG1416" i="16"/>
  <c r="BF1416" i="16"/>
  <c r="T1416" i="16"/>
  <c r="R1416" i="16"/>
  <c r="P1416" i="16"/>
  <c r="J1416" i="16"/>
  <c r="BE1416" i="16" s="1"/>
  <c r="BK1413" i="16"/>
  <c r="BI1413" i="16"/>
  <c r="BH1413" i="16"/>
  <c r="BG1413" i="16"/>
  <c r="BF1413" i="16"/>
  <c r="T1413" i="16"/>
  <c r="R1413" i="16"/>
  <c r="P1413" i="16"/>
  <c r="J1413" i="16"/>
  <c r="BE1413" i="16" s="1"/>
  <c r="BK1410" i="16"/>
  <c r="BI1410" i="16"/>
  <c r="BH1410" i="16"/>
  <c r="BG1410" i="16"/>
  <c r="BF1410" i="16"/>
  <c r="BE1410" i="16"/>
  <c r="T1410" i="16"/>
  <c r="R1410" i="16"/>
  <c r="P1410" i="16"/>
  <c r="J1410" i="16"/>
  <c r="BK1407" i="16"/>
  <c r="BI1407" i="16"/>
  <c r="BH1407" i="16"/>
  <c r="BG1407" i="16"/>
  <c r="BF1407" i="16"/>
  <c r="T1407" i="16"/>
  <c r="R1407" i="16"/>
  <c r="P1407" i="16"/>
  <c r="J1407" i="16"/>
  <c r="BE1407" i="16" s="1"/>
  <c r="BK1404" i="16"/>
  <c r="BI1404" i="16"/>
  <c r="BH1404" i="16"/>
  <c r="BG1404" i="16"/>
  <c r="BF1404" i="16"/>
  <c r="T1404" i="16"/>
  <c r="R1404" i="16"/>
  <c r="P1404" i="16"/>
  <c r="J1404" i="16"/>
  <c r="BE1404" i="16" s="1"/>
  <c r="BK1401" i="16"/>
  <c r="BI1401" i="16"/>
  <c r="BH1401" i="16"/>
  <c r="BG1401" i="16"/>
  <c r="BF1401" i="16"/>
  <c r="BE1401" i="16"/>
  <c r="T1401" i="16"/>
  <c r="R1401" i="16"/>
  <c r="P1401" i="16"/>
  <c r="J1401" i="16"/>
  <c r="BK1398" i="16"/>
  <c r="BI1398" i="16"/>
  <c r="BH1398" i="16"/>
  <c r="BG1398" i="16"/>
  <c r="BF1398" i="16"/>
  <c r="T1398" i="16"/>
  <c r="R1398" i="16"/>
  <c r="P1398" i="16"/>
  <c r="J1398" i="16"/>
  <c r="BE1398" i="16" s="1"/>
  <c r="BK1395" i="16"/>
  <c r="BI1395" i="16"/>
  <c r="BH1395" i="16"/>
  <c r="BG1395" i="16"/>
  <c r="BF1395" i="16"/>
  <c r="T1395" i="16"/>
  <c r="R1395" i="16"/>
  <c r="P1395" i="16"/>
  <c r="J1395" i="16"/>
  <c r="BE1395" i="16" s="1"/>
  <c r="BK1392" i="16"/>
  <c r="BI1392" i="16"/>
  <c r="BH1392" i="16"/>
  <c r="BG1392" i="16"/>
  <c r="BF1392" i="16"/>
  <c r="BE1392" i="16"/>
  <c r="T1392" i="16"/>
  <c r="R1392" i="16"/>
  <c r="P1392" i="16"/>
  <c r="J1392" i="16"/>
  <c r="BK1389" i="16"/>
  <c r="BI1389" i="16"/>
  <c r="BH1389" i="16"/>
  <c r="BG1389" i="16"/>
  <c r="BF1389" i="16"/>
  <c r="T1389" i="16"/>
  <c r="R1389" i="16"/>
  <c r="P1389" i="16"/>
  <c r="J1389" i="16"/>
  <c r="BE1389" i="16" s="1"/>
  <c r="BK1386" i="16"/>
  <c r="BI1386" i="16"/>
  <c r="BH1386" i="16"/>
  <c r="BG1386" i="16"/>
  <c r="BF1386" i="16"/>
  <c r="T1386" i="16"/>
  <c r="R1386" i="16"/>
  <c r="P1386" i="16"/>
  <c r="J1386" i="16"/>
  <c r="BE1386" i="16" s="1"/>
  <c r="BK1383" i="16"/>
  <c r="BI1383" i="16"/>
  <c r="BH1383" i="16"/>
  <c r="BG1383" i="16"/>
  <c r="BF1383" i="16"/>
  <c r="BE1383" i="16"/>
  <c r="T1383" i="16"/>
  <c r="R1383" i="16"/>
  <c r="P1383" i="16"/>
  <c r="J1383" i="16"/>
  <c r="BK1380" i="16"/>
  <c r="BI1380" i="16"/>
  <c r="BH1380" i="16"/>
  <c r="BG1380" i="16"/>
  <c r="BF1380" i="16"/>
  <c r="T1380" i="16"/>
  <c r="R1380" i="16"/>
  <c r="P1380" i="16"/>
  <c r="J1380" i="16"/>
  <c r="BE1380" i="16" s="1"/>
  <c r="BK1377" i="16"/>
  <c r="BI1377" i="16"/>
  <c r="BH1377" i="16"/>
  <c r="BG1377" i="16"/>
  <c r="BF1377" i="16"/>
  <c r="T1377" i="16"/>
  <c r="R1377" i="16"/>
  <c r="P1377" i="16"/>
  <c r="J1377" i="16"/>
  <c r="BE1377" i="16" s="1"/>
  <c r="BK1374" i="16"/>
  <c r="BI1374" i="16"/>
  <c r="BH1374" i="16"/>
  <c r="BG1374" i="16"/>
  <c r="BF1374" i="16"/>
  <c r="BE1374" i="16"/>
  <c r="T1374" i="16"/>
  <c r="R1374" i="16"/>
  <c r="P1374" i="16"/>
  <c r="J1374" i="16"/>
  <c r="BK1371" i="16"/>
  <c r="BI1371" i="16"/>
  <c r="BH1371" i="16"/>
  <c r="BG1371" i="16"/>
  <c r="BF1371" i="16"/>
  <c r="T1371" i="16"/>
  <c r="R1371" i="16"/>
  <c r="P1371" i="16"/>
  <c r="J1371" i="16"/>
  <c r="BE1371" i="16" s="1"/>
  <c r="BK1368" i="16"/>
  <c r="BI1368" i="16"/>
  <c r="BH1368" i="16"/>
  <c r="BG1368" i="16"/>
  <c r="BF1368" i="16"/>
  <c r="T1368" i="16"/>
  <c r="R1368" i="16"/>
  <c r="P1368" i="16"/>
  <c r="J1368" i="16"/>
  <c r="BE1368" i="16" s="1"/>
  <c r="BK1365" i="16"/>
  <c r="BI1365" i="16"/>
  <c r="BH1365" i="16"/>
  <c r="BG1365" i="16"/>
  <c r="BF1365" i="16"/>
  <c r="BE1365" i="16"/>
  <c r="T1365" i="16"/>
  <c r="R1365" i="16"/>
  <c r="P1365" i="16"/>
  <c r="J1365" i="16"/>
  <c r="BK1362" i="16"/>
  <c r="BI1362" i="16"/>
  <c r="BH1362" i="16"/>
  <c r="BG1362" i="16"/>
  <c r="BF1362" i="16"/>
  <c r="T1362" i="16"/>
  <c r="R1362" i="16"/>
  <c r="P1362" i="16"/>
  <c r="J1362" i="16"/>
  <c r="BE1362" i="16" s="1"/>
  <c r="BK1359" i="16"/>
  <c r="BI1359" i="16"/>
  <c r="BH1359" i="16"/>
  <c r="BG1359" i="16"/>
  <c r="BF1359" i="16"/>
  <c r="T1359" i="16"/>
  <c r="R1359" i="16"/>
  <c r="P1359" i="16"/>
  <c r="J1359" i="16"/>
  <c r="BE1359" i="16" s="1"/>
  <c r="BK1356" i="16"/>
  <c r="BI1356" i="16"/>
  <c r="BH1356" i="16"/>
  <c r="BG1356" i="16"/>
  <c r="BF1356" i="16"/>
  <c r="BE1356" i="16"/>
  <c r="T1356" i="16"/>
  <c r="R1356" i="16"/>
  <c r="P1356" i="16"/>
  <c r="J1356" i="16"/>
  <c r="BK1353" i="16"/>
  <c r="BI1353" i="16"/>
  <c r="BH1353" i="16"/>
  <c r="BG1353" i="16"/>
  <c r="BF1353" i="16"/>
  <c r="T1353" i="16"/>
  <c r="R1353" i="16"/>
  <c r="P1353" i="16"/>
  <c r="J1353" i="16"/>
  <c r="BE1353" i="16" s="1"/>
  <c r="BK1350" i="16"/>
  <c r="BI1350" i="16"/>
  <c r="BH1350" i="16"/>
  <c r="BG1350" i="16"/>
  <c r="BF1350" i="16"/>
  <c r="T1350" i="16"/>
  <c r="R1350" i="16"/>
  <c r="P1350" i="16"/>
  <c r="J1350" i="16"/>
  <c r="BE1350" i="16" s="1"/>
  <c r="BK1347" i="16"/>
  <c r="BI1347" i="16"/>
  <c r="BH1347" i="16"/>
  <c r="BG1347" i="16"/>
  <c r="BF1347" i="16"/>
  <c r="BE1347" i="16"/>
  <c r="T1347" i="16"/>
  <c r="R1347" i="16"/>
  <c r="P1347" i="16"/>
  <c r="J1347" i="16"/>
  <c r="BK1344" i="16"/>
  <c r="BI1344" i="16"/>
  <c r="BH1344" i="16"/>
  <c r="BG1344" i="16"/>
  <c r="BF1344" i="16"/>
  <c r="T1344" i="16"/>
  <c r="R1344" i="16"/>
  <c r="P1344" i="16"/>
  <c r="J1344" i="16"/>
  <c r="BE1344" i="16" s="1"/>
  <c r="BK1341" i="16"/>
  <c r="BI1341" i="16"/>
  <c r="BH1341" i="16"/>
  <c r="BG1341" i="16"/>
  <c r="BF1341" i="16"/>
  <c r="T1341" i="16"/>
  <c r="R1341" i="16"/>
  <c r="P1341" i="16"/>
  <c r="J1341" i="16"/>
  <c r="BE1341" i="16" s="1"/>
  <c r="BK1338" i="16"/>
  <c r="BI1338" i="16"/>
  <c r="BH1338" i="16"/>
  <c r="BG1338" i="16"/>
  <c r="BF1338" i="16"/>
  <c r="BE1338" i="16"/>
  <c r="T1338" i="16"/>
  <c r="R1338" i="16"/>
  <c r="P1338" i="16"/>
  <c r="J1338" i="16"/>
  <c r="BK1335" i="16"/>
  <c r="BI1335" i="16"/>
  <c r="BH1335" i="16"/>
  <c r="BG1335" i="16"/>
  <c r="BF1335" i="16"/>
  <c r="T1335" i="16"/>
  <c r="R1335" i="16"/>
  <c r="P1335" i="16"/>
  <c r="J1335" i="16"/>
  <c r="BE1335" i="16" s="1"/>
  <c r="BK1332" i="16"/>
  <c r="BI1332" i="16"/>
  <c r="BH1332" i="16"/>
  <c r="BG1332" i="16"/>
  <c r="BF1332" i="16"/>
  <c r="T1332" i="16"/>
  <c r="R1332" i="16"/>
  <c r="P1332" i="16"/>
  <c r="J1332" i="16"/>
  <c r="BE1332" i="16" s="1"/>
  <c r="BK1329" i="16"/>
  <c r="BI1329" i="16"/>
  <c r="BH1329" i="16"/>
  <c r="BG1329" i="16"/>
  <c r="BF1329" i="16"/>
  <c r="BE1329" i="16"/>
  <c r="T1329" i="16"/>
  <c r="R1329" i="16"/>
  <c r="P1329" i="16"/>
  <c r="J1329" i="16"/>
  <c r="BK1326" i="16"/>
  <c r="BI1326" i="16"/>
  <c r="BH1326" i="16"/>
  <c r="BG1326" i="16"/>
  <c r="BF1326" i="16"/>
  <c r="T1326" i="16"/>
  <c r="R1326" i="16"/>
  <c r="P1326" i="16"/>
  <c r="J1326" i="16"/>
  <c r="BE1326" i="16" s="1"/>
  <c r="BK1323" i="16"/>
  <c r="BI1323" i="16"/>
  <c r="BH1323" i="16"/>
  <c r="BG1323" i="16"/>
  <c r="BF1323" i="16"/>
  <c r="T1323" i="16"/>
  <c r="R1323" i="16"/>
  <c r="P1323" i="16"/>
  <c r="J1323" i="16"/>
  <c r="BE1323" i="16" s="1"/>
  <c r="BK1320" i="16"/>
  <c r="BI1320" i="16"/>
  <c r="BH1320" i="16"/>
  <c r="BG1320" i="16"/>
  <c r="BF1320" i="16"/>
  <c r="BE1320" i="16"/>
  <c r="T1320" i="16"/>
  <c r="R1320" i="16"/>
  <c r="P1320" i="16"/>
  <c r="J1320" i="16"/>
  <c r="BK1317" i="16"/>
  <c r="BI1317" i="16"/>
  <c r="BH1317" i="16"/>
  <c r="BG1317" i="16"/>
  <c r="BF1317" i="16"/>
  <c r="T1317" i="16"/>
  <c r="R1317" i="16"/>
  <c r="P1317" i="16"/>
  <c r="J1317" i="16"/>
  <c r="BE1317" i="16" s="1"/>
  <c r="BK1314" i="16"/>
  <c r="BI1314" i="16"/>
  <c r="BH1314" i="16"/>
  <c r="BG1314" i="16"/>
  <c r="BF1314" i="16"/>
  <c r="T1314" i="16"/>
  <c r="R1314" i="16"/>
  <c r="P1314" i="16"/>
  <c r="J1314" i="16"/>
  <c r="BE1314" i="16" s="1"/>
  <c r="BK1311" i="16"/>
  <c r="BI1311" i="16"/>
  <c r="BH1311" i="16"/>
  <c r="BG1311" i="16"/>
  <c r="BF1311" i="16"/>
  <c r="BE1311" i="16"/>
  <c r="T1311" i="16"/>
  <c r="R1311" i="16"/>
  <c r="P1311" i="16"/>
  <c r="J1311" i="16"/>
  <c r="BK1308" i="16"/>
  <c r="BI1308" i="16"/>
  <c r="BH1308" i="16"/>
  <c r="BG1308" i="16"/>
  <c r="BF1308" i="16"/>
  <c r="T1308" i="16"/>
  <c r="R1308" i="16"/>
  <c r="P1308" i="16"/>
  <c r="J1308" i="16"/>
  <c r="BE1308" i="16" s="1"/>
  <c r="BK1305" i="16"/>
  <c r="BI1305" i="16"/>
  <c r="BH1305" i="16"/>
  <c r="BG1305" i="16"/>
  <c r="BF1305" i="16"/>
  <c r="T1305" i="16"/>
  <c r="R1305" i="16"/>
  <c r="P1305" i="16"/>
  <c r="J1305" i="16"/>
  <c r="BE1305" i="16" s="1"/>
  <c r="BK1302" i="16"/>
  <c r="BI1302" i="16"/>
  <c r="BH1302" i="16"/>
  <c r="BG1302" i="16"/>
  <c r="BF1302" i="16"/>
  <c r="BE1302" i="16"/>
  <c r="T1302" i="16"/>
  <c r="R1302" i="16"/>
  <c r="P1302" i="16"/>
  <c r="J1302" i="16"/>
  <c r="BK1299" i="16"/>
  <c r="BI1299" i="16"/>
  <c r="BH1299" i="16"/>
  <c r="BG1299" i="16"/>
  <c r="BF1299" i="16"/>
  <c r="T1299" i="16"/>
  <c r="R1299" i="16"/>
  <c r="P1299" i="16"/>
  <c r="J1299" i="16"/>
  <c r="BE1299" i="16" s="1"/>
  <c r="BK1296" i="16"/>
  <c r="BI1296" i="16"/>
  <c r="BH1296" i="16"/>
  <c r="BG1296" i="16"/>
  <c r="BF1296" i="16"/>
  <c r="T1296" i="16"/>
  <c r="R1296" i="16"/>
  <c r="P1296" i="16"/>
  <c r="J1296" i="16"/>
  <c r="BE1296" i="16" s="1"/>
  <c r="BK1293" i="16"/>
  <c r="BI1293" i="16"/>
  <c r="BH1293" i="16"/>
  <c r="BG1293" i="16"/>
  <c r="BF1293" i="16"/>
  <c r="BE1293" i="16"/>
  <c r="T1293" i="16"/>
  <c r="R1293" i="16"/>
  <c r="P1293" i="16"/>
  <c r="J1293" i="16"/>
  <c r="BK1291" i="16"/>
  <c r="BI1291" i="16"/>
  <c r="BH1291" i="16"/>
  <c r="BG1291" i="16"/>
  <c r="BF1291" i="16"/>
  <c r="T1291" i="16"/>
  <c r="R1291" i="16"/>
  <c r="P1291" i="16"/>
  <c r="J1291" i="16"/>
  <c r="BE1291" i="16" s="1"/>
  <c r="BK1288" i="16"/>
  <c r="BI1288" i="16"/>
  <c r="BH1288" i="16"/>
  <c r="BG1288" i="16"/>
  <c r="BF1288" i="16"/>
  <c r="T1288" i="16"/>
  <c r="R1288" i="16"/>
  <c r="P1288" i="16"/>
  <c r="J1288" i="16"/>
  <c r="BE1288" i="16" s="1"/>
  <c r="BK1286" i="16"/>
  <c r="BI1286" i="16"/>
  <c r="BH1286" i="16"/>
  <c r="BG1286" i="16"/>
  <c r="BF1286" i="16"/>
  <c r="BE1286" i="16"/>
  <c r="T1286" i="16"/>
  <c r="R1286" i="16"/>
  <c r="P1286" i="16"/>
  <c r="J1286" i="16"/>
  <c r="BK1283" i="16"/>
  <c r="BI1283" i="16"/>
  <c r="BH1283" i="16"/>
  <c r="BG1283" i="16"/>
  <c r="BF1283" i="16"/>
  <c r="T1283" i="16"/>
  <c r="R1283" i="16"/>
  <c r="P1283" i="16"/>
  <c r="J1283" i="16"/>
  <c r="BE1283" i="16" s="1"/>
  <c r="BK1281" i="16"/>
  <c r="BI1281" i="16"/>
  <c r="BH1281" i="16"/>
  <c r="BG1281" i="16"/>
  <c r="BF1281" i="16"/>
  <c r="T1281" i="16"/>
  <c r="R1281" i="16"/>
  <c r="P1281" i="16"/>
  <c r="J1281" i="16"/>
  <c r="BE1281" i="16" s="1"/>
  <c r="BK1278" i="16"/>
  <c r="BI1278" i="16"/>
  <c r="BH1278" i="16"/>
  <c r="BG1278" i="16"/>
  <c r="BF1278" i="16"/>
  <c r="BE1278" i="16"/>
  <c r="T1278" i="16"/>
  <c r="R1278" i="16"/>
  <c r="P1278" i="16"/>
  <c r="J1278" i="16"/>
  <c r="BK1276" i="16"/>
  <c r="BI1276" i="16"/>
  <c r="BH1276" i="16"/>
  <c r="BG1276" i="16"/>
  <c r="BF1276" i="16"/>
  <c r="T1276" i="16"/>
  <c r="R1276" i="16"/>
  <c r="R1242" i="16" s="1"/>
  <c r="P1276" i="16"/>
  <c r="J1276" i="16"/>
  <c r="BE1276" i="16" s="1"/>
  <c r="BK1273" i="16"/>
  <c r="BI1273" i="16"/>
  <c r="BH1273" i="16"/>
  <c r="BG1273" i="16"/>
  <c r="BF1273" i="16"/>
  <c r="T1273" i="16"/>
  <c r="R1273" i="16"/>
  <c r="P1273" i="16"/>
  <c r="J1273" i="16"/>
  <c r="BE1273" i="16" s="1"/>
  <c r="BK1271" i="16"/>
  <c r="BI1271" i="16"/>
  <c r="BH1271" i="16"/>
  <c r="BG1271" i="16"/>
  <c r="BF1271" i="16"/>
  <c r="BE1271" i="16"/>
  <c r="T1271" i="16"/>
  <c r="R1271" i="16"/>
  <c r="P1271" i="16"/>
  <c r="J1271" i="16"/>
  <c r="BK1268" i="16"/>
  <c r="BI1268" i="16"/>
  <c r="BH1268" i="16"/>
  <c r="BG1268" i="16"/>
  <c r="BF1268" i="16"/>
  <c r="T1268" i="16"/>
  <c r="R1268" i="16"/>
  <c r="P1268" i="16"/>
  <c r="J1268" i="16"/>
  <c r="BE1268" i="16" s="1"/>
  <c r="BK1266" i="16"/>
  <c r="BI1266" i="16"/>
  <c r="BH1266" i="16"/>
  <c r="BG1266" i="16"/>
  <c r="BF1266" i="16"/>
  <c r="T1266" i="16"/>
  <c r="R1266" i="16"/>
  <c r="P1266" i="16"/>
  <c r="J1266" i="16"/>
  <c r="BE1266" i="16" s="1"/>
  <c r="BK1263" i="16"/>
  <c r="BI1263" i="16"/>
  <c r="BH1263" i="16"/>
  <c r="BG1263" i="16"/>
  <c r="BF1263" i="16"/>
  <c r="BE1263" i="16"/>
  <c r="T1263" i="16"/>
  <c r="R1263" i="16"/>
  <c r="P1263" i="16"/>
  <c r="J1263" i="16"/>
  <c r="BK1261" i="16"/>
  <c r="BI1261" i="16"/>
  <c r="BH1261" i="16"/>
  <c r="BG1261" i="16"/>
  <c r="BF1261" i="16"/>
  <c r="T1261" i="16"/>
  <c r="R1261" i="16"/>
  <c r="P1261" i="16"/>
  <c r="J1261" i="16"/>
  <c r="BE1261" i="16" s="1"/>
  <c r="BK1258" i="16"/>
  <c r="BI1258" i="16"/>
  <c r="BH1258" i="16"/>
  <c r="BG1258" i="16"/>
  <c r="BF1258" i="16"/>
  <c r="T1258" i="16"/>
  <c r="R1258" i="16"/>
  <c r="P1258" i="16"/>
  <c r="J1258" i="16"/>
  <c r="BE1258" i="16" s="1"/>
  <c r="BK1255" i="16"/>
  <c r="BI1255" i="16"/>
  <c r="BH1255" i="16"/>
  <c r="BG1255" i="16"/>
  <c r="BF1255" i="16"/>
  <c r="BE1255" i="16"/>
  <c r="T1255" i="16"/>
  <c r="R1255" i="16"/>
  <c r="P1255" i="16"/>
  <c r="J1255" i="16"/>
  <c r="BK1252" i="16"/>
  <c r="BI1252" i="16"/>
  <c r="BH1252" i="16"/>
  <c r="BG1252" i="16"/>
  <c r="BF1252" i="16"/>
  <c r="T1252" i="16"/>
  <c r="R1252" i="16"/>
  <c r="P1252" i="16"/>
  <c r="J1252" i="16"/>
  <c r="BE1252" i="16" s="1"/>
  <c r="BK1249" i="16"/>
  <c r="BI1249" i="16"/>
  <c r="BH1249" i="16"/>
  <c r="BG1249" i="16"/>
  <c r="BF1249" i="16"/>
  <c r="T1249" i="16"/>
  <c r="R1249" i="16"/>
  <c r="P1249" i="16"/>
  <c r="J1249" i="16"/>
  <c r="BE1249" i="16" s="1"/>
  <c r="BK1246" i="16"/>
  <c r="BI1246" i="16"/>
  <c r="BH1246" i="16"/>
  <c r="BG1246" i="16"/>
  <c r="BF1246" i="16"/>
  <c r="BE1246" i="16"/>
  <c r="T1246" i="16"/>
  <c r="R1246" i="16"/>
  <c r="P1246" i="16"/>
  <c r="J1246" i="16"/>
  <c r="BK1243" i="16"/>
  <c r="BI1243" i="16"/>
  <c r="BH1243" i="16"/>
  <c r="BG1243" i="16"/>
  <c r="BF1243" i="16"/>
  <c r="T1243" i="16"/>
  <c r="R1243" i="16"/>
  <c r="P1243" i="16"/>
  <c r="J1243" i="16"/>
  <c r="BE1243" i="16" s="1"/>
  <c r="BK1239" i="16"/>
  <c r="BI1239" i="16"/>
  <c r="BH1239" i="16"/>
  <c r="BG1239" i="16"/>
  <c r="BF1239" i="16"/>
  <c r="T1239" i="16"/>
  <c r="R1239" i="16"/>
  <c r="P1239" i="16"/>
  <c r="J1239" i="16"/>
  <c r="BE1239" i="16" s="1"/>
  <c r="BK1236" i="16"/>
  <c r="BI1236" i="16"/>
  <c r="BH1236" i="16"/>
  <c r="BG1236" i="16"/>
  <c r="BF1236" i="16"/>
  <c r="BE1236" i="16"/>
  <c r="T1236" i="16"/>
  <c r="R1236" i="16"/>
  <c r="P1236" i="16"/>
  <c r="J1236" i="16"/>
  <c r="BK1233" i="16"/>
  <c r="BI1233" i="16"/>
  <c r="BH1233" i="16"/>
  <c r="BG1233" i="16"/>
  <c r="BF1233" i="16"/>
  <c r="T1233" i="16"/>
  <c r="R1233" i="16"/>
  <c r="P1233" i="16"/>
  <c r="J1233" i="16"/>
  <c r="BE1233" i="16" s="1"/>
  <c r="BK1230" i="16"/>
  <c r="BI1230" i="16"/>
  <c r="BH1230" i="16"/>
  <c r="BG1230" i="16"/>
  <c r="BF1230" i="16"/>
  <c r="T1230" i="16"/>
  <c r="R1230" i="16"/>
  <c r="P1230" i="16"/>
  <c r="J1230" i="16"/>
  <c r="BE1230" i="16" s="1"/>
  <c r="BK1227" i="16"/>
  <c r="BI1227" i="16"/>
  <c r="BH1227" i="16"/>
  <c r="BG1227" i="16"/>
  <c r="BF1227" i="16"/>
  <c r="BE1227" i="16"/>
  <c r="T1227" i="16"/>
  <c r="R1227" i="16"/>
  <c r="P1227" i="16"/>
  <c r="J1227" i="16"/>
  <c r="BK1224" i="16"/>
  <c r="BI1224" i="16"/>
  <c r="BH1224" i="16"/>
  <c r="BG1224" i="16"/>
  <c r="BF1224" i="16"/>
  <c r="BE1224" i="16"/>
  <c r="T1224" i="16"/>
  <c r="R1224" i="16"/>
  <c r="P1224" i="16"/>
  <c r="J1224" i="16"/>
  <c r="BK1221" i="16"/>
  <c r="BI1221" i="16"/>
  <c r="BH1221" i="16"/>
  <c r="BG1221" i="16"/>
  <c r="BF1221" i="16"/>
  <c r="T1221" i="16"/>
  <c r="R1221" i="16"/>
  <c r="P1221" i="16"/>
  <c r="J1221" i="16"/>
  <c r="BE1221" i="16" s="1"/>
  <c r="BK1218" i="16"/>
  <c r="BI1218" i="16"/>
  <c r="BH1218" i="16"/>
  <c r="BG1218" i="16"/>
  <c r="BF1218" i="16"/>
  <c r="BE1218" i="16"/>
  <c r="T1218" i="16"/>
  <c r="R1218" i="16"/>
  <c r="P1218" i="16"/>
  <c r="J1218" i="16"/>
  <c r="BK1215" i="16"/>
  <c r="BI1215" i="16"/>
  <c r="BH1215" i="16"/>
  <c r="BG1215" i="16"/>
  <c r="BF1215" i="16"/>
  <c r="T1215" i="16"/>
  <c r="R1215" i="16"/>
  <c r="P1215" i="16"/>
  <c r="J1215" i="16"/>
  <c r="BE1215" i="16" s="1"/>
  <c r="BK1212" i="16"/>
  <c r="BI1212" i="16"/>
  <c r="BH1212" i="16"/>
  <c r="BG1212" i="16"/>
  <c r="BF1212" i="16"/>
  <c r="T1212" i="16"/>
  <c r="R1212" i="16"/>
  <c r="P1212" i="16"/>
  <c r="J1212" i="16"/>
  <c r="BE1212" i="16" s="1"/>
  <c r="BK1209" i="16"/>
  <c r="BI1209" i="16"/>
  <c r="BH1209" i="16"/>
  <c r="BG1209" i="16"/>
  <c r="BF1209" i="16"/>
  <c r="BE1209" i="16"/>
  <c r="T1209" i="16"/>
  <c r="R1209" i="16"/>
  <c r="P1209" i="16"/>
  <c r="J1209" i="16"/>
  <c r="BK1206" i="16"/>
  <c r="BI1206" i="16"/>
  <c r="BH1206" i="16"/>
  <c r="BG1206" i="16"/>
  <c r="BF1206" i="16"/>
  <c r="BE1206" i="16"/>
  <c r="T1206" i="16"/>
  <c r="R1206" i="16"/>
  <c r="P1206" i="16"/>
  <c r="J1206" i="16"/>
  <c r="BK1203" i="16"/>
  <c r="BI1203" i="16"/>
  <c r="BH1203" i="16"/>
  <c r="BG1203" i="16"/>
  <c r="BF1203" i="16"/>
  <c r="T1203" i="16"/>
  <c r="R1203" i="16"/>
  <c r="P1203" i="16"/>
  <c r="J1203" i="16"/>
  <c r="BE1203" i="16" s="1"/>
  <c r="BK1200" i="16"/>
  <c r="BI1200" i="16"/>
  <c r="BH1200" i="16"/>
  <c r="BG1200" i="16"/>
  <c r="BF1200" i="16"/>
  <c r="BE1200" i="16"/>
  <c r="T1200" i="16"/>
  <c r="R1200" i="16"/>
  <c r="P1200" i="16"/>
  <c r="J1200" i="16"/>
  <c r="BK1197" i="16"/>
  <c r="BI1197" i="16"/>
  <c r="BH1197" i="16"/>
  <c r="BG1197" i="16"/>
  <c r="BF1197" i="16"/>
  <c r="T1197" i="16"/>
  <c r="R1197" i="16"/>
  <c r="P1197" i="16"/>
  <c r="J1197" i="16"/>
  <c r="BE1197" i="16" s="1"/>
  <c r="BK1194" i="16"/>
  <c r="BI1194" i="16"/>
  <c r="BH1194" i="16"/>
  <c r="BG1194" i="16"/>
  <c r="BF1194" i="16"/>
  <c r="T1194" i="16"/>
  <c r="R1194" i="16"/>
  <c r="P1194" i="16"/>
  <c r="J1194" i="16"/>
  <c r="BE1194" i="16" s="1"/>
  <c r="BK1191" i="16"/>
  <c r="BI1191" i="16"/>
  <c r="BH1191" i="16"/>
  <c r="BG1191" i="16"/>
  <c r="BF1191" i="16"/>
  <c r="BE1191" i="16"/>
  <c r="T1191" i="16"/>
  <c r="R1191" i="16"/>
  <c r="P1191" i="16"/>
  <c r="J1191" i="16"/>
  <c r="BK1188" i="16"/>
  <c r="BI1188" i="16"/>
  <c r="BH1188" i="16"/>
  <c r="BG1188" i="16"/>
  <c r="BF1188" i="16"/>
  <c r="BE1188" i="16"/>
  <c r="T1188" i="16"/>
  <c r="R1188" i="16"/>
  <c r="P1188" i="16"/>
  <c r="J1188" i="16"/>
  <c r="BK1185" i="16"/>
  <c r="BI1185" i="16"/>
  <c r="BH1185" i="16"/>
  <c r="BG1185" i="16"/>
  <c r="BF1185" i="16"/>
  <c r="T1185" i="16"/>
  <c r="R1185" i="16"/>
  <c r="P1185" i="16"/>
  <c r="J1185" i="16"/>
  <c r="BE1185" i="16" s="1"/>
  <c r="BK1182" i="16"/>
  <c r="BI1182" i="16"/>
  <c r="BH1182" i="16"/>
  <c r="BG1182" i="16"/>
  <c r="BF1182" i="16"/>
  <c r="BE1182" i="16"/>
  <c r="T1182" i="16"/>
  <c r="R1182" i="16"/>
  <c r="P1182" i="16"/>
  <c r="J1182" i="16"/>
  <c r="BK1179" i="16"/>
  <c r="BI1179" i="16"/>
  <c r="BH1179" i="16"/>
  <c r="BG1179" i="16"/>
  <c r="BF1179" i="16"/>
  <c r="T1179" i="16"/>
  <c r="R1179" i="16"/>
  <c r="P1179" i="16"/>
  <c r="J1179" i="16"/>
  <c r="BE1179" i="16" s="1"/>
  <c r="BK1176" i="16"/>
  <c r="BI1176" i="16"/>
  <c r="BH1176" i="16"/>
  <c r="BG1176" i="16"/>
  <c r="BF1176" i="16"/>
  <c r="T1176" i="16"/>
  <c r="R1176" i="16"/>
  <c r="P1176" i="16"/>
  <c r="J1176" i="16"/>
  <c r="BE1176" i="16" s="1"/>
  <c r="BK1173" i="16"/>
  <c r="BI1173" i="16"/>
  <c r="BH1173" i="16"/>
  <c r="BG1173" i="16"/>
  <c r="BF1173" i="16"/>
  <c r="BE1173" i="16"/>
  <c r="T1173" i="16"/>
  <c r="R1173" i="16"/>
  <c r="P1173" i="16"/>
  <c r="J1173" i="16"/>
  <c r="BK1170" i="16"/>
  <c r="BI1170" i="16"/>
  <c r="BH1170" i="16"/>
  <c r="BG1170" i="16"/>
  <c r="BF1170" i="16"/>
  <c r="BE1170" i="16"/>
  <c r="T1170" i="16"/>
  <c r="R1170" i="16"/>
  <c r="P1170" i="16"/>
  <c r="J1170" i="16"/>
  <c r="BK1167" i="16"/>
  <c r="BI1167" i="16"/>
  <c r="BH1167" i="16"/>
  <c r="BG1167" i="16"/>
  <c r="BF1167" i="16"/>
  <c r="T1167" i="16"/>
  <c r="R1167" i="16"/>
  <c r="P1167" i="16"/>
  <c r="J1167" i="16"/>
  <c r="BE1167" i="16" s="1"/>
  <c r="BK1164" i="16"/>
  <c r="BI1164" i="16"/>
  <c r="BH1164" i="16"/>
  <c r="BG1164" i="16"/>
  <c r="BF1164" i="16"/>
  <c r="BE1164" i="16"/>
  <c r="T1164" i="16"/>
  <c r="R1164" i="16"/>
  <c r="P1164" i="16"/>
  <c r="J1164" i="16"/>
  <c r="BK1161" i="16"/>
  <c r="BI1161" i="16"/>
  <c r="BH1161" i="16"/>
  <c r="BG1161" i="16"/>
  <c r="BF1161" i="16"/>
  <c r="T1161" i="16"/>
  <c r="R1161" i="16"/>
  <c r="P1161" i="16"/>
  <c r="J1161" i="16"/>
  <c r="BE1161" i="16" s="1"/>
  <c r="BK1158" i="16"/>
  <c r="BI1158" i="16"/>
  <c r="BH1158" i="16"/>
  <c r="BG1158" i="16"/>
  <c r="BF1158" i="16"/>
  <c r="T1158" i="16"/>
  <c r="R1158" i="16"/>
  <c r="P1158" i="16"/>
  <c r="J1158" i="16"/>
  <c r="BE1158" i="16" s="1"/>
  <c r="BK1155" i="16"/>
  <c r="BI1155" i="16"/>
  <c r="BH1155" i="16"/>
  <c r="BG1155" i="16"/>
  <c r="BF1155" i="16"/>
  <c r="BE1155" i="16"/>
  <c r="T1155" i="16"/>
  <c r="R1155" i="16"/>
  <c r="P1155" i="16"/>
  <c r="J1155" i="16"/>
  <c r="BK1152" i="16"/>
  <c r="BI1152" i="16"/>
  <c r="BH1152" i="16"/>
  <c r="BG1152" i="16"/>
  <c r="BF1152" i="16"/>
  <c r="BE1152" i="16"/>
  <c r="T1152" i="16"/>
  <c r="R1152" i="16"/>
  <c r="P1152" i="16"/>
  <c r="J1152" i="16"/>
  <c r="BK1149" i="16"/>
  <c r="BI1149" i="16"/>
  <c r="BH1149" i="16"/>
  <c r="BG1149" i="16"/>
  <c r="BF1149" i="16"/>
  <c r="T1149" i="16"/>
  <c r="R1149" i="16"/>
  <c r="P1149" i="16"/>
  <c r="J1149" i="16"/>
  <c r="BE1149" i="16" s="1"/>
  <c r="BK1146" i="16"/>
  <c r="BI1146" i="16"/>
  <c r="BH1146" i="16"/>
  <c r="BG1146" i="16"/>
  <c r="BF1146" i="16"/>
  <c r="BE1146" i="16"/>
  <c r="T1146" i="16"/>
  <c r="R1146" i="16"/>
  <c r="P1146" i="16"/>
  <c r="J1146" i="16"/>
  <c r="BK1143" i="16"/>
  <c r="BI1143" i="16"/>
  <c r="BH1143" i="16"/>
  <c r="BG1143" i="16"/>
  <c r="BF1143" i="16"/>
  <c r="T1143" i="16"/>
  <c r="R1143" i="16"/>
  <c r="P1143" i="16"/>
  <c r="J1143" i="16"/>
  <c r="BE1143" i="16" s="1"/>
  <c r="BK1140" i="16"/>
  <c r="BI1140" i="16"/>
  <c r="BH1140" i="16"/>
  <c r="BG1140" i="16"/>
  <c r="BF1140" i="16"/>
  <c r="T1140" i="16"/>
  <c r="R1140" i="16"/>
  <c r="P1140" i="16"/>
  <c r="J1140" i="16"/>
  <c r="BE1140" i="16" s="1"/>
  <c r="BK1137" i="16"/>
  <c r="BI1137" i="16"/>
  <c r="BH1137" i="16"/>
  <c r="BG1137" i="16"/>
  <c r="BF1137" i="16"/>
  <c r="BE1137" i="16"/>
  <c r="T1137" i="16"/>
  <c r="R1137" i="16"/>
  <c r="P1137" i="16"/>
  <c r="J1137" i="16"/>
  <c r="BK1134" i="16"/>
  <c r="BI1134" i="16"/>
  <c r="BH1134" i="16"/>
  <c r="BG1134" i="16"/>
  <c r="BF1134" i="16"/>
  <c r="BE1134" i="16"/>
  <c r="T1134" i="16"/>
  <c r="R1134" i="16"/>
  <c r="P1134" i="16"/>
  <c r="J1134" i="16"/>
  <c r="BK1131" i="16"/>
  <c r="BI1131" i="16"/>
  <c r="BH1131" i="16"/>
  <c r="BG1131" i="16"/>
  <c r="BF1131" i="16"/>
  <c r="T1131" i="16"/>
  <c r="R1131" i="16"/>
  <c r="P1131" i="16"/>
  <c r="J1131" i="16"/>
  <c r="BE1131" i="16" s="1"/>
  <c r="BK1128" i="16"/>
  <c r="BI1128" i="16"/>
  <c r="BH1128" i="16"/>
  <c r="BG1128" i="16"/>
  <c r="BF1128" i="16"/>
  <c r="BE1128" i="16"/>
  <c r="T1128" i="16"/>
  <c r="R1128" i="16"/>
  <c r="P1128" i="16"/>
  <c r="J1128" i="16"/>
  <c r="BK1125" i="16"/>
  <c r="BI1125" i="16"/>
  <c r="BH1125" i="16"/>
  <c r="BG1125" i="16"/>
  <c r="BF1125" i="16"/>
  <c r="T1125" i="16"/>
  <c r="R1125" i="16"/>
  <c r="P1125" i="16"/>
  <c r="J1125" i="16"/>
  <c r="BE1125" i="16" s="1"/>
  <c r="BK1122" i="16"/>
  <c r="BI1122" i="16"/>
  <c r="BH1122" i="16"/>
  <c r="BG1122" i="16"/>
  <c r="BF1122" i="16"/>
  <c r="T1122" i="16"/>
  <c r="R1122" i="16"/>
  <c r="P1122" i="16"/>
  <c r="J1122" i="16"/>
  <c r="BE1122" i="16" s="1"/>
  <c r="BK1119" i="16"/>
  <c r="BI1119" i="16"/>
  <c r="BH1119" i="16"/>
  <c r="BG1119" i="16"/>
  <c r="BF1119" i="16"/>
  <c r="BE1119" i="16"/>
  <c r="T1119" i="16"/>
  <c r="R1119" i="16"/>
  <c r="P1119" i="16"/>
  <c r="J1119" i="16"/>
  <c r="BK1116" i="16"/>
  <c r="BI1116" i="16"/>
  <c r="BH1116" i="16"/>
  <c r="BG1116" i="16"/>
  <c r="BF1116" i="16"/>
  <c r="BE1116" i="16"/>
  <c r="T1116" i="16"/>
  <c r="R1116" i="16"/>
  <c r="P1116" i="16"/>
  <c r="J1116" i="16"/>
  <c r="BK1113" i="16"/>
  <c r="BI1113" i="16"/>
  <c r="BH1113" i="16"/>
  <c r="BG1113" i="16"/>
  <c r="BF1113" i="16"/>
  <c r="T1113" i="16"/>
  <c r="R1113" i="16"/>
  <c r="P1113" i="16"/>
  <c r="J1113" i="16"/>
  <c r="BE1113" i="16" s="1"/>
  <c r="BK1110" i="16"/>
  <c r="BI1110" i="16"/>
  <c r="BH1110" i="16"/>
  <c r="BG1110" i="16"/>
  <c r="BF1110" i="16"/>
  <c r="BE1110" i="16"/>
  <c r="T1110" i="16"/>
  <c r="R1110" i="16"/>
  <c r="P1110" i="16"/>
  <c r="J1110" i="16"/>
  <c r="BK1107" i="16"/>
  <c r="BI1107" i="16"/>
  <c r="BH1107" i="16"/>
  <c r="BG1107" i="16"/>
  <c r="BF1107" i="16"/>
  <c r="T1107" i="16"/>
  <c r="R1107" i="16"/>
  <c r="P1107" i="16"/>
  <c r="J1107" i="16"/>
  <c r="BE1107" i="16" s="1"/>
  <c r="BK1104" i="16"/>
  <c r="BI1104" i="16"/>
  <c r="BH1104" i="16"/>
  <c r="BG1104" i="16"/>
  <c r="BF1104" i="16"/>
  <c r="T1104" i="16"/>
  <c r="R1104" i="16"/>
  <c r="P1104" i="16"/>
  <c r="J1104" i="16"/>
  <c r="BE1104" i="16" s="1"/>
  <c r="BK1101" i="16"/>
  <c r="BK1085" i="16" s="1"/>
  <c r="J1085" i="16" s="1"/>
  <c r="J72" i="16" s="1"/>
  <c r="BI1101" i="16"/>
  <c r="BH1101" i="16"/>
  <c r="BG1101" i="16"/>
  <c r="BF1101" i="16"/>
  <c r="BE1101" i="16"/>
  <c r="T1101" i="16"/>
  <c r="R1101" i="16"/>
  <c r="P1101" i="16"/>
  <c r="J1101" i="16"/>
  <c r="BK1098" i="16"/>
  <c r="BI1098" i="16"/>
  <c r="BH1098" i="16"/>
  <c r="BG1098" i="16"/>
  <c r="BF1098" i="16"/>
  <c r="BE1098" i="16"/>
  <c r="T1098" i="16"/>
  <c r="R1098" i="16"/>
  <c r="P1098" i="16"/>
  <c r="J1098" i="16"/>
  <c r="BK1095" i="16"/>
  <c r="BI1095" i="16"/>
  <c r="BH1095" i="16"/>
  <c r="BG1095" i="16"/>
  <c r="BF1095" i="16"/>
  <c r="T1095" i="16"/>
  <c r="R1095" i="16"/>
  <c r="P1095" i="16"/>
  <c r="J1095" i="16"/>
  <c r="BE1095" i="16" s="1"/>
  <c r="BK1092" i="16"/>
  <c r="BI1092" i="16"/>
  <c r="BH1092" i="16"/>
  <c r="BG1092" i="16"/>
  <c r="BF1092" i="16"/>
  <c r="BE1092" i="16"/>
  <c r="T1092" i="16"/>
  <c r="R1092" i="16"/>
  <c r="P1092" i="16"/>
  <c r="J1092" i="16"/>
  <c r="BK1089" i="16"/>
  <c r="BI1089" i="16"/>
  <c r="BH1089" i="16"/>
  <c r="BG1089" i="16"/>
  <c r="BF1089" i="16"/>
  <c r="T1089" i="16"/>
  <c r="R1089" i="16"/>
  <c r="P1089" i="16"/>
  <c r="P1085" i="16" s="1"/>
  <c r="J1089" i="16"/>
  <c r="BE1089" i="16" s="1"/>
  <c r="BK1086" i="16"/>
  <c r="BI1086" i="16"/>
  <c r="BH1086" i="16"/>
  <c r="BG1086" i="16"/>
  <c r="BF1086" i="16"/>
  <c r="T1086" i="16"/>
  <c r="R1086" i="16"/>
  <c r="P1086" i="16"/>
  <c r="J1086" i="16"/>
  <c r="BE1086" i="16" s="1"/>
  <c r="BK1082" i="16"/>
  <c r="BI1082" i="16"/>
  <c r="BH1082" i="16"/>
  <c r="BG1082" i="16"/>
  <c r="BF1082" i="16"/>
  <c r="T1082" i="16"/>
  <c r="R1082" i="16"/>
  <c r="P1082" i="16"/>
  <c r="J1082" i="16"/>
  <c r="BE1082" i="16" s="1"/>
  <c r="BK1079" i="16"/>
  <c r="BI1079" i="16"/>
  <c r="BH1079" i="16"/>
  <c r="BG1079" i="16"/>
  <c r="BF1079" i="16"/>
  <c r="T1079" i="16"/>
  <c r="R1079" i="16"/>
  <c r="P1079" i="16"/>
  <c r="J1079" i="16"/>
  <c r="BE1079" i="16" s="1"/>
  <c r="BK1076" i="16"/>
  <c r="BI1076" i="16"/>
  <c r="BH1076" i="16"/>
  <c r="BG1076" i="16"/>
  <c r="BF1076" i="16"/>
  <c r="BE1076" i="16"/>
  <c r="T1076" i="16"/>
  <c r="R1076" i="16"/>
  <c r="P1076" i="16"/>
  <c r="J1076" i="16"/>
  <c r="BK1073" i="16"/>
  <c r="BI1073" i="16"/>
  <c r="BH1073" i="16"/>
  <c r="BG1073" i="16"/>
  <c r="BF1073" i="16"/>
  <c r="T1073" i="16"/>
  <c r="R1073" i="16"/>
  <c r="P1073" i="16"/>
  <c r="J1073" i="16"/>
  <c r="BE1073" i="16" s="1"/>
  <c r="BK1070" i="16"/>
  <c r="BI1070" i="16"/>
  <c r="BH1070" i="16"/>
  <c r="BG1070" i="16"/>
  <c r="BF1070" i="16"/>
  <c r="T1070" i="16"/>
  <c r="R1070" i="16"/>
  <c r="P1070" i="16"/>
  <c r="J1070" i="16"/>
  <c r="BE1070" i="16" s="1"/>
  <c r="BK1067" i="16"/>
  <c r="BI1067" i="16"/>
  <c r="BH1067" i="16"/>
  <c r="BG1067" i="16"/>
  <c r="BF1067" i="16"/>
  <c r="BE1067" i="16"/>
  <c r="T1067" i="16"/>
  <c r="R1067" i="16"/>
  <c r="P1067" i="16"/>
  <c r="J1067" i="16"/>
  <c r="BK1064" i="16"/>
  <c r="BI1064" i="16"/>
  <c r="BH1064" i="16"/>
  <c r="BG1064" i="16"/>
  <c r="BF1064" i="16"/>
  <c r="T1064" i="16"/>
  <c r="R1064" i="16"/>
  <c r="P1064" i="16"/>
  <c r="J1064" i="16"/>
  <c r="BE1064" i="16" s="1"/>
  <c r="BK1061" i="16"/>
  <c r="BI1061" i="16"/>
  <c r="BH1061" i="16"/>
  <c r="BG1061" i="16"/>
  <c r="BF1061" i="16"/>
  <c r="T1061" i="16"/>
  <c r="R1061" i="16"/>
  <c r="P1061" i="16"/>
  <c r="J1061" i="16"/>
  <c r="BE1061" i="16" s="1"/>
  <c r="BK1058" i="16"/>
  <c r="BI1058" i="16"/>
  <c r="BH1058" i="16"/>
  <c r="BG1058" i="16"/>
  <c r="BF1058" i="16"/>
  <c r="BE1058" i="16"/>
  <c r="T1058" i="16"/>
  <c r="R1058" i="16"/>
  <c r="P1058" i="16"/>
  <c r="J1058" i="16"/>
  <c r="BK1055" i="16"/>
  <c r="BI1055" i="16"/>
  <c r="BH1055" i="16"/>
  <c r="BG1055" i="16"/>
  <c r="BF1055" i="16"/>
  <c r="T1055" i="16"/>
  <c r="R1055" i="16"/>
  <c r="P1055" i="16"/>
  <c r="J1055" i="16"/>
  <c r="BE1055" i="16" s="1"/>
  <c r="BK1052" i="16"/>
  <c r="BI1052" i="16"/>
  <c r="BH1052" i="16"/>
  <c r="BG1052" i="16"/>
  <c r="BF1052" i="16"/>
  <c r="T1052" i="16"/>
  <c r="R1052" i="16"/>
  <c r="P1052" i="16"/>
  <c r="J1052" i="16"/>
  <c r="BE1052" i="16" s="1"/>
  <c r="BK1049" i="16"/>
  <c r="BI1049" i="16"/>
  <c r="BH1049" i="16"/>
  <c r="BG1049" i="16"/>
  <c r="BF1049" i="16"/>
  <c r="BE1049" i="16"/>
  <c r="T1049" i="16"/>
  <c r="R1049" i="16"/>
  <c r="P1049" i="16"/>
  <c r="J1049" i="16"/>
  <c r="BK1046" i="16"/>
  <c r="BI1046" i="16"/>
  <c r="BH1046" i="16"/>
  <c r="BG1046" i="16"/>
  <c r="BF1046" i="16"/>
  <c r="T1046" i="16"/>
  <c r="R1046" i="16"/>
  <c r="P1046" i="16"/>
  <c r="J1046" i="16"/>
  <c r="BE1046" i="16" s="1"/>
  <c r="BK1043" i="16"/>
  <c r="BI1043" i="16"/>
  <c r="BH1043" i="16"/>
  <c r="BG1043" i="16"/>
  <c r="BF1043" i="16"/>
  <c r="T1043" i="16"/>
  <c r="R1043" i="16"/>
  <c r="P1043" i="16"/>
  <c r="J1043" i="16"/>
  <c r="BE1043" i="16" s="1"/>
  <c r="BK1040" i="16"/>
  <c r="BI1040" i="16"/>
  <c r="BH1040" i="16"/>
  <c r="BG1040" i="16"/>
  <c r="BF1040" i="16"/>
  <c r="BE1040" i="16"/>
  <c r="T1040" i="16"/>
  <c r="R1040" i="16"/>
  <c r="P1040" i="16"/>
  <c r="J1040" i="16"/>
  <c r="BK1037" i="16"/>
  <c r="BI1037" i="16"/>
  <c r="BH1037" i="16"/>
  <c r="BG1037" i="16"/>
  <c r="BF1037" i="16"/>
  <c r="T1037" i="16"/>
  <c r="R1037" i="16"/>
  <c r="P1037" i="16"/>
  <c r="J1037" i="16"/>
  <c r="BE1037" i="16" s="1"/>
  <c r="BK1034" i="16"/>
  <c r="BI1034" i="16"/>
  <c r="BH1034" i="16"/>
  <c r="BG1034" i="16"/>
  <c r="BF1034" i="16"/>
  <c r="T1034" i="16"/>
  <c r="R1034" i="16"/>
  <c r="P1034" i="16"/>
  <c r="J1034" i="16"/>
  <c r="BE1034" i="16" s="1"/>
  <c r="BK1031" i="16"/>
  <c r="BI1031" i="16"/>
  <c r="BH1031" i="16"/>
  <c r="BG1031" i="16"/>
  <c r="BF1031" i="16"/>
  <c r="BE1031" i="16"/>
  <c r="T1031" i="16"/>
  <c r="R1031" i="16"/>
  <c r="P1031" i="16"/>
  <c r="J1031" i="16"/>
  <c r="BK1028" i="16"/>
  <c r="BI1028" i="16"/>
  <c r="BH1028" i="16"/>
  <c r="BG1028" i="16"/>
  <c r="BF1028" i="16"/>
  <c r="T1028" i="16"/>
  <c r="R1028" i="16"/>
  <c r="P1028" i="16"/>
  <c r="J1028" i="16"/>
  <c r="BE1028" i="16" s="1"/>
  <c r="BK1025" i="16"/>
  <c r="BI1025" i="16"/>
  <c r="BH1025" i="16"/>
  <c r="BG1025" i="16"/>
  <c r="BF1025" i="16"/>
  <c r="T1025" i="16"/>
  <c r="R1025" i="16"/>
  <c r="P1025" i="16"/>
  <c r="J1025" i="16"/>
  <c r="BE1025" i="16" s="1"/>
  <c r="BK1022" i="16"/>
  <c r="BI1022" i="16"/>
  <c r="BH1022" i="16"/>
  <c r="BG1022" i="16"/>
  <c r="BF1022" i="16"/>
  <c r="BE1022" i="16"/>
  <c r="T1022" i="16"/>
  <c r="R1022" i="16"/>
  <c r="P1022" i="16"/>
  <c r="J1022" i="16"/>
  <c r="BK1019" i="16"/>
  <c r="BI1019" i="16"/>
  <c r="BH1019" i="16"/>
  <c r="BG1019" i="16"/>
  <c r="BF1019" i="16"/>
  <c r="T1019" i="16"/>
  <c r="R1019" i="16"/>
  <c r="P1019" i="16"/>
  <c r="J1019" i="16"/>
  <c r="BE1019" i="16" s="1"/>
  <c r="BK1016" i="16"/>
  <c r="BI1016" i="16"/>
  <c r="BH1016" i="16"/>
  <c r="BG1016" i="16"/>
  <c r="BF1016" i="16"/>
  <c r="T1016" i="16"/>
  <c r="R1016" i="16"/>
  <c r="P1016" i="16"/>
  <c r="J1016" i="16"/>
  <c r="BE1016" i="16" s="1"/>
  <c r="BK1013" i="16"/>
  <c r="BI1013" i="16"/>
  <c r="BH1013" i="16"/>
  <c r="BG1013" i="16"/>
  <c r="BF1013" i="16"/>
  <c r="BE1013" i="16"/>
  <c r="T1013" i="16"/>
  <c r="R1013" i="16"/>
  <c r="P1013" i="16"/>
  <c r="J1013" i="16"/>
  <c r="BK1010" i="16"/>
  <c r="BI1010" i="16"/>
  <c r="BH1010" i="16"/>
  <c r="BG1010" i="16"/>
  <c r="BF1010" i="16"/>
  <c r="T1010" i="16"/>
  <c r="R1010" i="16"/>
  <c r="P1010" i="16"/>
  <c r="J1010" i="16"/>
  <c r="BE1010" i="16" s="1"/>
  <c r="BK1007" i="16"/>
  <c r="BI1007" i="16"/>
  <c r="BH1007" i="16"/>
  <c r="BG1007" i="16"/>
  <c r="BF1007" i="16"/>
  <c r="T1007" i="16"/>
  <c r="R1007" i="16"/>
  <c r="P1007" i="16"/>
  <c r="J1007" i="16"/>
  <c r="BE1007" i="16" s="1"/>
  <c r="BK1004" i="16"/>
  <c r="BI1004" i="16"/>
  <c r="BH1004" i="16"/>
  <c r="BG1004" i="16"/>
  <c r="BF1004" i="16"/>
  <c r="BE1004" i="16"/>
  <c r="T1004" i="16"/>
  <c r="R1004" i="16"/>
  <c r="P1004" i="16"/>
  <c r="J1004" i="16"/>
  <c r="BK1001" i="16"/>
  <c r="BI1001" i="16"/>
  <c r="BH1001" i="16"/>
  <c r="BG1001" i="16"/>
  <c r="BF1001" i="16"/>
  <c r="T1001" i="16"/>
  <c r="R1001" i="16"/>
  <c r="P1001" i="16"/>
  <c r="J1001" i="16"/>
  <c r="BE1001" i="16" s="1"/>
  <c r="BK998" i="16"/>
  <c r="BI998" i="16"/>
  <c r="BH998" i="16"/>
  <c r="BG998" i="16"/>
  <c r="BF998" i="16"/>
  <c r="T998" i="16"/>
  <c r="R998" i="16"/>
  <c r="P998" i="16"/>
  <c r="J998" i="16"/>
  <c r="BE998" i="16" s="1"/>
  <c r="BK995" i="16"/>
  <c r="BI995" i="16"/>
  <c r="BH995" i="16"/>
  <c r="BG995" i="16"/>
  <c r="BF995" i="16"/>
  <c r="BE995" i="16"/>
  <c r="T995" i="16"/>
  <c r="R995" i="16"/>
  <c r="P995" i="16"/>
  <c r="J995" i="16"/>
  <c r="BK992" i="16"/>
  <c r="BI992" i="16"/>
  <c r="BH992" i="16"/>
  <c r="BG992" i="16"/>
  <c r="BF992" i="16"/>
  <c r="T992" i="16"/>
  <c r="R992" i="16"/>
  <c r="P992" i="16"/>
  <c r="J992" i="16"/>
  <c r="BE992" i="16" s="1"/>
  <c r="BK989" i="16"/>
  <c r="BI989" i="16"/>
  <c r="BH989" i="16"/>
  <c r="BG989" i="16"/>
  <c r="BF989" i="16"/>
  <c r="T989" i="16"/>
  <c r="R989" i="16"/>
  <c r="P989" i="16"/>
  <c r="J989" i="16"/>
  <c r="BE989" i="16" s="1"/>
  <c r="BK986" i="16"/>
  <c r="BI986" i="16"/>
  <c r="BH986" i="16"/>
  <c r="BG986" i="16"/>
  <c r="BF986" i="16"/>
  <c r="BE986" i="16"/>
  <c r="T986" i="16"/>
  <c r="R986" i="16"/>
  <c r="P986" i="16"/>
  <c r="J986" i="16"/>
  <c r="BK983" i="16"/>
  <c r="BI983" i="16"/>
  <c r="BH983" i="16"/>
  <c r="BG983" i="16"/>
  <c r="BF983" i="16"/>
  <c r="T983" i="16"/>
  <c r="R983" i="16"/>
  <c r="P983" i="16"/>
  <c r="J983" i="16"/>
  <c r="BE983" i="16" s="1"/>
  <c r="BK980" i="16"/>
  <c r="BI980" i="16"/>
  <c r="BH980" i="16"/>
  <c r="BG980" i="16"/>
  <c r="BF980" i="16"/>
  <c r="T980" i="16"/>
  <c r="R980" i="16"/>
  <c r="P980" i="16"/>
  <c r="J980" i="16"/>
  <c r="BE980" i="16" s="1"/>
  <c r="BK977" i="16"/>
  <c r="BI977" i="16"/>
  <c r="BH977" i="16"/>
  <c r="BG977" i="16"/>
  <c r="BF977" i="16"/>
  <c r="BE977" i="16"/>
  <c r="T977" i="16"/>
  <c r="R977" i="16"/>
  <c r="P977" i="16"/>
  <c r="J977" i="16"/>
  <c r="BK974" i="16"/>
  <c r="BI974" i="16"/>
  <c r="BH974" i="16"/>
  <c r="BG974" i="16"/>
  <c r="BF974" i="16"/>
  <c r="T974" i="16"/>
  <c r="R974" i="16"/>
  <c r="P974" i="16"/>
  <c r="J974" i="16"/>
  <c r="BE974" i="16" s="1"/>
  <c r="BK971" i="16"/>
  <c r="BI971" i="16"/>
  <c r="BH971" i="16"/>
  <c r="BG971" i="16"/>
  <c r="BF971" i="16"/>
  <c r="T971" i="16"/>
  <c r="R971" i="16"/>
  <c r="P971" i="16"/>
  <c r="J971" i="16"/>
  <c r="BE971" i="16" s="1"/>
  <c r="BK968" i="16"/>
  <c r="BI968" i="16"/>
  <c r="BH968" i="16"/>
  <c r="BG968" i="16"/>
  <c r="BF968" i="16"/>
  <c r="BE968" i="16"/>
  <c r="T968" i="16"/>
  <c r="R968" i="16"/>
  <c r="P968" i="16"/>
  <c r="J968" i="16"/>
  <c r="BK965" i="16"/>
  <c r="BI965" i="16"/>
  <c r="BH965" i="16"/>
  <c r="BG965" i="16"/>
  <c r="BF965" i="16"/>
  <c r="T965" i="16"/>
  <c r="T922" i="16" s="1"/>
  <c r="R965" i="16"/>
  <c r="P965" i="16"/>
  <c r="J965" i="16"/>
  <c r="BE965" i="16" s="1"/>
  <c r="BK962" i="16"/>
  <c r="BI962" i="16"/>
  <c r="BH962" i="16"/>
  <c r="BG962" i="16"/>
  <c r="BF962" i="16"/>
  <c r="T962" i="16"/>
  <c r="R962" i="16"/>
  <c r="P962" i="16"/>
  <c r="J962" i="16"/>
  <c r="BE962" i="16" s="1"/>
  <c r="BK959" i="16"/>
  <c r="BI959" i="16"/>
  <c r="BH959" i="16"/>
  <c r="BG959" i="16"/>
  <c r="BF959" i="16"/>
  <c r="BE959" i="16"/>
  <c r="T959" i="16"/>
  <c r="R959" i="16"/>
  <c r="P959" i="16"/>
  <c r="J959" i="16"/>
  <c r="BK956" i="16"/>
  <c r="BI956" i="16"/>
  <c r="BH956" i="16"/>
  <c r="BG956" i="16"/>
  <c r="BF956" i="16"/>
  <c r="T956" i="16"/>
  <c r="R956" i="16"/>
  <c r="P956" i="16"/>
  <c r="J956" i="16"/>
  <c r="BE956" i="16" s="1"/>
  <c r="BK953" i="16"/>
  <c r="BI953" i="16"/>
  <c r="BH953" i="16"/>
  <c r="BG953" i="16"/>
  <c r="BF953" i="16"/>
  <c r="T953" i="16"/>
  <c r="R953" i="16"/>
  <c r="P953" i="16"/>
  <c r="J953" i="16"/>
  <c r="BE953" i="16" s="1"/>
  <c r="BK950" i="16"/>
  <c r="BI950" i="16"/>
  <c r="BH950" i="16"/>
  <c r="BG950" i="16"/>
  <c r="BF950" i="16"/>
  <c r="BE950" i="16"/>
  <c r="T950" i="16"/>
  <c r="R950" i="16"/>
  <c r="P950" i="16"/>
  <c r="J950" i="16"/>
  <c r="BK947" i="16"/>
  <c r="BI947" i="16"/>
  <c r="BH947" i="16"/>
  <c r="BG947" i="16"/>
  <c r="BF947" i="16"/>
  <c r="T947" i="16"/>
  <c r="R947" i="16"/>
  <c r="P947" i="16"/>
  <c r="J947" i="16"/>
  <c r="BE947" i="16" s="1"/>
  <c r="BK944" i="16"/>
  <c r="BI944" i="16"/>
  <c r="BH944" i="16"/>
  <c r="BG944" i="16"/>
  <c r="BF944" i="16"/>
  <c r="T944" i="16"/>
  <c r="R944" i="16"/>
  <c r="P944" i="16"/>
  <c r="J944" i="16"/>
  <c r="BE944" i="16" s="1"/>
  <c r="BK941" i="16"/>
  <c r="BI941" i="16"/>
  <c r="BH941" i="16"/>
  <c r="BG941" i="16"/>
  <c r="BF941" i="16"/>
  <c r="BE941" i="16"/>
  <c r="T941" i="16"/>
  <c r="R941" i="16"/>
  <c r="P941" i="16"/>
  <c r="J941" i="16"/>
  <c r="BK938" i="16"/>
  <c r="BI938" i="16"/>
  <c r="BH938" i="16"/>
  <c r="BG938" i="16"/>
  <c r="BF938" i="16"/>
  <c r="T938" i="16"/>
  <c r="R938" i="16"/>
  <c r="P938" i="16"/>
  <c r="J938" i="16"/>
  <c r="BE938" i="16" s="1"/>
  <c r="BK935" i="16"/>
  <c r="BI935" i="16"/>
  <c r="BH935" i="16"/>
  <c r="BG935" i="16"/>
  <c r="BF935" i="16"/>
  <c r="T935" i="16"/>
  <c r="R935" i="16"/>
  <c r="P935" i="16"/>
  <c r="J935" i="16"/>
  <c r="BE935" i="16" s="1"/>
  <c r="BK932" i="16"/>
  <c r="BI932" i="16"/>
  <c r="BH932" i="16"/>
  <c r="BG932" i="16"/>
  <c r="BF932" i="16"/>
  <c r="BE932" i="16"/>
  <c r="T932" i="16"/>
  <c r="R932" i="16"/>
  <c r="P932" i="16"/>
  <c r="J932" i="16"/>
  <c r="BK929" i="16"/>
  <c r="BK922" i="16" s="1"/>
  <c r="J922" i="16" s="1"/>
  <c r="J71" i="16" s="1"/>
  <c r="BI929" i="16"/>
  <c r="BH929" i="16"/>
  <c r="BG929" i="16"/>
  <c r="BF929" i="16"/>
  <c r="T929" i="16"/>
  <c r="R929" i="16"/>
  <c r="P929" i="16"/>
  <c r="J929" i="16"/>
  <c r="BE929" i="16" s="1"/>
  <c r="BK926" i="16"/>
  <c r="BI926" i="16"/>
  <c r="BH926" i="16"/>
  <c r="BG926" i="16"/>
  <c r="BF926" i="16"/>
  <c r="T926" i="16"/>
  <c r="R926" i="16"/>
  <c r="P926" i="16"/>
  <c r="J926" i="16"/>
  <c r="BE926" i="16" s="1"/>
  <c r="BK923" i="16"/>
  <c r="BI923" i="16"/>
  <c r="BH923" i="16"/>
  <c r="BG923" i="16"/>
  <c r="BF923" i="16"/>
  <c r="BE923" i="16"/>
  <c r="T923" i="16"/>
  <c r="R923" i="16"/>
  <c r="P923" i="16"/>
  <c r="J923" i="16"/>
  <c r="BK919" i="16"/>
  <c r="BI919" i="16"/>
  <c r="BH919" i="16"/>
  <c r="BG919" i="16"/>
  <c r="BF919" i="16"/>
  <c r="BE919" i="16"/>
  <c r="T919" i="16"/>
  <c r="R919" i="16"/>
  <c r="P919" i="16"/>
  <c r="J919" i="16"/>
  <c r="BK916" i="16"/>
  <c r="BI916" i="16"/>
  <c r="BH916" i="16"/>
  <c r="BG916" i="16"/>
  <c r="BF916" i="16"/>
  <c r="T916" i="16"/>
  <c r="R916" i="16"/>
  <c r="P916" i="16"/>
  <c r="J916" i="16"/>
  <c r="BE916" i="16" s="1"/>
  <c r="BK913" i="16"/>
  <c r="BI913" i="16"/>
  <c r="BH913" i="16"/>
  <c r="BG913" i="16"/>
  <c r="BF913" i="16"/>
  <c r="BE913" i="16"/>
  <c r="T913" i="16"/>
  <c r="R913" i="16"/>
  <c r="P913" i="16"/>
  <c r="J913" i="16"/>
  <c r="BK910" i="16"/>
  <c r="BI910" i="16"/>
  <c r="BH910" i="16"/>
  <c r="BG910" i="16"/>
  <c r="BF910" i="16"/>
  <c r="T910" i="16"/>
  <c r="R910" i="16"/>
  <c r="P910" i="16"/>
  <c r="J910" i="16"/>
  <c r="BE910" i="16" s="1"/>
  <c r="BK907" i="16"/>
  <c r="BI907" i="16"/>
  <c r="BH907" i="16"/>
  <c r="BG907" i="16"/>
  <c r="BF907" i="16"/>
  <c r="T907" i="16"/>
  <c r="R907" i="16"/>
  <c r="P907" i="16"/>
  <c r="J907" i="16"/>
  <c r="BE907" i="16" s="1"/>
  <c r="BK904" i="16"/>
  <c r="BI904" i="16"/>
  <c r="BH904" i="16"/>
  <c r="BG904" i="16"/>
  <c r="BF904" i="16"/>
  <c r="BE904" i="16"/>
  <c r="T904" i="16"/>
  <c r="R904" i="16"/>
  <c r="P904" i="16"/>
  <c r="J904" i="16"/>
  <c r="BK901" i="16"/>
  <c r="BI901" i="16"/>
  <c r="BH901" i="16"/>
  <c r="BG901" i="16"/>
  <c r="BF901" i="16"/>
  <c r="BE901" i="16"/>
  <c r="T901" i="16"/>
  <c r="R901" i="16"/>
  <c r="P901" i="16"/>
  <c r="J901" i="16"/>
  <c r="BK898" i="16"/>
  <c r="BI898" i="16"/>
  <c r="BH898" i="16"/>
  <c r="BG898" i="16"/>
  <c r="BF898" i="16"/>
  <c r="T898" i="16"/>
  <c r="R898" i="16"/>
  <c r="P898" i="16"/>
  <c r="J898" i="16"/>
  <c r="BE898" i="16" s="1"/>
  <c r="BK895" i="16"/>
  <c r="BI895" i="16"/>
  <c r="BH895" i="16"/>
  <c r="BG895" i="16"/>
  <c r="BF895" i="16"/>
  <c r="BE895" i="16"/>
  <c r="T895" i="16"/>
  <c r="R895" i="16"/>
  <c r="P895" i="16"/>
  <c r="J895" i="16"/>
  <c r="BK892" i="16"/>
  <c r="BI892" i="16"/>
  <c r="BH892" i="16"/>
  <c r="BG892" i="16"/>
  <c r="BF892" i="16"/>
  <c r="T892" i="16"/>
  <c r="R892" i="16"/>
  <c r="P892" i="16"/>
  <c r="J892" i="16"/>
  <c r="BE892" i="16" s="1"/>
  <c r="BK889" i="16"/>
  <c r="BI889" i="16"/>
  <c r="BH889" i="16"/>
  <c r="BG889" i="16"/>
  <c r="BF889" i="16"/>
  <c r="T889" i="16"/>
  <c r="R889" i="16"/>
  <c r="P889" i="16"/>
  <c r="J889" i="16"/>
  <c r="BE889" i="16" s="1"/>
  <c r="BK886" i="16"/>
  <c r="BI886" i="16"/>
  <c r="BH886" i="16"/>
  <c r="BG886" i="16"/>
  <c r="BF886" i="16"/>
  <c r="BE886" i="16"/>
  <c r="T886" i="16"/>
  <c r="R886" i="16"/>
  <c r="P886" i="16"/>
  <c r="J886" i="16"/>
  <c r="BK883" i="16"/>
  <c r="BI883" i="16"/>
  <c r="BH883" i="16"/>
  <c r="BG883" i="16"/>
  <c r="BF883" i="16"/>
  <c r="BE883" i="16"/>
  <c r="T883" i="16"/>
  <c r="R883" i="16"/>
  <c r="P883" i="16"/>
  <c r="J883" i="16"/>
  <c r="BK880" i="16"/>
  <c r="BI880" i="16"/>
  <c r="BH880" i="16"/>
  <c r="BG880" i="16"/>
  <c r="BF880" i="16"/>
  <c r="T880" i="16"/>
  <c r="R880" i="16"/>
  <c r="P880" i="16"/>
  <c r="J880" i="16"/>
  <c r="BE880" i="16" s="1"/>
  <c r="BK877" i="16"/>
  <c r="BI877" i="16"/>
  <c r="BH877" i="16"/>
  <c r="BG877" i="16"/>
  <c r="BF877" i="16"/>
  <c r="BE877" i="16"/>
  <c r="T877" i="16"/>
  <c r="R877" i="16"/>
  <c r="P877" i="16"/>
  <c r="J877" i="16"/>
  <c r="BK874" i="16"/>
  <c r="BI874" i="16"/>
  <c r="BH874" i="16"/>
  <c r="BG874" i="16"/>
  <c r="BF874" i="16"/>
  <c r="T874" i="16"/>
  <c r="R874" i="16"/>
  <c r="P874" i="16"/>
  <c r="J874" i="16"/>
  <c r="BE874" i="16" s="1"/>
  <c r="BK871" i="16"/>
  <c r="BI871" i="16"/>
  <c r="BH871" i="16"/>
  <c r="BG871" i="16"/>
  <c r="BF871" i="16"/>
  <c r="T871" i="16"/>
  <c r="R871" i="16"/>
  <c r="P871" i="16"/>
  <c r="J871" i="16"/>
  <c r="BE871" i="16" s="1"/>
  <c r="BK868" i="16"/>
  <c r="BI868" i="16"/>
  <c r="BH868" i="16"/>
  <c r="BG868" i="16"/>
  <c r="BF868" i="16"/>
  <c r="BE868" i="16"/>
  <c r="T868" i="16"/>
  <c r="R868" i="16"/>
  <c r="P868" i="16"/>
  <c r="J868" i="16"/>
  <c r="BK865" i="16"/>
  <c r="BI865" i="16"/>
  <c r="BH865" i="16"/>
  <c r="BG865" i="16"/>
  <c r="BF865" i="16"/>
  <c r="BE865" i="16"/>
  <c r="T865" i="16"/>
  <c r="R865" i="16"/>
  <c r="P865" i="16"/>
  <c r="J865" i="16"/>
  <c r="BK862" i="16"/>
  <c r="BI862" i="16"/>
  <c r="BH862" i="16"/>
  <c r="BG862" i="16"/>
  <c r="BF862" i="16"/>
  <c r="T862" i="16"/>
  <c r="R862" i="16"/>
  <c r="P862" i="16"/>
  <c r="J862" i="16"/>
  <c r="BE862" i="16" s="1"/>
  <c r="BK859" i="16"/>
  <c r="BI859" i="16"/>
  <c r="BH859" i="16"/>
  <c r="BG859" i="16"/>
  <c r="BF859" i="16"/>
  <c r="BE859" i="16"/>
  <c r="T859" i="16"/>
  <c r="R859" i="16"/>
  <c r="P859" i="16"/>
  <c r="J859" i="16"/>
  <c r="BK856" i="16"/>
  <c r="BI856" i="16"/>
  <c r="BH856" i="16"/>
  <c r="BG856" i="16"/>
  <c r="BF856" i="16"/>
  <c r="T856" i="16"/>
  <c r="R856" i="16"/>
  <c r="P856" i="16"/>
  <c r="J856" i="16"/>
  <c r="BE856" i="16" s="1"/>
  <c r="BK853" i="16"/>
  <c r="BI853" i="16"/>
  <c r="BH853" i="16"/>
  <c r="BG853" i="16"/>
  <c r="BF853" i="16"/>
  <c r="T853" i="16"/>
  <c r="R853" i="16"/>
  <c r="P853" i="16"/>
  <c r="J853" i="16"/>
  <c r="BE853" i="16" s="1"/>
  <c r="BK850" i="16"/>
  <c r="BI850" i="16"/>
  <c r="BH850" i="16"/>
  <c r="BG850" i="16"/>
  <c r="BF850" i="16"/>
  <c r="BE850" i="16"/>
  <c r="T850" i="16"/>
  <c r="R850" i="16"/>
  <c r="P850" i="16"/>
  <c r="J850" i="16"/>
  <c r="BK847" i="16"/>
  <c r="BI847" i="16"/>
  <c r="BH847" i="16"/>
  <c r="BG847" i="16"/>
  <c r="BF847" i="16"/>
  <c r="BE847" i="16"/>
  <c r="T847" i="16"/>
  <c r="R847" i="16"/>
  <c r="P847" i="16"/>
  <c r="J847" i="16"/>
  <c r="BK844" i="16"/>
  <c r="BI844" i="16"/>
  <c r="BH844" i="16"/>
  <c r="BG844" i="16"/>
  <c r="BF844" i="16"/>
  <c r="T844" i="16"/>
  <c r="R844" i="16"/>
  <c r="P844" i="16"/>
  <c r="J844" i="16"/>
  <c r="BE844" i="16" s="1"/>
  <c r="BK841" i="16"/>
  <c r="BI841" i="16"/>
  <c r="BH841" i="16"/>
  <c r="BG841" i="16"/>
  <c r="BF841" i="16"/>
  <c r="BE841" i="16"/>
  <c r="T841" i="16"/>
  <c r="R841" i="16"/>
  <c r="P841" i="16"/>
  <c r="J841" i="16"/>
  <c r="BK838" i="16"/>
  <c r="BI838" i="16"/>
  <c r="BH838" i="16"/>
  <c r="BG838" i="16"/>
  <c r="BF838" i="16"/>
  <c r="T838" i="16"/>
  <c r="R838" i="16"/>
  <c r="P838" i="16"/>
  <c r="J838" i="16"/>
  <c r="BE838" i="16" s="1"/>
  <c r="BK835" i="16"/>
  <c r="BI835" i="16"/>
  <c r="BH835" i="16"/>
  <c r="BG835" i="16"/>
  <c r="BF835" i="16"/>
  <c r="T835" i="16"/>
  <c r="R835" i="16"/>
  <c r="P835" i="16"/>
  <c r="J835" i="16"/>
  <c r="BE835" i="16" s="1"/>
  <c r="BK832" i="16"/>
  <c r="BI832" i="16"/>
  <c r="BH832" i="16"/>
  <c r="BG832" i="16"/>
  <c r="BF832" i="16"/>
  <c r="BE832" i="16"/>
  <c r="T832" i="16"/>
  <c r="R832" i="16"/>
  <c r="P832" i="16"/>
  <c r="J832" i="16"/>
  <c r="BK829" i="16"/>
  <c r="BI829" i="16"/>
  <c r="BH829" i="16"/>
  <c r="BG829" i="16"/>
  <c r="BF829" i="16"/>
  <c r="BE829" i="16"/>
  <c r="T829" i="16"/>
  <c r="R829" i="16"/>
  <c r="P829" i="16"/>
  <c r="J829" i="16"/>
  <c r="BK826" i="16"/>
  <c r="BI826" i="16"/>
  <c r="BH826" i="16"/>
  <c r="BG826" i="16"/>
  <c r="BF826" i="16"/>
  <c r="T826" i="16"/>
  <c r="R826" i="16"/>
  <c r="P826" i="16"/>
  <c r="J826" i="16"/>
  <c r="BE826" i="16" s="1"/>
  <c r="BK823" i="16"/>
  <c r="BI823" i="16"/>
  <c r="BH823" i="16"/>
  <c r="BG823" i="16"/>
  <c r="BF823" i="16"/>
  <c r="BE823" i="16"/>
  <c r="T823" i="16"/>
  <c r="R823" i="16"/>
  <c r="P823" i="16"/>
  <c r="J823" i="16"/>
  <c r="BK820" i="16"/>
  <c r="BI820" i="16"/>
  <c r="BH820" i="16"/>
  <c r="BG820" i="16"/>
  <c r="BF820" i="16"/>
  <c r="T820" i="16"/>
  <c r="R820" i="16"/>
  <c r="P820" i="16"/>
  <c r="J820" i="16"/>
  <c r="BE820" i="16" s="1"/>
  <c r="BK817" i="16"/>
  <c r="BI817" i="16"/>
  <c r="BH817" i="16"/>
  <c r="BG817" i="16"/>
  <c r="BF817" i="16"/>
  <c r="T817" i="16"/>
  <c r="R817" i="16"/>
  <c r="P817" i="16"/>
  <c r="J817" i="16"/>
  <c r="BE817" i="16" s="1"/>
  <c r="BK814" i="16"/>
  <c r="BK807" i="16" s="1"/>
  <c r="J807" i="16" s="1"/>
  <c r="J70" i="16" s="1"/>
  <c r="BI814" i="16"/>
  <c r="BH814" i="16"/>
  <c r="BG814" i="16"/>
  <c r="BF814" i="16"/>
  <c r="BE814" i="16"/>
  <c r="T814" i="16"/>
  <c r="R814" i="16"/>
  <c r="P814" i="16"/>
  <c r="J814" i="16"/>
  <c r="BK811" i="16"/>
  <c r="BI811" i="16"/>
  <c r="BH811" i="16"/>
  <c r="BG811" i="16"/>
  <c r="BF811" i="16"/>
  <c r="BE811" i="16"/>
  <c r="T811" i="16"/>
  <c r="R811" i="16"/>
  <c r="P811" i="16"/>
  <c r="J811" i="16"/>
  <c r="BK808" i="16"/>
  <c r="BI808" i="16"/>
  <c r="BH808" i="16"/>
  <c r="BG808" i="16"/>
  <c r="BF808" i="16"/>
  <c r="T808" i="16"/>
  <c r="R808" i="16"/>
  <c r="P808" i="16"/>
  <c r="J808" i="16"/>
  <c r="BE808" i="16" s="1"/>
  <c r="BK804" i="16"/>
  <c r="BI804" i="16"/>
  <c r="BH804" i="16"/>
  <c r="BG804" i="16"/>
  <c r="BF804" i="16"/>
  <c r="T804" i="16"/>
  <c r="R804" i="16"/>
  <c r="P804" i="16"/>
  <c r="J804" i="16"/>
  <c r="BE804" i="16" s="1"/>
  <c r="BK801" i="16"/>
  <c r="BI801" i="16"/>
  <c r="BH801" i="16"/>
  <c r="BG801" i="16"/>
  <c r="BF801" i="16"/>
  <c r="T801" i="16"/>
  <c r="R801" i="16"/>
  <c r="P801" i="16"/>
  <c r="J801" i="16"/>
  <c r="BE801" i="16" s="1"/>
  <c r="BK798" i="16"/>
  <c r="BI798" i="16"/>
  <c r="BH798" i="16"/>
  <c r="BG798" i="16"/>
  <c r="BF798" i="16"/>
  <c r="BE798" i="16"/>
  <c r="T798" i="16"/>
  <c r="R798" i="16"/>
  <c r="P798" i="16"/>
  <c r="J798" i="16"/>
  <c r="BK795" i="16"/>
  <c r="BI795" i="16"/>
  <c r="BH795" i="16"/>
  <c r="BG795" i="16"/>
  <c r="BF795" i="16"/>
  <c r="T795" i="16"/>
  <c r="R795" i="16"/>
  <c r="P795" i="16"/>
  <c r="J795" i="16"/>
  <c r="BE795" i="16" s="1"/>
  <c r="BK792" i="16"/>
  <c r="BI792" i="16"/>
  <c r="BH792" i="16"/>
  <c r="BG792" i="16"/>
  <c r="BF792" i="16"/>
  <c r="T792" i="16"/>
  <c r="R792" i="16"/>
  <c r="P792" i="16"/>
  <c r="J792" i="16"/>
  <c r="BE792" i="16" s="1"/>
  <c r="BK789" i="16"/>
  <c r="BI789" i="16"/>
  <c r="BH789" i="16"/>
  <c r="BG789" i="16"/>
  <c r="BF789" i="16"/>
  <c r="BE789" i="16"/>
  <c r="T789" i="16"/>
  <c r="R789" i="16"/>
  <c r="P789" i="16"/>
  <c r="J789" i="16"/>
  <c r="BK786" i="16"/>
  <c r="BI786" i="16"/>
  <c r="BH786" i="16"/>
  <c r="BG786" i="16"/>
  <c r="BF786" i="16"/>
  <c r="T786" i="16"/>
  <c r="R786" i="16"/>
  <c r="P786" i="16"/>
  <c r="J786" i="16"/>
  <c r="BE786" i="16" s="1"/>
  <c r="BK783" i="16"/>
  <c r="BI783" i="16"/>
  <c r="BH783" i="16"/>
  <c r="BG783" i="16"/>
  <c r="BF783" i="16"/>
  <c r="T783" i="16"/>
  <c r="R783" i="16"/>
  <c r="P783" i="16"/>
  <c r="J783" i="16"/>
  <c r="BE783" i="16" s="1"/>
  <c r="BK780" i="16"/>
  <c r="BI780" i="16"/>
  <c r="BH780" i="16"/>
  <c r="BG780" i="16"/>
  <c r="BF780" i="16"/>
  <c r="BE780" i="16"/>
  <c r="T780" i="16"/>
  <c r="R780" i="16"/>
  <c r="P780" i="16"/>
  <c r="J780" i="16"/>
  <c r="BK777" i="16"/>
  <c r="BI777" i="16"/>
  <c r="BH777" i="16"/>
  <c r="BG777" i="16"/>
  <c r="BF777" i="16"/>
  <c r="T777" i="16"/>
  <c r="R777" i="16"/>
  <c r="P777" i="16"/>
  <c r="J777" i="16"/>
  <c r="BE777" i="16" s="1"/>
  <c r="BK774" i="16"/>
  <c r="BI774" i="16"/>
  <c r="BH774" i="16"/>
  <c r="BG774" i="16"/>
  <c r="BF774" i="16"/>
  <c r="T774" i="16"/>
  <c r="R774" i="16"/>
  <c r="P774" i="16"/>
  <c r="J774" i="16"/>
  <c r="BE774" i="16" s="1"/>
  <c r="BK771" i="16"/>
  <c r="BI771" i="16"/>
  <c r="BH771" i="16"/>
  <c r="BG771" i="16"/>
  <c r="BF771" i="16"/>
  <c r="BE771" i="16"/>
  <c r="T771" i="16"/>
  <c r="R771" i="16"/>
  <c r="P771" i="16"/>
  <c r="J771" i="16"/>
  <c r="BK768" i="16"/>
  <c r="BI768" i="16"/>
  <c r="BH768" i="16"/>
  <c r="BG768" i="16"/>
  <c r="BF768" i="16"/>
  <c r="T768" i="16"/>
  <c r="R768" i="16"/>
  <c r="P768" i="16"/>
  <c r="J768" i="16"/>
  <c r="BE768" i="16" s="1"/>
  <c r="BK765" i="16"/>
  <c r="BI765" i="16"/>
  <c r="BH765" i="16"/>
  <c r="BG765" i="16"/>
  <c r="BF765" i="16"/>
  <c r="T765" i="16"/>
  <c r="R765" i="16"/>
  <c r="P765" i="16"/>
  <c r="J765" i="16"/>
  <c r="BE765" i="16" s="1"/>
  <c r="BK762" i="16"/>
  <c r="BI762" i="16"/>
  <c r="BH762" i="16"/>
  <c r="BG762" i="16"/>
  <c r="BF762" i="16"/>
  <c r="BE762" i="16"/>
  <c r="T762" i="16"/>
  <c r="R762" i="16"/>
  <c r="P762" i="16"/>
  <c r="J762" i="16"/>
  <c r="BK759" i="16"/>
  <c r="BI759" i="16"/>
  <c r="BH759" i="16"/>
  <c r="BG759" i="16"/>
  <c r="BF759" i="16"/>
  <c r="T759" i="16"/>
  <c r="R759" i="16"/>
  <c r="P759" i="16"/>
  <c r="J759" i="16"/>
  <c r="BE759" i="16" s="1"/>
  <c r="BK756" i="16"/>
  <c r="BI756" i="16"/>
  <c r="BH756" i="16"/>
  <c r="BG756" i="16"/>
  <c r="BF756" i="16"/>
  <c r="T756" i="16"/>
  <c r="R756" i="16"/>
  <c r="P756" i="16"/>
  <c r="J756" i="16"/>
  <c r="BE756" i="16" s="1"/>
  <c r="BK753" i="16"/>
  <c r="BI753" i="16"/>
  <c r="BH753" i="16"/>
  <c r="BG753" i="16"/>
  <c r="BF753" i="16"/>
  <c r="BE753" i="16"/>
  <c r="T753" i="16"/>
  <c r="R753" i="16"/>
  <c r="P753" i="16"/>
  <c r="J753" i="16"/>
  <c r="BK750" i="16"/>
  <c r="BI750" i="16"/>
  <c r="BH750" i="16"/>
  <c r="BG750" i="16"/>
  <c r="BF750" i="16"/>
  <c r="T750" i="16"/>
  <c r="R750" i="16"/>
  <c r="P750" i="16"/>
  <c r="J750" i="16"/>
  <c r="BE750" i="16" s="1"/>
  <c r="BK747" i="16"/>
  <c r="BI747" i="16"/>
  <c r="BH747" i="16"/>
  <c r="BG747" i="16"/>
  <c r="BF747" i="16"/>
  <c r="T747" i="16"/>
  <c r="R747" i="16"/>
  <c r="P747" i="16"/>
  <c r="P743" i="16" s="1"/>
  <c r="J747" i="16"/>
  <c r="BE747" i="16" s="1"/>
  <c r="BK744" i="16"/>
  <c r="BI744" i="16"/>
  <c r="BH744" i="16"/>
  <c r="BG744" i="16"/>
  <c r="BF744" i="16"/>
  <c r="BE744" i="16"/>
  <c r="T744" i="16"/>
  <c r="R744" i="16"/>
  <c r="P744" i="16"/>
  <c r="J744" i="16"/>
  <c r="BK743" i="16"/>
  <c r="J743" i="16" s="1"/>
  <c r="T743" i="16"/>
  <c r="BK740" i="16"/>
  <c r="BI740" i="16"/>
  <c r="BH740" i="16"/>
  <c r="BG740" i="16"/>
  <c r="BF740" i="16"/>
  <c r="BE740" i="16"/>
  <c r="T740" i="16"/>
  <c r="R740" i="16"/>
  <c r="P740" i="16"/>
  <c r="J740" i="16"/>
  <c r="BK737" i="16"/>
  <c r="BI737" i="16"/>
  <c r="BH737" i="16"/>
  <c r="BG737" i="16"/>
  <c r="BF737" i="16"/>
  <c r="T737" i="16"/>
  <c r="R737" i="16"/>
  <c r="P737" i="16"/>
  <c r="J737" i="16"/>
  <c r="BE737" i="16" s="1"/>
  <c r="BK734" i="16"/>
  <c r="BK727" i="16" s="1"/>
  <c r="J727" i="16" s="1"/>
  <c r="J68" i="16" s="1"/>
  <c r="BI734" i="16"/>
  <c r="BH734" i="16"/>
  <c r="BG734" i="16"/>
  <c r="BF734" i="16"/>
  <c r="BE734" i="16"/>
  <c r="T734" i="16"/>
  <c r="R734" i="16"/>
  <c r="P734" i="16"/>
  <c r="J734" i="16"/>
  <c r="BK731" i="16"/>
  <c r="BI731" i="16"/>
  <c r="BH731" i="16"/>
  <c r="BG731" i="16"/>
  <c r="BF731" i="16"/>
  <c r="T731" i="16"/>
  <c r="R731" i="16"/>
  <c r="P731" i="16"/>
  <c r="J731" i="16"/>
  <c r="BE731" i="16" s="1"/>
  <c r="BK728" i="16"/>
  <c r="BI728" i="16"/>
  <c r="BH728" i="16"/>
  <c r="BG728" i="16"/>
  <c r="BF728" i="16"/>
  <c r="T728" i="16"/>
  <c r="R728" i="16"/>
  <c r="P728" i="16"/>
  <c r="J728" i="16"/>
  <c r="BE728" i="16" s="1"/>
  <c r="BK724" i="16"/>
  <c r="BI724" i="16"/>
  <c r="BH724" i="16"/>
  <c r="BG724" i="16"/>
  <c r="BF724" i="16"/>
  <c r="T724" i="16"/>
  <c r="R724" i="16"/>
  <c r="P724" i="16"/>
  <c r="J724" i="16"/>
  <c r="BE724" i="16" s="1"/>
  <c r="BK721" i="16"/>
  <c r="BI721" i="16"/>
  <c r="BH721" i="16"/>
  <c r="BG721" i="16"/>
  <c r="BF721" i="16"/>
  <c r="BE721" i="16"/>
  <c r="T721" i="16"/>
  <c r="R721" i="16"/>
  <c r="P721" i="16"/>
  <c r="J721" i="16"/>
  <c r="BK718" i="16"/>
  <c r="BI718" i="16"/>
  <c r="BH718" i="16"/>
  <c r="BG718" i="16"/>
  <c r="BF718" i="16"/>
  <c r="BE718" i="16"/>
  <c r="T718" i="16"/>
  <c r="R718" i="16"/>
  <c r="P718" i="16"/>
  <c r="J718" i="16"/>
  <c r="BK715" i="16"/>
  <c r="BI715" i="16"/>
  <c r="BH715" i="16"/>
  <c r="BG715" i="16"/>
  <c r="BF715" i="16"/>
  <c r="T715" i="16"/>
  <c r="R715" i="16"/>
  <c r="P715" i="16"/>
  <c r="J715" i="16"/>
  <c r="BE715" i="16" s="1"/>
  <c r="BK712" i="16"/>
  <c r="BI712" i="16"/>
  <c r="BH712" i="16"/>
  <c r="BG712" i="16"/>
  <c r="BF712" i="16"/>
  <c r="T712" i="16"/>
  <c r="R712" i="16"/>
  <c r="P712" i="16"/>
  <c r="J712" i="16"/>
  <c r="BE712" i="16" s="1"/>
  <c r="BK709" i="16"/>
  <c r="BI709" i="16"/>
  <c r="BH709" i="16"/>
  <c r="BG709" i="16"/>
  <c r="BF709" i="16"/>
  <c r="BE709" i="16"/>
  <c r="T709" i="16"/>
  <c r="R709" i="16"/>
  <c r="P709" i="16"/>
  <c r="J709" i="16"/>
  <c r="BK706" i="16"/>
  <c r="BI706" i="16"/>
  <c r="BH706" i="16"/>
  <c r="BG706" i="16"/>
  <c r="BF706" i="16"/>
  <c r="T706" i="16"/>
  <c r="R706" i="16"/>
  <c r="P706" i="16"/>
  <c r="J706" i="16"/>
  <c r="BE706" i="16" s="1"/>
  <c r="BK703" i="16"/>
  <c r="BI703" i="16"/>
  <c r="BH703" i="16"/>
  <c r="BG703" i="16"/>
  <c r="BF703" i="16"/>
  <c r="T703" i="16"/>
  <c r="R703" i="16"/>
  <c r="P703" i="16"/>
  <c r="J703" i="16"/>
  <c r="BE703" i="16" s="1"/>
  <c r="BK700" i="16"/>
  <c r="BI700" i="16"/>
  <c r="BH700" i="16"/>
  <c r="BG700" i="16"/>
  <c r="BF700" i="16"/>
  <c r="BE700" i="16"/>
  <c r="T700" i="16"/>
  <c r="R700" i="16"/>
  <c r="P700" i="16"/>
  <c r="J700" i="16"/>
  <c r="BK697" i="16"/>
  <c r="BI697" i="16"/>
  <c r="BH697" i="16"/>
  <c r="BG697" i="16"/>
  <c r="BF697" i="16"/>
  <c r="T697" i="16"/>
  <c r="R697" i="16"/>
  <c r="P697" i="16"/>
  <c r="J697" i="16"/>
  <c r="BE697" i="16" s="1"/>
  <c r="BK694" i="16"/>
  <c r="BI694" i="16"/>
  <c r="BH694" i="16"/>
  <c r="BG694" i="16"/>
  <c r="BF694" i="16"/>
  <c r="T694" i="16"/>
  <c r="R694" i="16"/>
  <c r="P694" i="16"/>
  <c r="J694" i="16"/>
  <c r="BE694" i="16" s="1"/>
  <c r="BK691" i="16"/>
  <c r="BI691" i="16"/>
  <c r="BH691" i="16"/>
  <c r="BG691" i="16"/>
  <c r="BF691" i="16"/>
  <c r="BE691" i="16"/>
  <c r="T691" i="16"/>
  <c r="R691" i="16"/>
  <c r="P691" i="16"/>
  <c r="J691" i="16"/>
  <c r="BK688" i="16"/>
  <c r="BI688" i="16"/>
  <c r="BH688" i="16"/>
  <c r="BG688" i="16"/>
  <c r="BF688" i="16"/>
  <c r="T688" i="16"/>
  <c r="R688" i="16"/>
  <c r="P688" i="16"/>
  <c r="J688" i="16"/>
  <c r="BE688" i="16" s="1"/>
  <c r="BK685" i="16"/>
  <c r="BI685" i="16"/>
  <c r="BH685" i="16"/>
  <c r="BG685" i="16"/>
  <c r="BF685" i="16"/>
  <c r="BE685" i="16"/>
  <c r="T685" i="16"/>
  <c r="R685" i="16"/>
  <c r="P685" i="16"/>
  <c r="J685" i="16"/>
  <c r="BK682" i="16"/>
  <c r="BI682" i="16"/>
  <c r="BH682" i="16"/>
  <c r="BG682" i="16"/>
  <c r="BF682" i="16"/>
  <c r="BE682" i="16"/>
  <c r="T682" i="16"/>
  <c r="R682" i="16"/>
  <c r="P682" i="16"/>
  <c r="J682" i="16"/>
  <c r="BK679" i="16"/>
  <c r="BI679" i="16"/>
  <c r="BH679" i="16"/>
  <c r="BG679" i="16"/>
  <c r="BF679" i="16"/>
  <c r="T679" i="16"/>
  <c r="R679" i="16"/>
  <c r="P679" i="16"/>
  <c r="J679" i="16"/>
  <c r="BE679" i="16" s="1"/>
  <c r="BK676" i="16"/>
  <c r="BI676" i="16"/>
  <c r="BH676" i="16"/>
  <c r="BG676" i="16"/>
  <c r="BF676" i="16"/>
  <c r="T676" i="16"/>
  <c r="R676" i="16"/>
  <c r="P676" i="16"/>
  <c r="J676" i="16"/>
  <c r="BE676" i="16" s="1"/>
  <c r="BK673" i="16"/>
  <c r="BI673" i="16"/>
  <c r="BH673" i="16"/>
  <c r="BG673" i="16"/>
  <c r="BF673" i="16"/>
  <c r="BE673" i="16"/>
  <c r="T673" i="16"/>
  <c r="R673" i="16"/>
  <c r="P673" i="16"/>
  <c r="J673" i="16"/>
  <c r="BK670" i="16"/>
  <c r="BI670" i="16"/>
  <c r="BH670" i="16"/>
  <c r="BG670" i="16"/>
  <c r="BF670" i="16"/>
  <c r="T670" i="16"/>
  <c r="R670" i="16"/>
  <c r="P670" i="16"/>
  <c r="J670" i="16"/>
  <c r="BE670" i="16" s="1"/>
  <c r="BK667" i="16"/>
  <c r="BI667" i="16"/>
  <c r="BH667" i="16"/>
  <c r="BG667" i="16"/>
  <c r="BF667" i="16"/>
  <c r="T667" i="16"/>
  <c r="R667" i="16"/>
  <c r="P667" i="16"/>
  <c r="J667" i="16"/>
  <c r="BE667" i="16" s="1"/>
  <c r="BK664" i="16"/>
  <c r="BI664" i="16"/>
  <c r="BH664" i="16"/>
  <c r="BG664" i="16"/>
  <c r="BF664" i="16"/>
  <c r="BE664" i="16"/>
  <c r="T664" i="16"/>
  <c r="R664" i="16"/>
  <c r="P664" i="16"/>
  <c r="J664" i="16"/>
  <c r="BK661" i="16"/>
  <c r="BI661" i="16"/>
  <c r="BH661" i="16"/>
  <c r="BG661" i="16"/>
  <c r="BF661" i="16"/>
  <c r="T661" i="16"/>
  <c r="R661" i="16"/>
  <c r="P661" i="16"/>
  <c r="J661" i="16"/>
  <c r="BE661" i="16" s="1"/>
  <c r="BK658" i="16"/>
  <c r="BI658" i="16"/>
  <c r="BH658" i="16"/>
  <c r="BG658" i="16"/>
  <c r="BF658" i="16"/>
  <c r="T658" i="16"/>
  <c r="R658" i="16"/>
  <c r="P658" i="16"/>
  <c r="J658" i="16"/>
  <c r="BE658" i="16" s="1"/>
  <c r="BK655" i="16"/>
  <c r="BI655" i="16"/>
  <c r="BH655" i="16"/>
  <c r="BG655" i="16"/>
  <c r="BF655" i="16"/>
  <c r="BE655" i="16"/>
  <c r="T655" i="16"/>
  <c r="R655" i="16"/>
  <c r="P655" i="16"/>
  <c r="J655" i="16"/>
  <c r="BK652" i="16"/>
  <c r="BI652" i="16"/>
  <c r="BH652" i="16"/>
  <c r="BG652" i="16"/>
  <c r="BF652" i="16"/>
  <c r="T652" i="16"/>
  <c r="R652" i="16"/>
  <c r="P652" i="16"/>
  <c r="J652" i="16"/>
  <c r="BE652" i="16" s="1"/>
  <c r="BK649" i="16"/>
  <c r="BI649" i="16"/>
  <c r="BH649" i="16"/>
  <c r="BG649" i="16"/>
  <c r="BF649" i="16"/>
  <c r="BE649" i="16"/>
  <c r="T649" i="16"/>
  <c r="R649" i="16"/>
  <c r="P649" i="16"/>
  <c r="J649" i="16"/>
  <c r="BK646" i="16"/>
  <c r="BI646" i="16"/>
  <c r="BH646" i="16"/>
  <c r="BG646" i="16"/>
  <c r="BF646" i="16"/>
  <c r="BE646" i="16"/>
  <c r="T646" i="16"/>
  <c r="R646" i="16"/>
  <c r="P646" i="16"/>
  <c r="J646" i="16"/>
  <c r="BK643" i="16"/>
  <c r="BI643" i="16"/>
  <c r="BH643" i="16"/>
  <c r="BG643" i="16"/>
  <c r="BF643" i="16"/>
  <c r="BE643" i="16"/>
  <c r="T643" i="16"/>
  <c r="R643" i="16"/>
  <c r="P643" i="16"/>
  <c r="J643" i="16"/>
  <c r="BK640" i="16"/>
  <c r="BI640" i="16"/>
  <c r="BH640" i="16"/>
  <c r="BG640" i="16"/>
  <c r="BF640" i="16"/>
  <c r="BE640" i="16"/>
  <c r="T640" i="16"/>
  <c r="R640" i="16"/>
  <c r="P640" i="16"/>
  <c r="J640" i="16"/>
  <c r="BK637" i="16"/>
  <c r="BI637" i="16"/>
  <c r="BH637" i="16"/>
  <c r="BG637" i="16"/>
  <c r="BF637" i="16"/>
  <c r="T637" i="16"/>
  <c r="R637" i="16"/>
  <c r="P637" i="16"/>
  <c r="J637" i="16"/>
  <c r="BE637" i="16" s="1"/>
  <c r="BK634" i="16"/>
  <c r="BI634" i="16"/>
  <c r="BH634" i="16"/>
  <c r="BG634" i="16"/>
  <c r="BF634" i="16"/>
  <c r="T634" i="16"/>
  <c r="R634" i="16"/>
  <c r="P634" i="16"/>
  <c r="J634" i="16"/>
  <c r="BE634" i="16" s="1"/>
  <c r="BK631" i="16"/>
  <c r="BI631" i="16"/>
  <c r="BH631" i="16"/>
  <c r="BG631" i="16"/>
  <c r="BF631" i="16"/>
  <c r="BE631" i="16"/>
  <c r="T631" i="16"/>
  <c r="R631" i="16"/>
  <c r="P631" i="16"/>
  <c r="J631" i="16"/>
  <c r="BK628" i="16"/>
  <c r="BI628" i="16"/>
  <c r="BH628" i="16"/>
  <c r="BG628" i="16"/>
  <c r="BF628" i="16"/>
  <c r="BE628" i="16"/>
  <c r="T628" i="16"/>
  <c r="R628" i="16"/>
  <c r="P628" i="16"/>
  <c r="J628" i="16"/>
  <c r="BK625" i="16"/>
  <c r="BI625" i="16"/>
  <c r="BH625" i="16"/>
  <c r="BG625" i="16"/>
  <c r="BF625" i="16"/>
  <c r="BE625" i="16"/>
  <c r="T625" i="16"/>
  <c r="R625" i="16"/>
  <c r="P625" i="16"/>
  <c r="J625" i="16"/>
  <c r="BK622" i="16"/>
  <c r="BI622" i="16"/>
  <c r="BH622" i="16"/>
  <c r="BG622" i="16"/>
  <c r="BF622" i="16"/>
  <c r="BE622" i="16"/>
  <c r="T622" i="16"/>
  <c r="R622" i="16"/>
  <c r="P622" i="16"/>
  <c r="J622" i="16"/>
  <c r="BK619" i="16"/>
  <c r="BI619" i="16"/>
  <c r="BH619" i="16"/>
  <c r="BG619" i="16"/>
  <c r="BF619" i="16"/>
  <c r="T619" i="16"/>
  <c r="R619" i="16"/>
  <c r="P619" i="16"/>
  <c r="J619" i="16"/>
  <c r="BE619" i="16" s="1"/>
  <c r="BK616" i="16"/>
  <c r="BI616" i="16"/>
  <c r="BH616" i="16"/>
  <c r="BG616" i="16"/>
  <c r="BF616" i="16"/>
  <c r="T616" i="16"/>
  <c r="T582" i="16" s="1"/>
  <c r="R616" i="16"/>
  <c r="P616" i="16"/>
  <c r="J616" i="16"/>
  <c r="BE616" i="16" s="1"/>
  <c r="BK613" i="16"/>
  <c r="BI613" i="16"/>
  <c r="BH613" i="16"/>
  <c r="BG613" i="16"/>
  <c r="BF613" i="16"/>
  <c r="BE613" i="16"/>
  <c r="T613" i="16"/>
  <c r="R613" i="16"/>
  <c r="P613" i="16"/>
  <c r="P582" i="16" s="1"/>
  <c r="J613" i="16"/>
  <c r="BK610" i="16"/>
  <c r="BI610" i="16"/>
  <c r="BH610" i="16"/>
  <c r="BG610" i="16"/>
  <c r="BF610" i="16"/>
  <c r="BE610" i="16"/>
  <c r="T610" i="16"/>
  <c r="R610" i="16"/>
  <c r="P610" i="16"/>
  <c r="J610" i="16"/>
  <c r="BK607" i="16"/>
  <c r="BI607" i="16"/>
  <c r="BH607" i="16"/>
  <c r="BG607" i="16"/>
  <c r="BF607" i="16"/>
  <c r="BE607" i="16"/>
  <c r="T607" i="16"/>
  <c r="R607" i="16"/>
  <c r="P607" i="16"/>
  <c r="J607" i="16"/>
  <c r="BK604" i="16"/>
  <c r="BI604" i="16"/>
  <c r="BH604" i="16"/>
  <c r="BG604" i="16"/>
  <c r="BF604" i="16"/>
  <c r="T604" i="16"/>
  <c r="R604" i="16"/>
  <c r="P604" i="16"/>
  <c r="J604" i="16"/>
  <c r="BE604" i="16" s="1"/>
  <c r="BK601" i="16"/>
  <c r="BI601" i="16"/>
  <c r="BH601" i="16"/>
  <c r="BG601" i="16"/>
  <c r="BF601" i="16"/>
  <c r="T601" i="16"/>
  <c r="R601" i="16"/>
  <c r="P601" i="16"/>
  <c r="J601" i="16"/>
  <c r="BE601" i="16" s="1"/>
  <c r="BK598" i="16"/>
  <c r="BI598" i="16"/>
  <c r="BH598" i="16"/>
  <c r="BG598" i="16"/>
  <c r="BF598" i="16"/>
  <c r="T598" i="16"/>
  <c r="R598" i="16"/>
  <c r="P598" i="16"/>
  <c r="J598" i="16"/>
  <c r="BE598" i="16" s="1"/>
  <c r="BK595" i="16"/>
  <c r="BI595" i="16"/>
  <c r="BH595" i="16"/>
  <c r="BG595" i="16"/>
  <c r="BF595" i="16"/>
  <c r="T595" i="16"/>
  <c r="R595" i="16"/>
  <c r="P595" i="16"/>
  <c r="J595" i="16"/>
  <c r="BE595" i="16" s="1"/>
  <c r="BK592" i="16"/>
  <c r="BI592" i="16"/>
  <c r="BH592" i="16"/>
  <c r="BG592" i="16"/>
  <c r="BF592" i="16"/>
  <c r="BE592" i="16"/>
  <c r="T592" i="16"/>
  <c r="R592" i="16"/>
  <c r="P592" i="16"/>
  <c r="J592" i="16"/>
  <c r="BK589" i="16"/>
  <c r="BK582" i="16" s="1"/>
  <c r="J582" i="16" s="1"/>
  <c r="J67" i="16" s="1"/>
  <c r="BI589" i="16"/>
  <c r="BH589" i="16"/>
  <c r="BG589" i="16"/>
  <c r="BF589" i="16"/>
  <c r="BE589" i="16"/>
  <c r="T589" i="16"/>
  <c r="R589" i="16"/>
  <c r="P589" i="16"/>
  <c r="J589" i="16"/>
  <c r="BK586" i="16"/>
  <c r="BI586" i="16"/>
  <c r="BH586" i="16"/>
  <c r="BG586" i="16"/>
  <c r="BF586" i="16"/>
  <c r="T586" i="16"/>
  <c r="R586" i="16"/>
  <c r="P586" i="16"/>
  <c r="J586" i="16"/>
  <c r="BE586" i="16" s="1"/>
  <c r="BK583" i="16"/>
  <c r="BI583" i="16"/>
  <c r="BH583" i="16"/>
  <c r="BG583" i="16"/>
  <c r="BF583" i="16"/>
  <c r="BE583" i="16"/>
  <c r="T583" i="16"/>
  <c r="R583" i="16"/>
  <c r="P583" i="16"/>
  <c r="J583" i="16"/>
  <c r="BK579" i="16"/>
  <c r="BI579" i="16"/>
  <c r="BH579" i="16"/>
  <c r="BG579" i="16"/>
  <c r="BF579" i="16"/>
  <c r="BE579" i="16"/>
  <c r="T579" i="16"/>
  <c r="R579" i="16"/>
  <c r="P579" i="16"/>
  <c r="J579" i="16"/>
  <c r="BK576" i="16"/>
  <c r="BI576" i="16"/>
  <c r="BH576" i="16"/>
  <c r="BG576" i="16"/>
  <c r="BF576" i="16"/>
  <c r="T576" i="16"/>
  <c r="R576" i="16"/>
  <c r="P576" i="16"/>
  <c r="J576" i="16"/>
  <c r="BE576" i="16" s="1"/>
  <c r="BK573" i="16"/>
  <c r="BI573" i="16"/>
  <c r="BH573" i="16"/>
  <c r="BG573" i="16"/>
  <c r="BF573" i="16"/>
  <c r="BE573" i="16"/>
  <c r="T573" i="16"/>
  <c r="R573" i="16"/>
  <c r="P573" i="16"/>
  <c r="J573" i="16"/>
  <c r="BK570" i="16"/>
  <c r="BI570" i="16"/>
  <c r="BH570" i="16"/>
  <c r="BG570" i="16"/>
  <c r="BF570" i="16"/>
  <c r="T570" i="16"/>
  <c r="R570" i="16"/>
  <c r="P570" i="16"/>
  <c r="J570" i="16"/>
  <c r="BE570" i="16" s="1"/>
  <c r="BK567" i="16"/>
  <c r="BI567" i="16"/>
  <c r="BH567" i="16"/>
  <c r="BG567" i="16"/>
  <c r="BF567" i="16"/>
  <c r="T567" i="16"/>
  <c r="R567" i="16"/>
  <c r="P567" i="16"/>
  <c r="J567" i="16"/>
  <c r="BE567" i="16" s="1"/>
  <c r="BK564" i="16"/>
  <c r="BI564" i="16"/>
  <c r="BH564" i="16"/>
  <c r="BG564" i="16"/>
  <c r="BF564" i="16"/>
  <c r="BE564" i="16"/>
  <c r="T564" i="16"/>
  <c r="R564" i="16"/>
  <c r="P564" i="16"/>
  <c r="J564" i="16"/>
  <c r="BK561" i="16"/>
  <c r="BI561" i="16"/>
  <c r="BH561" i="16"/>
  <c r="BG561" i="16"/>
  <c r="BF561" i="16"/>
  <c r="BE561" i="16"/>
  <c r="T561" i="16"/>
  <c r="R561" i="16"/>
  <c r="P561" i="16"/>
  <c r="J561" i="16"/>
  <c r="BK558" i="16"/>
  <c r="BI558" i="16"/>
  <c r="BH558" i="16"/>
  <c r="BG558" i="16"/>
  <c r="BF558" i="16"/>
  <c r="BE558" i="16"/>
  <c r="T558" i="16"/>
  <c r="R558" i="16"/>
  <c r="P558" i="16"/>
  <c r="J558" i="16"/>
  <c r="BK555" i="16"/>
  <c r="BI555" i="16"/>
  <c r="BH555" i="16"/>
  <c r="BG555" i="16"/>
  <c r="BF555" i="16"/>
  <c r="BE555" i="16"/>
  <c r="T555" i="16"/>
  <c r="R555" i="16"/>
  <c r="P555" i="16"/>
  <c r="J555" i="16"/>
  <c r="BK552" i="16"/>
  <c r="BI552" i="16"/>
  <c r="BH552" i="16"/>
  <c r="BG552" i="16"/>
  <c r="BF552" i="16"/>
  <c r="T552" i="16"/>
  <c r="R552" i="16"/>
  <c r="P552" i="16"/>
  <c r="J552" i="16"/>
  <c r="BE552" i="16" s="1"/>
  <c r="BK549" i="16"/>
  <c r="BI549" i="16"/>
  <c r="BH549" i="16"/>
  <c r="BG549" i="16"/>
  <c r="BF549" i="16"/>
  <c r="T549" i="16"/>
  <c r="R549" i="16"/>
  <c r="P549" i="16"/>
  <c r="J549" i="16"/>
  <c r="BE549" i="16" s="1"/>
  <c r="BK546" i="16"/>
  <c r="BI546" i="16"/>
  <c r="BH546" i="16"/>
  <c r="BG546" i="16"/>
  <c r="BF546" i="16"/>
  <c r="BE546" i="16"/>
  <c r="T546" i="16"/>
  <c r="R546" i="16"/>
  <c r="P546" i="16"/>
  <c r="J546" i="16"/>
  <c r="BK543" i="16"/>
  <c r="BI543" i="16"/>
  <c r="BH543" i="16"/>
  <c r="BG543" i="16"/>
  <c r="BF543" i="16"/>
  <c r="BE543" i="16"/>
  <c r="T543" i="16"/>
  <c r="R543" i="16"/>
  <c r="P543" i="16"/>
  <c r="J543" i="16"/>
  <c r="BK540" i="16"/>
  <c r="BI540" i="16"/>
  <c r="BH540" i="16"/>
  <c r="BG540" i="16"/>
  <c r="BF540" i="16"/>
  <c r="BE540" i="16"/>
  <c r="T540" i="16"/>
  <c r="R540" i="16"/>
  <c r="P540" i="16"/>
  <c r="J540" i="16"/>
  <c r="BK537" i="16"/>
  <c r="BI537" i="16"/>
  <c r="BH537" i="16"/>
  <c r="BG537" i="16"/>
  <c r="BF537" i="16"/>
  <c r="BE537" i="16"/>
  <c r="T537" i="16"/>
  <c r="R537" i="16"/>
  <c r="P537" i="16"/>
  <c r="J537" i="16"/>
  <c r="BK534" i="16"/>
  <c r="BI534" i="16"/>
  <c r="BH534" i="16"/>
  <c r="BG534" i="16"/>
  <c r="BF534" i="16"/>
  <c r="T534" i="16"/>
  <c r="R534" i="16"/>
  <c r="P534" i="16"/>
  <c r="J534" i="16"/>
  <c r="BE534" i="16" s="1"/>
  <c r="BK531" i="16"/>
  <c r="BI531" i="16"/>
  <c r="BH531" i="16"/>
  <c r="BG531" i="16"/>
  <c r="BF531" i="16"/>
  <c r="T531" i="16"/>
  <c r="R531" i="16"/>
  <c r="P531" i="16"/>
  <c r="J531" i="16"/>
  <c r="BE531" i="16" s="1"/>
  <c r="BK528" i="16"/>
  <c r="BI528" i="16"/>
  <c r="BH528" i="16"/>
  <c r="BG528" i="16"/>
  <c r="BF528" i="16"/>
  <c r="BE528" i="16"/>
  <c r="T528" i="16"/>
  <c r="R528" i="16"/>
  <c r="P528" i="16"/>
  <c r="J528" i="16"/>
  <c r="BK525" i="16"/>
  <c r="BI525" i="16"/>
  <c r="BH525" i="16"/>
  <c r="BG525" i="16"/>
  <c r="BF525" i="16"/>
  <c r="BE525" i="16"/>
  <c r="T525" i="16"/>
  <c r="R525" i="16"/>
  <c r="P525" i="16"/>
  <c r="J525" i="16"/>
  <c r="BK522" i="16"/>
  <c r="BI522" i="16"/>
  <c r="BH522" i="16"/>
  <c r="BG522" i="16"/>
  <c r="BF522" i="16"/>
  <c r="BE522" i="16"/>
  <c r="T522" i="16"/>
  <c r="R522" i="16"/>
  <c r="P522" i="16"/>
  <c r="J522" i="16"/>
  <c r="BK519" i="16"/>
  <c r="BI519" i="16"/>
  <c r="BH519" i="16"/>
  <c r="BG519" i="16"/>
  <c r="BF519" i="16"/>
  <c r="T519" i="16"/>
  <c r="R519" i="16"/>
  <c r="P519" i="16"/>
  <c r="J519" i="16"/>
  <c r="BE519" i="16" s="1"/>
  <c r="BK516" i="16"/>
  <c r="BI516" i="16"/>
  <c r="BH516" i="16"/>
  <c r="BG516" i="16"/>
  <c r="BF516" i="16"/>
  <c r="T516" i="16"/>
  <c r="R516" i="16"/>
  <c r="P516" i="16"/>
  <c r="J516" i="16"/>
  <c r="BE516" i="16" s="1"/>
  <c r="BK513" i="16"/>
  <c r="BI513" i="16"/>
  <c r="BH513" i="16"/>
  <c r="BG513" i="16"/>
  <c r="BF513" i="16"/>
  <c r="T513" i="16"/>
  <c r="R513" i="16"/>
  <c r="P513" i="16"/>
  <c r="J513" i="16"/>
  <c r="BE513" i="16" s="1"/>
  <c r="BK510" i="16"/>
  <c r="BI510" i="16"/>
  <c r="BH510" i="16"/>
  <c r="BG510" i="16"/>
  <c r="BF510" i="16"/>
  <c r="BE510" i="16"/>
  <c r="T510" i="16"/>
  <c r="R510" i="16"/>
  <c r="P510" i="16"/>
  <c r="J510" i="16"/>
  <c r="BK507" i="16"/>
  <c r="BI507" i="16"/>
  <c r="BH507" i="16"/>
  <c r="BG507" i="16"/>
  <c r="BF507" i="16"/>
  <c r="BE507" i="16"/>
  <c r="T507" i="16"/>
  <c r="R507" i="16"/>
  <c r="P507" i="16"/>
  <c r="J507" i="16"/>
  <c r="BK504" i="16"/>
  <c r="BI504" i="16"/>
  <c r="BH504" i="16"/>
  <c r="BG504" i="16"/>
  <c r="BF504" i="16"/>
  <c r="T504" i="16"/>
  <c r="R504" i="16"/>
  <c r="P504" i="16"/>
  <c r="J504" i="16"/>
  <c r="BE504" i="16" s="1"/>
  <c r="BK501" i="16"/>
  <c r="BI501" i="16"/>
  <c r="BH501" i="16"/>
  <c r="BG501" i="16"/>
  <c r="BF501" i="16"/>
  <c r="T501" i="16"/>
  <c r="R501" i="16"/>
  <c r="P501" i="16"/>
  <c r="J501" i="16"/>
  <c r="BE501" i="16" s="1"/>
  <c r="BK498" i="16"/>
  <c r="BI498" i="16"/>
  <c r="BH498" i="16"/>
  <c r="BG498" i="16"/>
  <c r="BF498" i="16"/>
  <c r="T498" i="16"/>
  <c r="R498" i="16"/>
  <c r="P498" i="16"/>
  <c r="J498" i="16"/>
  <c r="BE498" i="16" s="1"/>
  <c r="BK495" i="16"/>
  <c r="BI495" i="16"/>
  <c r="BH495" i="16"/>
  <c r="BG495" i="16"/>
  <c r="BF495" i="16"/>
  <c r="T495" i="16"/>
  <c r="R495" i="16"/>
  <c r="P495" i="16"/>
  <c r="J495" i="16"/>
  <c r="BE495" i="16" s="1"/>
  <c r="BK492" i="16"/>
  <c r="BI492" i="16"/>
  <c r="BH492" i="16"/>
  <c r="BG492" i="16"/>
  <c r="BF492" i="16"/>
  <c r="BE492" i="16"/>
  <c r="T492" i="16"/>
  <c r="R492" i="16"/>
  <c r="P492" i="16"/>
  <c r="J492" i="16"/>
  <c r="BK489" i="16"/>
  <c r="BI489" i="16"/>
  <c r="BH489" i="16"/>
  <c r="BG489" i="16"/>
  <c r="BF489" i="16"/>
  <c r="BE489" i="16"/>
  <c r="T489" i="16"/>
  <c r="R489" i="16"/>
  <c r="P489" i="16"/>
  <c r="J489" i="16"/>
  <c r="BK486" i="16"/>
  <c r="BI486" i="16"/>
  <c r="BH486" i="16"/>
  <c r="BG486" i="16"/>
  <c r="BF486" i="16"/>
  <c r="T486" i="16"/>
  <c r="R486" i="16"/>
  <c r="P486" i="16"/>
  <c r="J486" i="16"/>
  <c r="BE486" i="16" s="1"/>
  <c r="BK483" i="16"/>
  <c r="BI483" i="16"/>
  <c r="BH483" i="16"/>
  <c r="BG483" i="16"/>
  <c r="BF483" i="16"/>
  <c r="T483" i="16"/>
  <c r="R483" i="16"/>
  <c r="P483" i="16"/>
  <c r="J483" i="16"/>
  <c r="BE483" i="16" s="1"/>
  <c r="BK480" i="16"/>
  <c r="BI480" i="16"/>
  <c r="BH480" i="16"/>
  <c r="BG480" i="16"/>
  <c r="BF480" i="16"/>
  <c r="T480" i="16"/>
  <c r="R480" i="16"/>
  <c r="P480" i="16"/>
  <c r="J480" i="16"/>
  <c r="BE480" i="16" s="1"/>
  <c r="BK477" i="16"/>
  <c r="BI477" i="16"/>
  <c r="BH477" i="16"/>
  <c r="BG477" i="16"/>
  <c r="BF477" i="16"/>
  <c r="T477" i="16"/>
  <c r="R477" i="16"/>
  <c r="P477" i="16"/>
  <c r="J477" i="16"/>
  <c r="BE477" i="16" s="1"/>
  <c r="BK474" i="16"/>
  <c r="BI474" i="16"/>
  <c r="BH474" i="16"/>
  <c r="BG474" i="16"/>
  <c r="BF474" i="16"/>
  <c r="BE474" i="16"/>
  <c r="T474" i="16"/>
  <c r="R474" i="16"/>
  <c r="P474" i="16"/>
  <c r="J474" i="16"/>
  <c r="BK471" i="16"/>
  <c r="BI471" i="16"/>
  <c r="BH471" i="16"/>
  <c r="BG471" i="16"/>
  <c r="BF471" i="16"/>
  <c r="BE471" i="16"/>
  <c r="T471" i="16"/>
  <c r="R471" i="16"/>
  <c r="P471" i="16"/>
  <c r="J471" i="16"/>
  <c r="BK468" i="16"/>
  <c r="BI468" i="16"/>
  <c r="BH468" i="16"/>
  <c r="BG468" i="16"/>
  <c r="BF468" i="16"/>
  <c r="T468" i="16"/>
  <c r="R468" i="16"/>
  <c r="P468" i="16"/>
  <c r="J468" i="16"/>
  <c r="BE468" i="16" s="1"/>
  <c r="BK465" i="16"/>
  <c r="BI465" i="16"/>
  <c r="BH465" i="16"/>
  <c r="BG465" i="16"/>
  <c r="BF465" i="16"/>
  <c r="BE465" i="16"/>
  <c r="T465" i="16"/>
  <c r="R465" i="16"/>
  <c r="P465" i="16"/>
  <c r="J465" i="16"/>
  <c r="BK462" i="16"/>
  <c r="BI462" i="16"/>
  <c r="BH462" i="16"/>
  <c r="BG462" i="16"/>
  <c r="BF462" i="16"/>
  <c r="T462" i="16"/>
  <c r="R462" i="16"/>
  <c r="P462" i="16"/>
  <c r="J462" i="16"/>
  <c r="BE462" i="16" s="1"/>
  <c r="BK459" i="16"/>
  <c r="BI459" i="16"/>
  <c r="BH459" i="16"/>
  <c r="BG459" i="16"/>
  <c r="BF459" i="16"/>
  <c r="T459" i="16"/>
  <c r="R459" i="16"/>
  <c r="P459" i="16"/>
  <c r="J459" i="16"/>
  <c r="BE459" i="16" s="1"/>
  <c r="BK456" i="16"/>
  <c r="BI456" i="16"/>
  <c r="BH456" i="16"/>
  <c r="BG456" i="16"/>
  <c r="BF456" i="16"/>
  <c r="BE456" i="16"/>
  <c r="T456" i="16"/>
  <c r="R456" i="16"/>
  <c r="P456" i="16"/>
  <c r="J456" i="16"/>
  <c r="BK453" i="16"/>
  <c r="BI453" i="16"/>
  <c r="BH453" i="16"/>
  <c r="BG453" i="16"/>
  <c r="BF453" i="16"/>
  <c r="BE453" i="16"/>
  <c r="T453" i="16"/>
  <c r="R453" i="16"/>
  <c r="P453" i="16"/>
  <c r="J453" i="16"/>
  <c r="BK450" i="16"/>
  <c r="BI450" i="16"/>
  <c r="BH450" i="16"/>
  <c r="BG450" i="16"/>
  <c r="BF450" i="16"/>
  <c r="BE450" i="16"/>
  <c r="T450" i="16"/>
  <c r="R450" i="16"/>
  <c r="P450" i="16"/>
  <c r="J450" i="16"/>
  <c r="BK447" i="16"/>
  <c r="BI447" i="16"/>
  <c r="BH447" i="16"/>
  <c r="BG447" i="16"/>
  <c r="BF447" i="16"/>
  <c r="BE447" i="16"/>
  <c r="T447" i="16"/>
  <c r="R447" i="16"/>
  <c r="P447" i="16"/>
  <c r="J447" i="16"/>
  <c r="BK444" i="16"/>
  <c r="BI444" i="16"/>
  <c r="BH444" i="16"/>
  <c r="BG444" i="16"/>
  <c r="BF444" i="16"/>
  <c r="T444" i="16"/>
  <c r="R444" i="16"/>
  <c r="P444" i="16"/>
  <c r="J444" i="16"/>
  <c r="BE444" i="16" s="1"/>
  <c r="BK441" i="16"/>
  <c r="BI441" i="16"/>
  <c r="BH441" i="16"/>
  <c r="BG441" i="16"/>
  <c r="BF441" i="16"/>
  <c r="T441" i="16"/>
  <c r="R441" i="16"/>
  <c r="P441" i="16"/>
  <c r="J441" i="16"/>
  <c r="BE441" i="16" s="1"/>
  <c r="BK438" i="16"/>
  <c r="BI438" i="16"/>
  <c r="BH438" i="16"/>
  <c r="BG438" i="16"/>
  <c r="BF438" i="16"/>
  <c r="BE438" i="16"/>
  <c r="T438" i="16"/>
  <c r="R438" i="16"/>
  <c r="P438" i="16"/>
  <c r="J438" i="16"/>
  <c r="BK435" i="16"/>
  <c r="BI435" i="16"/>
  <c r="BH435" i="16"/>
  <c r="BG435" i="16"/>
  <c r="BF435" i="16"/>
  <c r="BE435" i="16"/>
  <c r="T435" i="16"/>
  <c r="R435" i="16"/>
  <c r="P435" i="16"/>
  <c r="J435" i="16"/>
  <c r="BK432" i="16"/>
  <c r="BI432" i="16"/>
  <c r="BH432" i="16"/>
  <c r="BG432" i="16"/>
  <c r="BF432" i="16"/>
  <c r="BE432" i="16"/>
  <c r="T432" i="16"/>
  <c r="R432" i="16"/>
  <c r="P432" i="16"/>
  <c r="J432" i="16"/>
  <c r="BK429" i="16"/>
  <c r="BI429" i="16"/>
  <c r="BH429" i="16"/>
  <c r="BG429" i="16"/>
  <c r="BF429" i="16"/>
  <c r="BE429" i="16"/>
  <c r="T429" i="16"/>
  <c r="R429" i="16"/>
  <c r="P429" i="16"/>
  <c r="J429" i="16"/>
  <c r="BK426" i="16"/>
  <c r="BI426" i="16"/>
  <c r="BH426" i="16"/>
  <c r="BG426" i="16"/>
  <c r="BF426" i="16"/>
  <c r="T426" i="16"/>
  <c r="R426" i="16"/>
  <c r="P426" i="16"/>
  <c r="J426" i="16"/>
  <c r="BE426" i="16" s="1"/>
  <c r="BK423" i="16"/>
  <c r="BI423" i="16"/>
  <c r="BH423" i="16"/>
  <c r="BG423" i="16"/>
  <c r="BF423" i="16"/>
  <c r="T423" i="16"/>
  <c r="R423" i="16"/>
  <c r="P423" i="16"/>
  <c r="J423" i="16"/>
  <c r="BE423" i="16" s="1"/>
  <c r="BK420" i="16"/>
  <c r="BI420" i="16"/>
  <c r="BH420" i="16"/>
  <c r="BG420" i="16"/>
  <c r="BF420" i="16"/>
  <c r="BE420" i="16"/>
  <c r="T420" i="16"/>
  <c r="R420" i="16"/>
  <c r="P420" i="16"/>
  <c r="J420" i="16"/>
  <c r="BK417" i="16"/>
  <c r="BI417" i="16"/>
  <c r="BH417" i="16"/>
  <c r="BG417" i="16"/>
  <c r="BF417" i="16"/>
  <c r="BE417" i="16"/>
  <c r="T417" i="16"/>
  <c r="R417" i="16"/>
  <c r="P417" i="16"/>
  <c r="J417" i="16"/>
  <c r="BK414" i="16"/>
  <c r="BI414" i="16"/>
  <c r="BH414" i="16"/>
  <c r="BG414" i="16"/>
  <c r="BF414" i="16"/>
  <c r="BE414" i="16"/>
  <c r="T414" i="16"/>
  <c r="R414" i="16"/>
  <c r="P414" i="16"/>
  <c r="J414" i="16"/>
  <c r="BK411" i="16"/>
  <c r="BI411" i="16"/>
  <c r="BH411" i="16"/>
  <c r="BG411" i="16"/>
  <c r="BF411" i="16"/>
  <c r="T411" i="16"/>
  <c r="R411" i="16"/>
  <c r="P411" i="16"/>
  <c r="J411" i="16"/>
  <c r="BE411" i="16" s="1"/>
  <c r="BK408" i="16"/>
  <c r="BI408" i="16"/>
  <c r="BH408" i="16"/>
  <c r="BG408" i="16"/>
  <c r="BF408" i="16"/>
  <c r="T408" i="16"/>
  <c r="R408" i="16"/>
  <c r="P408" i="16"/>
  <c r="J408" i="16"/>
  <c r="BE408" i="16" s="1"/>
  <c r="BK405" i="16"/>
  <c r="BI405" i="16"/>
  <c r="BH405" i="16"/>
  <c r="BG405" i="16"/>
  <c r="BF405" i="16"/>
  <c r="T405" i="16"/>
  <c r="R405" i="16"/>
  <c r="P405" i="16"/>
  <c r="J405" i="16"/>
  <c r="BE405" i="16" s="1"/>
  <c r="BK402" i="16"/>
  <c r="BI402" i="16"/>
  <c r="BH402" i="16"/>
  <c r="BG402" i="16"/>
  <c r="BF402" i="16"/>
  <c r="BE402" i="16"/>
  <c r="T402" i="16"/>
  <c r="R402" i="16"/>
  <c r="P402" i="16"/>
  <c r="J402" i="16"/>
  <c r="BK399" i="16"/>
  <c r="BI399" i="16"/>
  <c r="BH399" i="16"/>
  <c r="BG399" i="16"/>
  <c r="BF399" i="16"/>
  <c r="BE399" i="16"/>
  <c r="T399" i="16"/>
  <c r="R399" i="16"/>
  <c r="P399" i="16"/>
  <c r="J399" i="16"/>
  <c r="BK396" i="16"/>
  <c r="BI396" i="16"/>
  <c r="BH396" i="16"/>
  <c r="BG396" i="16"/>
  <c r="BF396" i="16"/>
  <c r="T396" i="16"/>
  <c r="R396" i="16"/>
  <c r="P396" i="16"/>
  <c r="J396" i="16"/>
  <c r="BE396" i="16" s="1"/>
  <c r="BK393" i="16"/>
  <c r="BI393" i="16"/>
  <c r="BH393" i="16"/>
  <c r="BG393" i="16"/>
  <c r="BF393" i="16"/>
  <c r="T393" i="16"/>
  <c r="R393" i="16"/>
  <c r="P393" i="16"/>
  <c r="J393" i="16"/>
  <c r="BE393" i="16" s="1"/>
  <c r="BK390" i="16"/>
  <c r="BI390" i="16"/>
  <c r="BH390" i="16"/>
  <c r="BG390" i="16"/>
  <c r="BF390" i="16"/>
  <c r="T390" i="16"/>
  <c r="R390" i="16"/>
  <c r="P390" i="16"/>
  <c r="J390" i="16"/>
  <c r="BE390" i="16" s="1"/>
  <c r="BK387" i="16"/>
  <c r="BI387" i="16"/>
  <c r="BH387" i="16"/>
  <c r="BG387" i="16"/>
  <c r="BF387" i="16"/>
  <c r="T387" i="16"/>
  <c r="R387" i="16"/>
  <c r="P387" i="16"/>
  <c r="J387" i="16"/>
  <c r="BE387" i="16" s="1"/>
  <c r="BK384" i="16"/>
  <c r="BI384" i="16"/>
  <c r="BH384" i="16"/>
  <c r="BG384" i="16"/>
  <c r="BF384" i="16"/>
  <c r="BE384" i="16"/>
  <c r="T384" i="16"/>
  <c r="R384" i="16"/>
  <c r="P384" i="16"/>
  <c r="J384" i="16"/>
  <c r="BK381" i="16"/>
  <c r="BI381" i="16"/>
  <c r="BH381" i="16"/>
  <c r="BG381" i="16"/>
  <c r="BF381" i="16"/>
  <c r="BE381" i="16"/>
  <c r="T381" i="16"/>
  <c r="R381" i="16"/>
  <c r="P381" i="16"/>
  <c r="J381" i="16"/>
  <c r="BK378" i="16"/>
  <c r="BI378" i="16"/>
  <c r="BH378" i="16"/>
  <c r="BG378" i="16"/>
  <c r="BF378" i="16"/>
  <c r="T378" i="16"/>
  <c r="R378" i="16"/>
  <c r="P378" i="16"/>
  <c r="J378" i="16"/>
  <c r="BE378" i="16" s="1"/>
  <c r="BK375" i="16"/>
  <c r="BI375" i="16"/>
  <c r="BH375" i="16"/>
  <c r="BG375" i="16"/>
  <c r="BF375" i="16"/>
  <c r="T375" i="16"/>
  <c r="R375" i="16"/>
  <c r="P375" i="16"/>
  <c r="J375" i="16"/>
  <c r="BE375" i="16" s="1"/>
  <c r="BK372" i="16"/>
  <c r="BI372" i="16"/>
  <c r="BH372" i="16"/>
  <c r="BG372" i="16"/>
  <c r="BF372" i="16"/>
  <c r="T372" i="16"/>
  <c r="R372" i="16"/>
  <c r="P372" i="16"/>
  <c r="J372" i="16"/>
  <c r="BE372" i="16" s="1"/>
  <c r="BK369" i="16"/>
  <c r="BI369" i="16"/>
  <c r="BH369" i="16"/>
  <c r="BG369" i="16"/>
  <c r="BF369" i="16"/>
  <c r="T369" i="16"/>
  <c r="R369" i="16"/>
  <c r="P369" i="16"/>
  <c r="J369" i="16"/>
  <c r="BE369" i="16" s="1"/>
  <c r="BK366" i="16"/>
  <c r="BI366" i="16"/>
  <c r="BH366" i="16"/>
  <c r="BG366" i="16"/>
  <c r="BF366" i="16"/>
  <c r="BE366" i="16"/>
  <c r="T366" i="16"/>
  <c r="R366" i="16"/>
  <c r="P366" i="16"/>
  <c r="J366" i="16"/>
  <c r="BK363" i="16"/>
  <c r="BI363" i="16"/>
  <c r="BH363" i="16"/>
  <c r="BG363" i="16"/>
  <c r="BF363" i="16"/>
  <c r="BE363" i="16"/>
  <c r="T363" i="16"/>
  <c r="R363" i="16"/>
  <c r="P363" i="16"/>
  <c r="J363" i="16"/>
  <c r="BK360" i="16"/>
  <c r="BI360" i="16"/>
  <c r="BH360" i="16"/>
  <c r="BG360" i="16"/>
  <c r="BF360" i="16"/>
  <c r="T360" i="16"/>
  <c r="R360" i="16"/>
  <c r="P360" i="16"/>
  <c r="J360" i="16"/>
  <c r="BE360" i="16" s="1"/>
  <c r="BK357" i="16"/>
  <c r="BI357" i="16"/>
  <c r="BH357" i="16"/>
  <c r="BG357" i="16"/>
  <c r="BF357" i="16"/>
  <c r="BE357" i="16"/>
  <c r="T357" i="16"/>
  <c r="R357" i="16"/>
  <c r="P357" i="16"/>
  <c r="J357" i="16"/>
  <c r="BK354" i="16"/>
  <c r="BI354" i="16"/>
  <c r="BH354" i="16"/>
  <c r="BG354" i="16"/>
  <c r="BF354" i="16"/>
  <c r="T354" i="16"/>
  <c r="R354" i="16"/>
  <c r="P354" i="16"/>
  <c r="J354" i="16"/>
  <c r="BE354" i="16" s="1"/>
  <c r="BK351" i="16"/>
  <c r="BI351" i="16"/>
  <c r="BH351" i="16"/>
  <c r="BG351" i="16"/>
  <c r="BF351" i="16"/>
  <c r="T351" i="16"/>
  <c r="R351" i="16"/>
  <c r="P351" i="16"/>
  <c r="J351" i="16"/>
  <c r="BE351" i="16" s="1"/>
  <c r="BK348" i="16"/>
  <c r="BI348" i="16"/>
  <c r="BH348" i="16"/>
  <c r="BG348" i="16"/>
  <c r="BF348" i="16"/>
  <c r="BE348" i="16"/>
  <c r="T348" i="16"/>
  <c r="R348" i="16"/>
  <c r="P348" i="16"/>
  <c r="J348" i="16"/>
  <c r="BK345" i="16"/>
  <c r="BI345" i="16"/>
  <c r="BH345" i="16"/>
  <c r="BG345" i="16"/>
  <c r="BF345" i="16"/>
  <c r="BE345" i="16"/>
  <c r="T345" i="16"/>
  <c r="R345" i="16"/>
  <c r="P345" i="16"/>
  <c r="J345" i="16"/>
  <c r="BK342" i="16"/>
  <c r="BI342" i="16"/>
  <c r="BH342" i="16"/>
  <c r="BG342" i="16"/>
  <c r="BF342" i="16"/>
  <c r="BE342" i="16"/>
  <c r="T342" i="16"/>
  <c r="R342" i="16"/>
  <c r="P342" i="16"/>
  <c r="J342" i="16"/>
  <c r="BK339" i="16"/>
  <c r="BI339" i="16"/>
  <c r="BH339" i="16"/>
  <c r="BG339" i="16"/>
  <c r="BF339" i="16"/>
  <c r="BE339" i="16"/>
  <c r="T339" i="16"/>
  <c r="R339" i="16"/>
  <c r="P339" i="16"/>
  <c r="J339" i="16"/>
  <c r="BK336" i="16"/>
  <c r="BI336" i="16"/>
  <c r="BH336" i="16"/>
  <c r="BG336" i="16"/>
  <c r="BF336" i="16"/>
  <c r="T336" i="16"/>
  <c r="R336" i="16"/>
  <c r="P336" i="16"/>
  <c r="J336" i="16"/>
  <c r="BE336" i="16" s="1"/>
  <c r="BK333" i="16"/>
  <c r="BI333" i="16"/>
  <c r="BH333" i="16"/>
  <c r="BG333" i="16"/>
  <c r="BF333" i="16"/>
  <c r="T333" i="16"/>
  <c r="R333" i="16"/>
  <c r="P333" i="16"/>
  <c r="J333" i="16"/>
  <c r="BE333" i="16" s="1"/>
  <c r="BK330" i="16"/>
  <c r="BI330" i="16"/>
  <c r="BH330" i="16"/>
  <c r="BG330" i="16"/>
  <c r="BF330" i="16"/>
  <c r="T330" i="16"/>
  <c r="R330" i="16"/>
  <c r="P330" i="16"/>
  <c r="J330" i="16"/>
  <c r="BE330" i="16" s="1"/>
  <c r="BK327" i="16"/>
  <c r="BI327" i="16"/>
  <c r="BH327" i="16"/>
  <c r="BG327" i="16"/>
  <c r="BF327" i="16"/>
  <c r="BE327" i="16"/>
  <c r="T327" i="16"/>
  <c r="R327" i="16"/>
  <c r="P327" i="16"/>
  <c r="J327" i="16"/>
  <c r="BK324" i="16"/>
  <c r="BI324" i="16"/>
  <c r="BH324" i="16"/>
  <c r="BG324" i="16"/>
  <c r="BF324" i="16"/>
  <c r="BE324" i="16"/>
  <c r="T324" i="16"/>
  <c r="R324" i="16"/>
  <c r="P324" i="16"/>
  <c r="J324" i="16"/>
  <c r="BK321" i="16"/>
  <c r="BI321" i="16"/>
  <c r="BH321" i="16"/>
  <c r="BG321" i="16"/>
  <c r="BF321" i="16"/>
  <c r="BE321" i="16"/>
  <c r="T321" i="16"/>
  <c r="R321" i="16"/>
  <c r="P321" i="16"/>
  <c r="J321" i="16"/>
  <c r="BK318" i="16"/>
  <c r="BI318" i="16"/>
  <c r="BH318" i="16"/>
  <c r="BG318" i="16"/>
  <c r="BF318" i="16"/>
  <c r="T318" i="16"/>
  <c r="R318" i="16"/>
  <c r="P318" i="16"/>
  <c r="J318" i="16"/>
  <c r="BE318" i="16" s="1"/>
  <c r="BK315" i="16"/>
  <c r="BI315" i="16"/>
  <c r="BH315" i="16"/>
  <c r="BG315" i="16"/>
  <c r="BF315" i="16"/>
  <c r="T315" i="16"/>
  <c r="R315" i="16"/>
  <c r="P315" i="16"/>
  <c r="J315" i="16"/>
  <c r="BE315" i="16" s="1"/>
  <c r="BK312" i="16"/>
  <c r="BI312" i="16"/>
  <c r="BH312" i="16"/>
  <c r="BG312" i="16"/>
  <c r="BF312" i="16"/>
  <c r="T312" i="16"/>
  <c r="R312" i="16"/>
  <c r="P312" i="16"/>
  <c r="J312" i="16"/>
  <c r="BE312" i="16" s="1"/>
  <c r="BK309" i="16"/>
  <c r="BI309" i="16"/>
  <c r="BH309" i="16"/>
  <c r="BG309" i="16"/>
  <c r="BF309" i="16"/>
  <c r="BE309" i="16"/>
  <c r="T309" i="16"/>
  <c r="R309" i="16"/>
  <c r="P309" i="16"/>
  <c r="J309" i="16"/>
  <c r="BK306" i="16"/>
  <c r="BI306" i="16"/>
  <c r="BH306" i="16"/>
  <c r="BG306" i="16"/>
  <c r="BF306" i="16"/>
  <c r="BE306" i="16"/>
  <c r="T306" i="16"/>
  <c r="R306" i="16"/>
  <c r="P306" i="16"/>
  <c r="J306" i="16"/>
  <c r="BK303" i="16"/>
  <c r="BI303" i="16"/>
  <c r="BH303" i="16"/>
  <c r="BG303" i="16"/>
  <c r="BF303" i="16"/>
  <c r="BE303" i="16"/>
  <c r="T303" i="16"/>
  <c r="R303" i="16"/>
  <c r="P303" i="16"/>
  <c r="J303" i="16"/>
  <c r="BK300" i="16"/>
  <c r="BI300" i="16"/>
  <c r="BH300" i="16"/>
  <c r="BG300" i="16"/>
  <c r="BF300" i="16"/>
  <c r="T300" i="16"/>
  <c r="R300" i="16"/>
  <c r="P300" i="16"/>
  <c r="J300" i="16"/>
  <c r="BE300" i="16" s="1"/>
  <c r="BK297" i="16"/>
  <c r="BI297" i="16"/>
  <c r="BH297" i="16"/>
  <c r="BG297" i="16"/>
  <c r="BF297" i="16"/>
  <c r="T297" i="16"/>
  <c r="R297" i="16"/>
  <c r="P297" i="16"/>
  <c r="J297" i="16"/>
  <c r="BE297" i="16" s="1"/>
  <c r="BK294" i="16"/>
  <c r="BI294" i="16"/>
  <c r="BH294" i="16"/>
  <c r="BG294" i="16"/>
  <c r="BF294" i="16"/>
  <c r="T294" i="16"/>
  <c r="R294" i="16"/>
  <c r="P294" i="16"/>
  <c r="J294" i="16"/>
  <c r="BE294" i="16" s="1"/>
  <c r="BK291" i="16"/>
  <c r="BI291" i="16"/>
  <c r="BH291" i="16"/>
  <c r="BG291" i="16"/>
  <c r="BF291" i="16"/>
  <c r="BE291" i="16"/>
  <c r="T291" i="16"/>
  <c r="R291" i="16"/>
  <c r="P291" i="16"/>
  <c r="J291" i="16"/>
  <c r="BK288" i="16"/>
  <c r="BI288" i="16"/>
  <c r="BH288" i="16"/>
  <c r="BG288" i="16"/>
  <c r="BF288" i="16"/>
  <c r="BE288" i="16"/>
  <c r="T288" i="16"/>
  <c r="R288" i="16"/>
  <c r="P288" i="16"/>
  <c r="J288" i="16"/>
  <c r="BK285" i="16"/>
  <c r="BI285" i="16"/>
  <c r="BH285" i="16"/>
  <c r="BG285" i="16"/>
  <c r="BF285" i="16"/>
  <c r="BE285" i="16"/>
  <c r="T285" i="16"/>
  <c r="R285" i="16"/>
  <c r="P285" i="16"/>
  <c r="J285" i="16"/>
  <c r="BK282" i="16"/>
  <c r="BI282" i="16"/>
  <c r="BH282" i="16"/>
  <c r="BG282" i="16"/>
  <c r="BF282" i="16"/>
  <c r="T282" i="16"/>
  <c r="R282" i="16"/>
  <c r="P282" i="16"/>
  <c r="J282" i="16"/>
  <c r="BE282" i="16" s="1"/>
  <c r="BK279" i="16"/>
  <c r="BI279" i="16"/>
  <c r="BH279" i="16"/>
  <c r="BG279" i="16"/>
  <c r="BF279" i="16"/>
  <c r="T279" i="16"/>
  <c r="R279" i="16"/>
  <c r="P279" i="16"/>
  <c r="J279" i="16"/>
  <c r="BE279" i="16" s="1"/>
  <c r="BK276" i="16"/>
  <c r="BI276" i="16"/>
  <c r="BH276" i="16"/>
  <c r="BG276" i="16"/>
  <c r="BF276" i="16"/>
  <c r="T276" i="16"/>
  <c r="R276" i="16"/>
  <c r="P276" i="16"/>
  <c r="J276" i="16"/>
  <c r="BE276" i="16" s="1"/>
  <c r="BK273" i="16"/>
  <c r="BI273" i="16"/>
  <c r="BH273" i="16"/>
  <c r="BG273" i="16"/>
  <c r="BF273" i="16"/>
  <c r="BE273" i="16"/>
  <c r="T273" i="16"/>
  <c r="R273" i="16"/>
  <c r="P273" i="16"/>
  <c r="J273" i="16"/>
  <c r="BK270" i="16"/>
  <c r="BI270" i="16"/>
  <c r="BH270" i="16"/>
  <c r="BG270" i="16"/>
  <c r="BF270" i="16"/>
  <c r="BE270" i="16"/>
  <c r="T270" i="16"/>
  <c r="R270" i="16"/>
  <c r="P270" i="16"/>
  <c r="J270" i="16"/>
  <c r="BK267" i="16"/>
  <c r="BI267" i="16"/>
  <c r="BH267" i="16"/>
  <c r="BG267" i="16"/>
  <c r="BF267" i="16"/>
  <c r="BE267" i="16"/>
  <c r="T267" i="16"/>
  <c r="R267" i="16"/>
  <c r="P267" i="16"/>
  <c r="J267" i="16"/>
  <c r="BK264" i="16"/>
  <c r="BI264" i="16"/>
  <c r="BH264" i="16"/>
  <c r="BG264" i="16"/>
  <c r="BF264" i="16"/>
  <c r="T264" i="16"/>
  <c r="R264" i="16"/>
  <c r="P264" i="16"/>
  <c r="J264" i="16"/>
  <c r="BE264" i="16" s="1"/>
  <c r="BK261" i="16"/>
  <c r="BI261" i="16"/>
  <c r="BH261" i="16"/>
  <c r="BG261" i="16"/>
  <c r="BF261" i="16"/>
  <c r="T261" i="16"/>
  <c r="R261" i="16"/>
  <c r="P261" i="16"/>
  <c r="J261" i="16"/>
  <c r="BE261" i="16" s="1"/>
  <c r="BK258" i="16"/>
  <c r="BI258" i="16"/>
  <c r="BH258" i="16"/>
  <c r="BG258" i="16"/>
  <c r="BF258" i="16"/>
  <c r="T258" i="16"/>
  <c r="R258" i="16"/>
  <c r="P258" i="16"/>
  <c r="J258" i="16"/>
  <c r="BE258" i="16" s="1"/>
  <c r="BK255" i="16"/>
  <c r="BI255" i="16"/>
  <c r="BH255" i="16"/>
  <c r="BG255" i="16"/>
  <c r="BF255" i="16"/>
  <c r="BE255" i="16"/>
  <c r="T255" i="16"/>
  <c r="R255" i="16"/>
  <c r="P255" i="16"/>
  <c r="J255" i="16"/>
  <c r="BK252" i="16"/>
  <c r="BI252" i="16"/>
  <c r="BH252" i="16"/>
  <c r="BG252" i="16"/>
  <c r="BF252" i="16"/>
  <c r="BE252" i="16"/>
  <c r="T252" i="16"/>
  <c r="R252" i="16"/>
  <c r="P252" i="16"/>
  <c r="J252" i="16"/>
  <c r="BK249" i="16"/>
  <c r="BI249" i="16"/>
  <c r="BH249" i="16"/>
  <c r="BG249" i="16"/>
  <c r="BF249" i="16"/>
  <c r="BE249" i="16"/>
  <c r="T249" i="16"/>
  <c r="R249" i="16"/>
  <c r="P249" i="16"/>
  <c r="J249" i="16"/>
  <c r="BK246" i="16"/>
  <c r="BI246" i="16"/>
  <c r="BH246" i="16"/>
  <c r="BG246" i="16"/>
  <c r="BF246" i="16"/>
  <c r="T246" i="16"/>
  <c r="R246" i="16"/>
  <c r="P246" i="16"/>
  <c r="J246" i="16"/>
  <c r="BE246" i="16" s="1"/>
  <c r="BK243" i="16"/>
  <c r="BI243" i="16"/>
  <c r="BH243" i="16"/>
  <c r="BG243" i="16"/>
  <c r="BF243" i="16"/>
  <c r="T243" i="16"/>
  <c r="R243" i="16"/>
  <c r="P243" i="16"/>
  <c r="J243" i="16"/>
  <c r="BE243" i="16" s="1"/>
  <c r="BK240" i="16"/>
  <c r="BI240" i="16"/>
  <c r="BH240" i="16"/>
  <c r="BG240" i="16"/>
  <c r="BF240" i="16"/>
  <c r="T240" i="16"/>
  <c r="R240" i="16"/>
  <c r="P240" i="16"/>
  <c r="J240" i="16"/>
  <c r="BE240" i="16" s="1"/>
  <c r="BK237" i="16"/>
  <c r="BI237" i="16"/>
  <c r="BH237" i="16"/>
  <c r="BG237" i="16"/>
  <c r="BF237" i="16"/>
  <c r="BE237" i="16"/>
  <c r="T237" i="16"/>
  <c r="R237" i="16"/>
  <c r="P237" i="16"/>
  <c r="J237" i="16"/>
  <c r="BK234" i="16"/>
  <c r="BI234" i="16"/>
  <c r="BH234" i="16"/>
  <c r="BG234" i="16"/>
  <c r="BF234" i="16"/>
  <c r="BE234" i="16"/>
  <c r="T234" i="16"/>
  <c r="R234" i="16"/>
  <c r="P234" i="16"/>
  <c r="J234" i="16"/>
  <c r="BK231" i="16"/>
  <c r="BI231" i="16"/>
  <c r="BH231" i="16"/>
  <c r="BG231" i="16"/>
  <c r="BF231" i="16"/>
  <c r="BE231" i="16"/>
  <c r="T231" i="16"/>
  <c r="R231" i="16"/>
  <c r="P231" i="16"/>
  <c r="J231" i="16"/>
  <c r="BK228" i="16"/>
  <c r="BI228" i="16"/>
  <c r="BH228" i="16"/>
  <c r="BG228" i="16"/>
  <c r="BF228" i="16"/>
  <c r="T228" i="16"/>
  <c r="R228" i="16"/>
  <c r="P228" i="16"/>
  <c r="J228" i="16"/>
  <c r="BE228" i="16" s="1"/>
  <c r="BK225" i="16"/>
  <c r="BI225" i="16"/>
  <c r="BH225" i="16"/>
  <c r="BG225" i="16"/>
  <c r="BF225" i="16"/>
  <c r="T225" i="16"/>
  <c r="R225" i="16"/>
  <c r="P225" i="16"/>
  <c r="J225" i="16"/>
  <c r="BE225" i="16" s="1"/>
  <c r="BK222" i="16"/>
  <c r="BI222" i="16"/>
  <c r="BH222" i="16"/>
  <c r="BG222" i="16"/>
  <c r="BF222" i="16"/>
  <c r="T222" i="16"/>
  <c r="R222" i="16"/>
  <c r="P222" i="16"/>
  <c r="J222" i="16"/>
  <c r="BE222" i="16" s="1"/>
  <c r="BK219" i="16"/>
  <c r="BI219" i="16"/>
  <c r="BH219" i="16"/>
  <c r="BG219" i="16"/>
  <c r="BF219" i="16"/>
  <c r="BE219" i="16"/>
  <c r="T219" i="16"/>
  <c r="R219" i="16"/>
  <c r="P219" i="16"/>
  <c r="J219" i="16"/>
  <c r="BK216" i="16"/>
  <c r="BI216" i="16"/>
  <c r="BH216" i="16"/>
  <c r="BG216" i="16"/>
  <c r="BF216" i="16"/>
  <c r="BE216" i="16"/>
  <c r="T216" i="16"/>
  <c r="R216" i="16"/>
  <c r="P216" i="16"/>
  <c r="J216" i="16"/>
  <c r="BK213" i="16"/>
  <c r="BI213" i="16"/>
  <c r="BH213" i="16"/>
  <c r="BG213" i="16"/>
  <c r="BF213" i="16"/>
  <c r="BE213" i="16"/>
  <c r="T213" i="16"/>
  <c r="R213" i="16"/>
  <c r="P213" i="16"/>
  <c r="J213" i="16"/>
  <c r="BK210" i="16"/>
  <c r="BI210" i="16"/>
  <c r="BH210" i="16"/>
  <c r="BG210" i="16"/>
  <c r="BF210" i="16"/>
  <c r="T210" i="16"/>
  <c r="R210" i="16"/>
  <c r="P210" i="16"/>
  <c r="J210" i="16"/>
  <c r="BE210" i="16" s="1"/>
  <c r="BK207" i="16"/>
  <c r="BI207" i="16"/>
  <c r="BH207" i="16"/>
  <c r="BG207" i="16"/>
  <c r="BF207" i="16"/>
  <c r="T207" i="16"/>
  <c r="R207" i="16"/>
  <c r="P207" i="16"/>
  <c r="J207" i="16"/>
  <c r="BE207" i="16" s="1"/>
  <c r="BK204" i="16"/>
  <c r="BI204" i="16"/>
  <c r="BH204" i="16"/>
  <c r="BG204" i="16"/>
  <c r="BF204" i="16"/>
  <c r="T204" i="16"/>
  <c r="R204" i="16"/>
  <c r="P204" i="16"/>
  <c r="J204" i="16"/>
  <c r="BE204" i="16" s="1"/>
  <c r="BK201" i="16"/>
  <c r="BI201" i="16"/>
  <c r="BH201" i="16"/>
  <c r="BG201" i="16"/>
  <c r="BF201" i="16"/>
  <c r="BE201" i="16"/>
  <c r="T201" i="16"/>
  <c r="R201" i="16"/>
  <c r="P201" i="16"/>
  <c r="J201" i="16"/>
  <c r="BK198" i="16"/>
  <c r="BI198" i="16"/>
  <c r="BH198" i="16"/>
  <c r="BG198" i="16"/>
  <c r="BF198" i="16"/>
  <c r="BE198" i="16"/>
  <c r="T198" i="16"/>
  <c r="R198" i="16"/>
  <c r="P198" i="16"/>
  <c r="J198" i="16"/>
  <c r="BK195" i="16"/>
  <c r="BI195" i="16"/>
  <c r="BH195" i="16"/>
  <c r="BG195" i="16"/>
  <c r="BF195" i="16"/>
  <c r="BE195" i="16"/>
  <c r="T195" i="16"/>
  <c r="R195" i="16"/>
  <c r="P195" i="16"/>
  <c r="J195" i="16"/>
  <c r="BK192" i="16"/>
  <c r="BI192" i="16"/>
  <c r="BH192" i="16"/>
  <c r="BG192" i="16"/>
  <c r="BF192" i="16"/>
  <c r="T192" i="16"/>
  <c r="R192" i="16"/>
  <c r="P192" i="16"/>
  <c r="J192" i="16"/>
  <c r="BE192" i="16" s="1"/>
  <c r="BK189" i="16"/>
  <c r="BI189" i="16"/>
  <c r="BH189" i="16"/>
  <c r="BG189" i="16"/>
  <c r="BF189" i="16"/>
  <c r="T189" i="16"/>
  <c r="R189" i="16"/>
  <c r="P189" i="16"/>
  <c r="J189" i="16"/>
  <c r="BE189" i="16" s="1"/>
  <c r="BK186" i="16"/>
  <c r="BI186" i="16"/>
  <c r="BH186" i="16"/>
  <c r="BG186" i="16"/>
  <c r="BF186" i="16"/>
  <c r="T186" i="16"/>
  <c r="R186" i="16"/>
  <c r="P186" i="16"/>
  <c r="J186" i="16"/>
  <c r="BE186" i="16" s="1"/>
  <c r="BK183" i="16"/>
  <c r="BI183" i="16"/>
  <c r="BH183" i="16"/>
  <c r="BG183" i="16"/>
  <c r="BF183" i="16"/>
  <c r="BE183" i="16"/>
  <c r="T183" i="16"/>
  <c r="R183" i="16"/>
  <c r="P183" i="16"/>
  <c r="J183" i="16"/>
  <c r="BK180" i="16"/>
  <c r="BI180" i="16"/>
  <c r="BH180" i="16"/>
  <c r="BG180" i="16"/>
  <c r="BF180" i="16"/>
  <c r="BE180" i="16"/>
  <c r="T180" i="16"/>
  <c r="R180" i="16"/>
  <c r="P180" i="16"/>
  <c r="J180" i="16"/>
  <c r="BK177" i="16"/>
  <c r="BI177" i="16"/>
  <c r="BH177" i="16"/>
  <c r="BG177" i="16"/>
  <c r="BF177" i="16"/>
  <c r="BE177" i="16"/>
  <c r="T177" i="16"/>
  <c r="R177" i="16"/>
  <c r="P177" i="16"/>
  <c r="J177" i="16"/>
  <c r="BK174" i="16"/>
  <c r="BI174" i="16"/>
  <c r="BH174" i="16"/>
  <c r="BG174" i="16"/>
  <c r="BF174" i="16"/>
  <c r="T174" i="16"/>
  <c r="R174" i="16"/>
  <c r="P174" i="16"/>
  <c r="J174" i="16"/>
  <c r="BE174" i="16" s="1"/>
  <c r="BK171" i="16"/>
  <c r="BI171" i="16"/>
  <c r="BH171" i="16"/>
  <c r="BG171" i="16"/>
  <c r="BF171" i="16"/>
  <c r="T171" i="16"/>
  <c r="R171" i="16"/>
  <c r="P171" i="16"/>
  <c r="J171" i="16"/>
  <c r="BE171" i="16" s="1"/>
  <c r="BK168" i="16"/>
  <c r="BI168" i="16"/>
  <c r="BH168" i="16"/>
  <c r="BG168" i="16"/>
  <c r="BF168" i="16"/>
  <c r="T168" i="16"/>
  <c r="R168" i="16"/>
  <c r="P168" i="16"/>
  <c r="J168" i="16"/>
  <c r="BE168" i="16" s="1"/>
  <c r="BK165" i="16"/>
  <c r="BI165" i="16"/>
  <c r="BH165" i="16"/>
  <c r="BG165" i="16"/>
  <c r="BF165" i="16"/>
  <c r="BE165" i="16"/>
  <c r="T165" i="16"/>
  <c r="R165" i="16"/>
  <c r="P165" i="16"/>
  <c r="J165" i="16"/>
  <c r="BK162" i="16"/>
  <c r="BI162" i="16"/>
  <c r="BH162" i="16"/>
  <c r="BG162" i="16"/>
  <c r="BF162" i="16"/>
  <c r="BE162" i="16"/>
  <c r="T162" i="16"/>
  <c r="R162" i="16"/>
  <c r="P162" i="16"/>
  <c r="J162" i="16"/>
  <c r="BK159" i="16"/>
  <c r="BK158" i="16" s="1"/>
  <c r="BI159" i="16"/>
  <c r="BH159" i="16"/>
  <c r="BG159" i="16"/>
  <c r="BF159" i="16"/>
  <c r="BE159" i="16"/>
  <c r="T159" i="16"/>
  <c r="T158" i="16" s="1"/>
  <c r="R159" i="16"/>
  <c r="P159" i="16"/>
  <c r="P158" i="16" s="1"/>
  <c r="J159" i="16"/>
  <c r="R158" i="16"/>
  <c r="BK155" i="16"/>
  <c r="BI155" i="16"/>
  <c r="BH155" i="16"/>
  <c r="BG155" i="16"/>
  <c r="BF155" i="16"/>
  <c r="T155" i="16"/>
  <c r="R155" i="16"/>
  <c r="P155" i="16"/>
  <c r="J155" i="16"/>
  <c r="BE155" i="16" s="1"/>
  <c r="BK152" i="16"/>
  <c r="BI152" i="16"/>
  <c r="BH152" i="16"/>
  <c r="BG152" i="16"/>
  <c r="BF152" i="16"/>
  <c r="BE152" i="16"/>
  <c r="T152" i="16"/>
  <c r="R152" i="16"/>
  <c r="P152" i="16"/>
  <c r="J152" i="16"/>
  <c r="BK149" i="16"/>
  <c r="BI149" i="16"/>
  <c r="BH149" i="16"/>
  <c r="BG149" i="16"/>
  <c r="BF149" i="16"/>
  <c r="BE149" i="16"/>
  <c r="T149" i="16"/>
  <c r="R149" i="16"/>
  <c r="P149" i="16"/>
  <c r="J149" i="16"/>
  <c r="BK146" i="16"/>
  <c r="BI146" i="16"/>
  <c r="BH146" i="16"/>
  <c r="BG146" i="16"/>
  <c r="BF146" i="16"/>
  <c r="T146" i="16"/>
  <c r="R146" i="16"/>
  <c r="P146" i="16"/>
  <c r="J146" i="16"/>
  <c r="BE146" i="16" s="1"/>
  <c r="BK143" i="16"/>
  <c r="BI143" i="16"/>
  <c r="BH143" i="16"/>
  <c r="BG143" i="16"/>
  <c r="BF143" i="16"/>
  <c r="BE143" i="16"/>
  <c r="T143" i="16"/>
  <c r="R143" i="16"/>
  <c r="P143" i="16"/>
  <c r="J143" i="16"/>
  <c r="BK140" i="16"/>
  <c r="BI140" i="16"/>
  <c r="BH140" i="16"/>
  <c r="BG140" i="16"/>
  <c r="BF140" i="16"/>
  <c r="BE140" i="16"/>
  <c r="T140" i="16"/>
  <c r="R140" i="16"/>
  <c r="P140" i="16"/>
  <c r="J140" i="16"/>
  <c r="BK137" i="16"/>
  <c r="BI137" i="16"/>
  <c r="BH137" i="16"/>
  <c r="BG137" i="16"/>
  <c r="BF137" i="16"/>
  <c r="T137" i="16"/>
  <c r="R137" i="16"/>
  <c r="P137" i="16"/>
  <c r="J137" i="16"/>
  <c r="BE137" i="16" s="1"/>
  <c r="BK134" i="16"/>
  <c r="BI134" i="16"/>
  <c r="BH134" i="16"/>
  <c r="BG134" i="16"/>
  <c r="BF134" i="16"/>
  <c r="BE134" i="16"/>
  <c r="T134" i="16"/>
  <c r="R134" i="16"/>
  <c r="P134" i="16"/>
  <c r="J134" i="16"/>
  <c r="BK131" i="16"/>
  <c r="BI131" i="16"/>
  <c r="BH131" i="16"/>
  <c r="BG131" i="16"/>
  <c r="BF131" i="16"/>
  <c r="BE131" i="16"/>
  <c r="T131" i="16"/>
  <c r="R131" i="16"/>
  <c r="P131" i="16"/>
  <c r="P127" i="16" s="1"/>
  <c r="J131" i="16"/>
  <c r="BK128" i="16"/>
  <c r="BI128" i="16"/>
  <c r="BH128" i="16"/>
  <c r="BG128" i="16"/>
  <c r="BF128" i="16"/>
  <c r="T128" i="16"/>
  <c r="T127" i="16" s="1"/>
  <c r="R128" i="16"/>
  <c r="R127" i="16" s="1"/>
  <c r="P128" i="16"/>
  <c r="J128" i="16"/>
  <c r="BE128" i="16" s="1"/>
  <c r="BK127" i="16"/>
  <c r="J127" i="16" s="1"/>
  <c r="J65" i="16" s="1"/>
  <c r="BK123" i="16"/>
  <c r="BI123" i="16"/>
  <c r="BH123" i="16"/>
  <c r="BG123" i="16"/>
  <c r="BF123" i="16"/>
  <c r="BE123" i="16"/>
  <c r="T123" i="16"/>
  <c r="T119" i="16" s="1"/>
  <c r="R123" i="16"/>
  <c r="P123" i="16"/>
  <c r="J123" i="16"/>
  <c r="BK120" i="16"/>
  <c r="BK119" i="16" s="1"/>
  <c r="J119" i="16" s="1"/>
  <c r="J63" i="16" s="1"/>
  <c r="BI120" i="16"/>
  <c r="BH120" i="16"/>
  <c r="BG120" i="16"/>
  <c r="BF120" i="16"/>
  <c r="T120" i="16"/>
  <c r="R120" i="16"/>
  <c r="R119" i="16" s="1"/>
  <c r="P120" i="16"/>
  <c r="P119" i="16" s="1"/>
  <c r="J120" i="16"/>
  <c r="BE120" i="16" s="1"/>
  <c r="BK116" i="16"/>
  <c r="BI116" i="16"/>
  <c r="BH116" i="16"/>
  <c r="BG116" i="16"/>
  <c r="BF116" i="16"/>
  <c r="T116" i="16"/>
  <c r="R116" i="16"/>
  <c r="P116" i="16"/>
  <c r="J116" i="16"/>
  <c r="BE116" i="16" s="1"/>
  <c r="BK113" i="16"/>
  <c r="BI113" i="16"/>
  <c r="BH113" i="16"/>
  <c r="BG113" i="16"/>
  <c r="BF113" i="16"/>
  <c r="BE113" i="16"/>
  <c r="T113" i="16"/>
  <c r="R113" i="16"/>
  <c r="R109" i="16" s="1"/>
  <c r="P113" i="16"/>
  <c r="J113" i="16"/>
  <c r="BK110" i="16"/>
  <c r="BI110" i="16"/>
  <c r="BH110" i="16"/>
  <c r="BG110" i="16"/>
  <c r="BF110" i="16"/>
  <c r="BE110" i="16"/>
  <c r="T110" i="16"/>
  <c r="T109" i="16" s="1"/>
  <c r="R110" i="16"/>
  <c r="P110" i="16"/>
  <c r="P109" i="16" s="1"/>
  <c r="J110" i="16"/>
  <c r="BK109" i="16"/>
  <c r="J109" i="16" s="1"/>
  <c r="J62" i="16" s="1"/>
  <c r="BK106" i="16"/>
  <c r="BI106" i="16"/>
  <c r="BH106" i="16"/>
  <c r="BG106" i="16"/>
  <c r="BF106" i="16"/>
  <c r="BE106" i="16"/>
  <c r="T106" i="16"/>
  <c r="R106" i="16"/>
  <c r="P106" i="16"/>
  <c r="J106" i="16"/>
  <c r="BK103" i="16"/>
  <c r="BI103" i="16"/>
  <c r="BH103" i="16"/>
  <c r="BG103" i="16"/>
  <c r="F35" i="16" s="1"/>
  <c r="BF103" i="16"/>
  <c r="J34" i="16" s="1"/>
  <c r="T103" i="16"/>
  <c r="R103" i="16"/>
  <c r="P103" i="16"/>
  <c r="J103" i="16"/>
  <c r="BE103" i="16" s="1"/>
  <c r="BK100" i="16"/>
  <c r="BI100" i="16"/>
  <c r="BH100" i="16"/>
  <c r="BG100" i="16"/>
  <c r="BF100" i="16"/>
  <c r="BE100" i="16"/>
  <c r="T100" i="16"/>
  <c r="T96" i="16" s="1"/>
  <c r="R100" i="16"/>
  <c r="P100" i="16"/>
  <c r="J100" i="16"/>
  <c r="BK97" i="16"/>
  <c r="BK96" i="16" s="1"/>
  <c r="BI97" i="16"/>
  <c r="F37" i="16" s="1"/>
  <c r="BH97" i="16"/>
  <c r="BG97" i="16"/>
  <c r="BF97" i="16"/>
  <c r="F34" i="16" s="1"/>
  <c r="BE97" i="16"/>
  <c r="T97" i="16"/>
  <c r="R97" i="16"/>
  <c r="R96" i="16" s="1"/>
  <c r="P97" i="16"/>
  <c r="J97" i="16"/>
  <c r="P96" i="16"/>
  <c r="P95" i="16" s="1"/>
  <c r="J91" i="16"/>
  <c r="F90" i="16"/>
  <c r="F88" i="16"/>
  <c r="E86" i="16"/>
  <c r="J69" i="16"/>
  <c r="J55" i="16"/>
  <c r="F54" i="16"/>
  <c r="F52" i="16"/>
  <c r="E50" i="16"/>
  <c r="J37" i="16"/>
  <c r="J36" i="16"/>
  <c r="F36" i="16"/>
  <c r="J35" i="16"/>
  <c r="J21" i="16"/>
  <c r="E21" i="16"/>
  <c r="J90" i="16" s="1"/>
  <c r="J20" i="16"/>
  <c r="J18" i="16"/>
  <c r="E18" i="16"/>
  <c r="F91" i="16" s="1"/>
  <c r="J17" i="16"/>
  <c r="J12" i="16"/>
  <c r="J88" i="16" s="1"/>
  <c r="E7" i="16"/>
  <c r="E48" i="16" s="1"/>
  <c r="J54" i="16" l="1"/>
  <c r="E84" i="16"/>
  <c r="T95" i="16"/>
  <c r="R95" i="16"/>
  <c r="J33" i="16"/>
  <c r="J158" i="16"/>
  <c r="J66" i="16" s="1"/>
  <c r="F33" i="16"/>
  <c r="J96" i="16"/>
  <c r="J61" i="16" s="1"/>
  <c r="BK95" i="16"/>
  <c r="P807" i="16"/>
  <c r="P922" i="16"/>
  <c r="BK1242" i="16"/>
  <c r="J1242" i="16" s="1"/>
  <c r="J73" i="16" s="1"/>
  <c r="P1242" i="16"/>
  <c r="P727" i="16"/>
  <c r="P126" i="16" s="1"/>
  <c r="P94" i="16" s="1"/>
  <c r="T807" i="16"/>
  <c r="R1085" i="16"/>
  <c r="R727" i="16"/>
  <c r="R922" i="16"/>
  <c r="T1085" i="16"/>
  <c r="J52" i="16"/>
  <c r="T727" i="16"/>
  <c r="T126" i="16" s="1"/>
  <c r="R743" i="16"/>
  <c r="T1242" i="16"/>
  <c r="R582" i="16"/>
  <c r="R126" i="16" s="1"/>
  <c r="F55" i="16"/>
  <c r="R807" i="16"/>
  <c r="BK2089" i="16"/>
  <c r="J2089" i="16" s="1"/>
  <c r="J74" i="16" s="1"/>
  <c r="P2089" i="16"/>
  <c r="J95" i="16" l="1"/>
  <c r="J60" i="16" s="1"/>
  <c r="BK126" i="16"/>
  <c r="J126" i="16" s="1"/>
  <c r="J64" i="16" s="1"/>
  <c r="R94" i="16"/>
  <c r="T94" i="16"/>
  <c r="W27" i="8"/>
  <c r="W26" i="8" s="1"/>
  <c r="Y27" i="8"/>
  <c r="Y26" i="8" s="1"/>
  <c r="AA27" i="8"/>
  <c r="AA26" i="8" s="1"/>
  <c r="W29" i="8"/>
  <c r="W28" i="8" s="1"/>
  <c r="Y29" i="8"/>
  <c r="Y28" i="8" s="1"/>
  <c r="AA29" i="8"/>
  <c r="AA28" i="8" s="1"/>
  <c r="W31" i="8"/>
  <c r="W30" i="8" s="1"/>
  <c r="Y31" i="8"/>
  <c r="Y30" i="8" s="1"/>
  <c r="AA31" i="8"/>
  <c r="AA30" i="8" s="1"/>
  <c r="W33" i="8"/>
  <c r="W32" i="8" s="1"/>
  <c r="Y33" i="8"/>
  <c r="Y32" i="8" s="1"/>
  <c r="AA33" i="8"/>
  <c r="AA32" i="8" s="1"/>
  <c r="W36" i="8"/>
  <c r="W35" i="8" s="1"/>
  <c r="Y36" i="8"/>
  <c r="Y35" i="8" s="1"/>
  <c r="AA36" i="8"/>
  <c r="AA35" i="8" s="1"/>
  <c r="W39" i="8"/>
  <c r="Y39" i="8"/>
  <c r="AA39" i="8"/>
  <c r="W41" i="8"/>
  <c r="W40" i="8" s="1"/>
  <c r="Y41" i="8"/>
  <c r="Y40" i="8" s="1"/>
  <c r="AA41" i="8"/>
  <c r="AA40" i="8" s="1"/>
  <c r="AA23" i="8"/>
  <c r="AA22" i="8" s="1"/>
  <c r="Y23" i="8"/>
  <c r="Y22" i="8" s="1"/>
  <c r="W23" i="8"/>
  <c r="W22" i="8" s="1"/>
  <c r="AA21" i="8"/>
  <c r="AA19" i="8" s="1"/>
  <c r="Y21" i="8"/>
  <c r="Y19" i="8" s="1"/>
  <c r="W21" i="8"/>
  <c r="W19" i="8" s="1"/>
  <c r="AA18" i="8"/>
  <c r="AA17" i="8" s="1"/>
  <c r="Y18" i="8"/>
  <c r="Y17" i="8" s="1"/>
  <c r="W18" i="8"/>
  <c r="W17" i="8" s="1"/>
  <c r="AA15" i="8"/>
  <c r="AA14" i="8" s="1"/>
  <c r="Y15" i="8"/>
  <c r="Y14" i="8" s="1"/>
  <c r="W15" i="8"/>
  <c r="W14" i="8" s="1"/>
  <c r="AA13" i="8"/>
  <c r="AA12" i="8" s="1"/>
  <c r="Y13" i="8"/>
  <c r="Y12" i="8" s="1"/>
  <c r="W13" i="8"/>
  <c r="W12" i="8" s="1"/>
  <c r="AA11" i="8"/>
  <c r="AA10" i="8" s="1"/>
  <c r="Y11" i="8"/>
  <c r="Y10" i="8" s="1"/>
  <c r="W11" i="8"/>
  <c r="W10" i="8" s="1"/>
  <c r="AA9" i="8"/>
  <c r="AA8" i="8" s="1"/>
  <c r="Y9" i="8"/>
  <c r="Y8" i="8" s="1"/>
  <c r="W9" i="8"/>
  <c r="W8" i="8" s="1"/>
  <c r="BK94" i="16" l="1"/>
  <c r="J94" i="16" s="1"/>
  <c r="W25" i="8"/>
  <c r="AA25" i="8"/>
  <c r="Y25" i="8"/>
  <c r="AA7" i="8"/>
  <c r="W7" i="8"/>
  <c r="Y7" i="8"/>
  <c r="J30" i="16" l="1"/>
  <c r="J39" i="16" s="1"/>
  <c r="J59" i="16"/>
</calcChain>
</file>

<file path=xl/sharedStrings.xml><?xml version="1.0" encoding="utf-8"?>
<sst xmlns="http://schemas.openxmlformats.org/spreadsheetml/2006/main" count="17208" uniqueCount="4460">
  <si>
    <t>Oblast Ústecko</t>
  </si>
  <si>
    <t>objem dílčí zakázky v Kč bez DPH</t>
  </si>
  <si>
    <t>Cenový koeficient</t>
  </si>
  <si>
    <t>Průměrný koeficient určený pro vyhodnocení VZ</t>
  </si>
  <si>
    <t>VYSVĚTLIVKY:</t>
  </si>
  <si>
    <t>Do tabulky se uvede cenový koeficient číslem:</t>
  </si>
  <si>
    <t>Příklad:</t>
  </si>
  <si>
    <t>Přirážka 5%  bude v tabulce zapsána jako číslo 1,05.</t>
  </si>
  <si>
    <t>Zvýhodnění 8%  bude v tabulce zapsáno jako číslo 0,92.</t>
  </si>
  <si>
    <t>objem zakázky do 50.000,-</t>
  </si>
  <si>
    <t>objem zakázky 50.001,- a více</t>
  </si>
  <si>
    <t>PČ</t>
  </si>
  <si>
    <t>Typ</t>
  </si>
  <si>
    <t>Kód</t>
  </si>
  <si>
    <t>Popis</t>
  </si>
  <si>
    <t>MJ</t>
  </si>
  <si>
    <t>Množství</t>
  </si>
  <si>
    <t>Poznámka</t>
  </si>
  <si>
    <t>DPH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</si>
  <si>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</si>
  <si>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</si>
  <si>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</si>
  <si>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</si>
  <si>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</si>
  <si>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</si>
  <si>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 xml:space="preserve">    VRN1 - Průzkumné, geodetické a projektové práce</t>
  </si>
  <si>
    <t>K</t>
  </si>
  <si>
    <t>010001000</t>
  </si>
  <si>
    <t>Průzkumné, geodetické a projektové práce</t>
  </si>
  <si>
    <t>Kč</t>
  </si>
  <si>
    <t>Bez omezení, dle konkrétní zakázky</t>
  </si>
  <si>
    <t/>
  </si>
  <si>
    <t>zákl. přenesená</t>
  </si>
  <si>
    <t xml:space="preserve">    VRN3 - Zařízení staveniště</t>
  </si>
  <si>
    <t>030001000</t>
  </si>
  <si>
    <t>Zařízení staveniště</t>
  </si>
  <si>
    <t>%</t>
  </si>
  <si>
    <t>Maximální % objem VRN cenové nabídky.</t>
  </si>
  <si>
    <t xml:space="preserve">    VRN4 - Inženýrská činnost</t>
  </si>
  <si>
    <t>040001000</t>
  </si>
  <si>
    <t>Inženýrská činnost</t>
  </si>
  <si>
    <t xml:space="preserve">    VRN6 - Územní vlivy</t>
  </si>
  <si>
    <t>060001000</t>
  </si>
  <si>
    <t>Územní vlivy</t>
  </si>
  <si>
    <t>065002000</t>
  </si>
  <si>
    <r>
      <t xml:space="preserve">Mimostaveništní doprava materiálů - </t>
    </r>
    <r>
      <rPr>
        <i/>
        <sz val="8"/>
        <rFont val="Trebuchet MS"/>
        <family val="2"/>
        <charset val="238"/>
      </rPr>
      <t>dodávek zařízení a objemných technologií</t>
    </r>
  </si>
  <si>
    <t>Km</t>
  </si>
  <si>
    <t>Bez omezení, dle skutečné vzdálenosti</t>
  </si>
  <si>
    <t xml:space="preserve">    VRN7 - Provozní vlivy</t>
  </si>
  <si>
    <t>070001000</t>
  </si>
  <si>
    <t>Provozní vlivy</t>
  </si>
  <si>
    <t xml:space="preserve">    VRN8 - Přesun stavebních kapacit</t>
  </si>
  <si>
    <t>081002000</t>
  </si>
  <si>
    <t>Doprava zaměstnanců</t>
  </si>
  <si>
    <t>084003000</t>
  </si>
  <si>
    <t>Příplatky za práci v noci, o sobotách a nedělích, ve státem uznaný svátek</t>
  </si>
  <si>
    <t xml:space="preserve">    VRN9 - Ostatní náklady</t>
  </si>
  <si>
    <t>090001000</t>
  </si>
  <si>
    <t>Ostatní náklady</t>
  </si>
  <si>
    <t>1 - VRN pro zakázky finančního objemu do 50.000,- Kč bez DPH</t>
  </si>
  <si>
    <t>2 - VRN pro zakázky finančního objemu od 50 001,- Kč</t>
  </si>
  <si>
    <t>{ed6ffe97-228a-40bb-a831-a3b7bd30d806}</t>
  </si>
  <si>
    <t>2</t>
  </si>
  <si>
    <t>KRYCÍ LIST SOUPISU PRACÍ</t>
  </si>
  <si>
    <t>v ---  níže se nacházejí doplnkové a pomocné údaje k sestavám  --- v</t>
  </si>
  <si>
    <t>False</t>
  </si>
  <si>
    <t>Objekt:</t>
  </si>
  <si>
    <t>KSO:</t>
  </si>
  <si>
    <t>Místo:</t>
  </si>
  <si>
    <t>Ústecko</t>
  </si>
  <si>
    <t>Datum:</t>
  </si>
  <si>
    <t>Zadavatel:</t>
  </si>
  <si>
    <t>IČ:</t>
  </si>
  <si>
    <t>70994234</t>
  </si>
  <si>
    <t>Správa železnic, státní organizace</t>
  </si>
  <si>
    <t>DIČ:</t>
  </si>
  <si>
    <t>CZ70994234</t>
  </si>
  <si>
    <t>Zhotovitel:</t>
  </si>
  <si>
    <t>Projektant:</t>
  </si>
  <si>
    <t>Zpracovatel:</t>
  </si>
  <si>
    <t>Poznámka:</t>
  </si>
  <si>
    <t>REKAPITULACE ČLENĚNÍ SOUPISU PRACÍ</t>
  </si>
  <si>
    <t>Kód dílu - Popis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</si>
  <si>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</si>
  <si>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</si>
  <si>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</si>
  <si>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</si>
  <si>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</si>
  <si>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>PSV - Práce a dodávky PSV</t>
  </si>
  <si>
    <t xml:space="preserve">    721 - Zdravotechnika - vnitřní kanalizace</t>
  </si>
  <si>
    <t xml:space="preserve">    722 - Zdravotechnika - vnitřní vodovod</t>
  </si>
  <si>
    <t xml:space="preserve">    723 - Zdravotechnika - vnitřní plynovod</t>
  </si>
  <si>
    <t xml:space="preserve">    724 - Zdravotechnika - strojní vybavení</t>
  </si>
  <si>
    <t xml:space="preserve">    725 - Zdravotechnika - zařizovací předměty</t>
  </si>
  <si>
    <t xml:space="preserve">    731 - Ústřední vytápění - kotelny</t>
  </si>
  <si>
    <t xml:space="preserve">    732 - Ústřední vytápění - strojovny</t>
  </si>
  <si>
    <t xml:space="preserve">    733 - Ústřední vytápění - rozvodné potrubí</t>
  </si>
  <si>
    <t xml:space="preserve">    734 - Ústřední vytápění - armatury</t>
  </si>
  <si>
    <t xml:space="preserve">    735 - Ústřední vytápění - otopná tělesa</t>
  </si>
  <si>
    <t>SOUPIS PRACÍ</t>
  </si>
  <si>
    <t>Cenová soustava</t>
  </si>
  <si>
    <t>Náklady soupisu celkem</t>
  </si>
  <si>
    <t>D</t>
  </si>
  <si>
    <t>HSV</t>
  </si>
  <si>
    <t>Práce a dodávky HSV</t>
  </si>
  <si>
    <t>1</t>
  </si>
  <si>
    <t>0</t>
  </si>
  <si>
    <t>ROZPOCET</t>
  </si>
  <si>
    <t>3</t>
  </si>
  <si>
    <t>Svislé a kompletní konstrukce</t>
  </si>
  <si>
    <t>346244361</t>
  </si>
  <si>
    <t>Zazdívka o tl 65 mm rýh, nik nebo kapes z cihel pálených</t>
  </si>
  <si>
    <t>m2</t>
  </si>
  <si>
    <t>CS ÚRS 2021 01</t>
  </si>
  <si>
    <t>4</t>
  </si>
  <si>
    <t>1764807525</t>
  </si>
  <si>
    <t>PP</t>
  </si>
  <si>
    <t>Zazdívka rýh, potrubí, nik (výklenků) nebo kapes z pálených cihel na maltu tl. 65 mm</t>
  </si>
  <si>
    <t>Online PSC</t>
  </si>
  <si>
    <t>346244371</t>
  </si>
  <si>
    <t>Zazdívka o tl 140 mm rýh, nik nebo kapes z cihel pálených</t>
  </si>
  <si>
    <t>-499987761</t>
  </si>
  <si>
    <t>Zazdívka rýh, potrubí, nik (výklenků) nebo kapes z pálených cihel na maltu tl. 140 mm</t>
  </si>
  <si>
    <t>389841112</t>
  </si>
  <si>
    <t>Komínové těleso jednoprůduchové nerezové s izolovanými izostatickými vložkami D 20 cm v 3 m založené na stěně vyložení konzol do 570 mm</t>
  </si>
  <si>
    <t>soubor</t>
  </si>
  <si>
    <t>-654926909</t>
  </si>
  <si>
    <t>Komín jednoprůduchový nerezový s izolovanými izostatickými vložkami s nehořlavou izolační rohoží, přisazený a kotvený ke stávajícímu zdivu z lešení (bez jeho postavení) komínové těleso výšky 3 m komín včetně založení na stěně na patních konzolách, délky vyložení do 570 mm, světlý průměr vložky 20 cm</t>
  </si>
  <si>
    <t>389841135</t>
  </si>
  <si>
    <t>Příplatek ke komínovému tělesu nebo kouřovodu nerezovému s izolovanými izostatickými vložkami D 20 cm uchycení do lůžka ZKD 1 m výšky</t>
  </si>
  <si>
    <t>m</t>
  </si>
  <si>
    <t>-315209010</t>
  </si>
  <si>
    <t>Komín jednoprůduchový nerezový s izolovanými izostatickými vložkami s nehořlavou izolační rohoží, přisazený a kotvený ke stávajícímu zdivu z lešení (bez jeho postavení) komínové těleso výšky 3 m Příplatek k ceně za každý další i započatý metr výšky komínového tělesa přes 3 m uchycení komínu nebo svislého kouřovodu do lůžka, světlý průměr vložky 20 cm</t>
  </si>
  <si>
    <t>6</t>
  </si>
  <si>
    <t>Úpravy povrchů, podlahy a osazování výplní</t>
  </si>
  <si>
    <t>5</t>
  </si>
  <si>
    <t>611121101</t>
  </si>
  <si>
    <t>Zatření spár cementovou maltou vnitřních stropů z cihel</t>
  </si>
  <si>
    <t>1355238855</t>
  </si>
  <si>
    <t>Zatření spár vnitřních povrchů cementovou maltou, ploch z cihel stropů</t>
  </si>
  <si>
    <t>612121101</t>
  </si>
  <si>
    <t>Zatření spár cementovou maltou vnitřních stěn z cihel</t>
  </si>
  <si>
    <t>899396455</t>
  </si>
  <si>
    <t>Zatření spár vnitřních povrchů cementovou maltou, ploch z cihel stěn</t>
  </si>
  <si>
    <t>7</t>
  </si>
  <si>
    <t>632451441</t>
  </si>
  <si>
    <t>603667682</t>
  </si>
  <si>
    <t>Doplnění cementového potěru na mazaninách a betonových podkladech (s dodáním hmot), hlazeného dřevěným nebo ocelovým hladítkem, plochy jednotlivě do 1 m2 a tl. přes 30 do 40 mm</t>
  </si>
  <si>
    <t>9</t>
  </si>
  <si>
    <t>Ostatní konstrukce a práce, bourání</t>
  </si>
  <si>
    <t>8</t>
  </si>
  <si>
    <t>974042543</t>
  </si>
  <si>
    <t>Vysekání rýh v dlažbě betonové nebo jiné monolitické hl do 70 mm š do 100 mm</t>
  </si>
  <si>
    <t>824356170</t>
  </si>
  <si>
    <t>Vysekání rýh v betonové nebo jiné monolitické dlažbě s betonovým podkladem do hl.70 mm a šířky do 100 mm</t>
  </si>
  <si>
    <t>PSV</t>
  </si>
  <si>
    <t>Práce a dodávky PSV</t>
  </si>
  <si>
    <t>721</t>
  </si>
  <si>
    <t>Zdravotechnika - vnitřní kanalizace</t>
  </si>
  <si>
    <t>721170972</t>
  </si>
  <si>
    <t>Potrubí z PVC krácení trub DN 50</t>
  </si>
  <si>
    <t>kus</t>
  </si>
  <si>
    <t>16</t>
  </si>
  <si>
    <t>-1135006996</t>
  </si>
  <si>
    <t>Opravy odpadního potrubí plastového krácení trub DN 50</t>
  </si>
  <si>
    <t>10</t>
  </si>
  <si>
    <t>721170973</t>
  </si>
  <si>
    <t>Potrubí z PVC krácení trub DN 70</t>
  </si>
  <si>
    <t>-27705144</t>
  </si>
  <si>
    <t>Opravy odpadního potrubí plastového krácení trub DN 70</t>
  </si>
  <si>
    <t>11</t>
  </si>
  <si>
    <t>721171902</t>
  </si>
  <si>
    <t>Potrubí z PP vsazení odbočky do hrdla DN 40</t>
  </si>
  <si>
    <t>1828961196</t>
  </si>
  <si>
    <t>Opravy odpadního potrubí plastového vsazení odbočky do potrubí DN 40</t>
  </si>
  <si>
    <t>12</t>
  </si>
  <si>
    <t>721171903</t>
  </si>
  <si>
    <t>Potrubí z PP vsazení odbočky do hrdla DN 50</t>
  </si>
  <si>
    <t>-2136917511</t>
  </si>
  <si>
    <t>Opravy odpadního potrubí plastového vsazení odbočky do potrubí DN 50</t>
  </si>
  <si>
    <t>13</t>
  </si>
  <si>
    <t>721171912</t>
  </si>
  <si>
    <t>Potrubí z PP propojení potrubí DN 40</t>
  </si>
  <si>
    <t>-1440250768</t>
  </si>
  <si>
    <t>Opravy odpadního potrubí plastového propojení dosavadního potrubí DN 40</t>
  </si>
  <si>
    <t>14</t>
  </si>
  <si>
    <t>721171913</t>
  </si>
  <si>
    <t>Potrubí z PP propojení potrubí DN 50</t>
  </si>
  <si>
    <t>459932338</t>
  </si>
  <si>
    <t>Opravy odpadního potrubí plastového propojení dosavadního potrubí DN 50</t>
  </si>
  <si>
    <t>15</t>
  </si>
  <si>
    <t>721910922</t>
  </si>
  <si>
    <t>1467038937</t>
  </si>
  <si>
    <t>Pročištění ležatých svodů do DN 300</t>
  </si>
  <si>
    <t>721910932</t>
  </si>
  <si>
    <t>-818897356</t>
  </si>
  <si>
    <t>Pročištění šikmého připojovacího potrubí do DN 100</t>
  </si>
  <si>
    <t>17</t>
  </si>
  <si>
    <t>721910943</t>
  </si>
  <si>
    <t>-1420491422</t>
  </si>
  <si>
    <t>Pročištění podlahových vpustí do DN 70</t>
  </si>
  <si>
    <t>18</t>
  </si>
  <si>
    <t>721910945</t>
  </si>
  <si>
    <t>Pročištění vpusť podlahová DN 100</t>
  </si>
  <si>
    <t>-1303447149</t>
  </si>
  <si>
    <t>Pročištění podlahových vpustí DN 100</t>
  </si>
  <si>
    <t>722</t>
  </si>
  <si>
    <t>Zdravotechnika - vnitřní vodovod</t>
  </si>
  <si>
    <t>19</t>
  </si>
  <si>
    <t>722130801</t>
  </si>
  <si>
    <t>-302813221</t>
  </si>
  <si>
    <t>Demontáž potrubí z ocelových trubek pozinkovaných závitových do DN 25</t>
  </si>
  <si>
    <t>20</t>
  </si>
  <si>
    <t>722130802</t>
  </si>
  <si>
    <t>-1938569561</t>
  </si>
  <si>
    <t>Demontáž potrubí z ocelových trubek pozinkovaných závitových přes 25 do DN 40</t>
  </si>
  <si>
    <t>21</t>
  </si>
  <si>
    <t>722130821</t>
  </si>
  <si>
    <t>Demontáž spoje na závit šroubení G 6/4</t>
  </si>
  <si>
    <t>-1100828012</t>
  </si>
  <si>
    <t>Demontáž potrubí z ocelových trubek pozinkovaných šroubení do G 6/4</t>
  </si>
  <si>
    <t>22</t>
  </si>
  <si>
    <t>722130826</t>
  </si>
  <si>
    <t>1621399749</t>
  </si>
  <si>
    <t>Demontáž potrubí z ocelových trubek pozinkovaných šroubení přes 6/4 do G 3</t>
  </si>
  <si>
    <t>23</t>
  </si>
  <si>
    <t>722130913</t>
  </si>
  <si>
    <t>-64082283</t>
  </si>
  <si>
    <t>Opravy vodovodního potrubí z ocelových trubek pozinkovaných závitových přeřezání ocelové trubky do DN 25</t>
  </si>
  <si>
    <t>24</t>
  </si>
  <si>
    <t>722130916</t>
  </si>
  <si>
    <t>1906856159</t>
  </si>
  <si>
    <t>Opravy vodovodního potrubí z ocelových trubek pozinkovaných závitových přeřezání ocelové trubky přes 25 do DN 50</t>
  </si>
  <si>
    <t>25</t>
  </si>
  <si>
    <t>722130991</t>
  </si>
  <si>
    <t>Potrubí pozinkované závitové vsazení odbočky do potrubí oboustranná svěrná spojka DN 20 / G 1/2</t>
  </si>
  <si>
    <t>-626688062</t>
  </si>
  <si>
    <t>Opravy vodovodního potrubí z ocelových trubek pozinkovaných závitových vsazení odbočky do potrubí oboustrannými svěrnými spojkami DN potrubí / G odbočky DN 20 / G 1/2</t>
  </si>
  <si>
    <t>26</t>
  </si>
  <si>
    <t>722130992</t>
  </si>
  <si>
    <t>Potrubí pozinkované závitové vsazení odbočky do potrubí oboustranná svěrná spojka DN 25 / G 3/4</t>
  </si>
  <si>
    <t>-1678524305</t>
  </si>
  <si>
    <t>Opravy vodovodního potrubí z ocelových trubek pozinkovaných závitových vsazení odbočky do potrubí oboustrannými svěrnými spojkami DN potrubí / G odbočky DN 25 / G 3/4</t>
  </si>
  <si>
    <t>27</t>
  </si>
  <si>
    <t>722131901</t>
  </si>
  <si>
    <t>Potrubí pozinkované závitové mezikus s dlouhým závitem do G1/2</t>
  </si>
  <si>
    <t>-725481653</t>
  </si>
  <si>
    <t>Opravy vodovodního potrubí z ocelových trubek pozinkovaných závitových mezikus do závitového potrubí s dlouhým závitem do G 1/2</t>
  </si>
  <si>
    <t>28</t>
  </si>
  <si>
    <t>722131902</t>
  </si>
  <si>
    <t>Potrubí pozinkované závitové mezikus s dlouhým závitem G 3/4</t>
  </si>
  <si>
    <t>-603406299</t>
  </si>
  <si>
    <t>Opravy vodovodního potrubí z ocelových trubek pozinkovaných závitových mezikus do závitového potrubí s dlouhým závitem G 3/4</t>
  </si>
  <si>
    <t>29</t>
  </si>
  <si>
    <t>722131911</t>
  </si>
  <si>
    <t>Potrubí pozinkované závitové vsazení odbočky do potrubí DN 15</t>
  </si>
  <si>
    <t>46995303</t>
  </si>
  <si>
    <t>Opravy vodovodního potrubí z ocelových trubek pozinkovaných závitových vsazení odbočky do potrubí DN 15</t>
  </si>
  <si>
    <t>30</t>
  </si>
  <si>
    <t>722131912</t>
  </si>
  <si>
    <t>Potrubí pozinkované závitové vsazení odbočky do potrubí DN 20</t>
  </si>
  <si>
    <t>778439224</t>
  </si>
  <si>
    <t>Opravy vodovodního potrubí z ocelových trubek pozinkovaných závitových vsazení odbočky do potrubí DN 20</t>
  </si>
  <si>
    <t>31</t>
  </si>
  <si>
    <t>722131913</t>
  </si>
  <si>
    <t>Potrubí pozinkované závitové vsazení odbočky do potrubí DN 25</t>
  </si>
  <si>
    <t>590992602</t>
  </si>
  <si>
    <t>Opravy vodovodního potrubí z ocelových trubek pozinkovaných závitových vsazení odbočky do potrubí DN 25</t>
  </si>
  <si>
    <t>32</t>
  </si>
  <si>
    <t>722131931</t>
  </si>
  <si>
    <t>Potrubí pozinkované závitové propojení potrubí DN 15</t>
  </si>
  <si>
    <t>-750514147</t>
  </si>
  <si>
    <t>Opravy vodovodního potrubí z ocelových trubek pozinkovaných závitových propojení dosavadního potrubí DN 15</t>
  </si>
  <si>
    <t>33</t>
  </si>
  <si>
    <t>722131932</t>
  </si>
  <si>
    <t>Potrubí pozinkované závitové propojení potrubí DN 20</t>
  </si>
  <si>
    <t>64616989</t>
  </si>
  <si>
    <t>Opravy vodovodního potrubí z ocelových trubek pozinkovaných závitových propojení dosavadního potrubí DN 20</t>
  </si>
  <si>
    <t>34</t>
  </si>
  <si>
    <t>722131933</t>
  </si>
  <si>
    <t>Potrubí pozinkované závitové propojení potrubí DN 25</t>
  </si>
  <si>
    <t>-445043850</t>
  </si>
  <si>
    <t>Opravy vodovodního potrubí z ocelových trubek pozinkovaných závitových propojení dosavadního potrubí DN 25</t>
  </si>
  <si>
    <t>35</t>
  </si>
  <si>
    <t>722131961</t>
  </si>
  <si>
    <t>Opravy trhlin, otvorů nebo porézních míst třmeny na potrubí pozinkovaném závitovém PN 16 DN 15</t>
  </si>
  <si>
    <t>-1252445656</t>
  </si>
  <si>
    <t>Opravy vodovodního potrubí z ocelových trubek pozinkovaných závitových opravy trhlin, otvorů a porézních míst na potrubí třmeny PN 16 DN 15</t>
  </si>
  <si>
    <t>36</t>
  </si>
  <si>
    <t>722131962</t>
  </si>
  <si>
    <t>Opravy trhlin, otvorů nebo porézních míst třmeny na potrubí pozinkovaném závitovém PN 16 DN 20</t>
  </si>
  <si>
    <t>1480168528</t>
  </si>
  <si>
    <t>Opravy vodovodního potrubí z ocelových trubek pozinkovaných závitových opravy trhlin, otvorů a porézních míst na potrubí třmeny PN 16 DN 20</t>
  </si>
  <si>
    <t>37</t>
  </si>
  <si>
    <t>722131963</t>
  </si>
  <si>
    <t>Opravy trhlin, otvorů nebo porézních míst třmeny na potrubí pozinkovaném závitovém PN 16 DN 25</t>
  </si>
  <si>
    <t>461925647</t>
  </si>
  <si>
    <t>Opravy vodovodního potrubí z ocelových trubek pozinkovaných závitových opravy trhlin, otvorů a porézních míst na potrubí třmeny PN 16 DN 25</t>
  </si>
  <si>
    <t>38</t>
  </si>
  <si>
    <t>722160801</t>
  </si>
  <si>
    <t>Demontáž potrubí vodovodního měděného D do 35/1,5</t>
  </si>
  <si>
    <t>-1652171419</t>
  </si>
  <si>
    <t>Demontáž potrubí z měděných trubek Ø do 35/1,5</t>
  </si>
  <si>
    <t>39</t>
  </si>
  <si>
    <t>722160803</t>
  </si>
  <si>
    <t>1220037071</t>
  </si>
  <si>
    <t>Demontáž potrubí z měděných trubek Ø přes 35/1,5 do 64/2,0</t>
  </si>
  <si>
    <t>40</t>
  </si>
  <si>
    <t>722170801</t>
  </si>
  <si>
    <t>468471586</t>
  </si>
  <si>
    <t>Demontáž rozvodů vody z plastů do Ø 25 mm</t>
  </si>
  <si>
    <t>41</t>
  </si>
  <si>
    <t>722170804</t>
  </si>
  <si>
    <t>1351092301</t>
  </si>
  <si>
    <t>Demontáž rozvodů vody z plastů přes 25 do Ø 50 mm</t>
  </si>
  <si>
    <t>42</t>
  </si>
  <si>
    <t>722171911</t>
  </si>
  <si>
    <t>Potrubí plastové odříznutí trubky D do 16 mm</t>
  </si>
  <si>
    <t>-1464390856</t>
  </si>
  <si>
    <t>Odříznutí trubky nebo tvarovky u rozvodů vody z plastů D do 16 mm</t>
  </si>
  <si>
    <t>43</t>
  </si>
  <si>
    <t>722171912</t>
  </si>
  <si>
    <t>1872195404</t>
  </si>
  <si>
    <t>Odříznutí trubky nebo tvarovky u rozvodů vody z plastů D přes 16 do 20 mm</t>
  </si>
  <si>
    <t>44</t>
  </si>
  <si>
    <t>722171913</t>
  </si>
  <si>
    <t>-1429830806</t>
  </si>
  <si>
    <t>Odříznutí trubky nebo tvarovky u rozvodů vody z plastů D přes 20 do 25 mm</t>
  </si>
  <si>
    <t>45</t>
  </si>
  <si>
    <t>722171914</t>
  </si>
  <si>
    <t>-1295619233</t>
  </si>
  <si>
    <t>Odříznutí trubky nebo tvarovky u rozvodů vody z plastů D přes 25 do 32 mm</t>
  </si>
  <si>
    <t>46</t>
  </si>
  <si>
    <t>722171931</t>
  </si>
  <si>
    <t>Potrubí plastové výměna trub nebo tvarovek D do 16 mm</t>
  </si>
  <si>
    <t>1349010733</t>
  </si>
  <si>
    <t>Výměna trubky, tvarovky, vsazení odbočky na rozvodech vody z plastů D do 16 mm</t>
  </si>
  <si>
    <t>47</t>
  </si>
  <si>
    <t>M</t>
  </si>
  <si>
    <t>28615130</t>
  </si>
  <si>
    <t>trubka vodovodní tlaková PPR řada PN 16 D 16mm dl 4m</t>
  </si>
  <si>
    <t>-1698504240</t>
  </si>
  <si>
    <t>VV</t>
  </si>
  <si>
    <t>10*1,03 'Přepočtené koeficientem množství</t>
  </si>
  <si>
    <t>48</t>
  </si>
  <si>
    <t>722171932</t>
  </si>
  <si>
    <t>1752656646</t>
  </si>
  <si>
    <t>Výměna trubky, tvarovky, vsazení odbočky na rozvodech vody z plastů D přes 16 do 20 mm</t>
  </si>
  <si>
    <t>49</t>
  </si>
  <si>
    <t>28615133</t>
  </si>
  <si>
    <t>trubka vodovodní tlaková PPR řada PN 16 D 20mm dl 4m</t>
  </si>
  <si>
    <t>-639085941</t>
  </si>
  <si>
    <t>5*1,03 'Přepočtené koeficientem množství</t>
  </si>
  <si>
    <t>50</t>
  </si>
  <si>
    <t>722171933</t>
  </si>
  <si>
    <t>-576752343</t>
  </si>
  <si>
    <t>Výměna trubky, tvarovky, vsazení odbočky na rozvodech vody z plastů D přes 20 do 25 mm</t>
  </si>
  <si>
    <t>51</t>
  </si>
  <si>
    <t>28615135</t>
  </si>
  <si>
    <t>trubka vodovodní tlaková PPR řada PN 16 D 25mm dl 4m</t>
  </si>
  <si>
    <t>369147775</t>
  </si>
  <si>
    <t>3*1,03 'Přepočtené koeficientem množství</t>
  </si>
  <si>
    <t>52</t>
  </si>
  <si>
    <t>722171934</t>
  </si>
  <si>
    <t>-1670551326</t>
  </si>
  <si>
    <t>Výměna trubky, tvarovky, vsazení odbočky na rozvodech vody z plastů D přes 25 do 32 mm</t>
  </si>
  <si>
    <t>53</t>
  </si>
  <si>
    <t>28615138</t>
  </si>
  <si>
    <t>trubka vodovodní tlaková PPR řada PN 16 D 32mm dl 4m</t>
  </si>
  <si>
    <t>1717185408</t>
  </si>
  <si>
    <t>2*1,03 'Přepočtené koeficientem množství</t>
  </si>
  <si>
    <t>54</t>
  </si>
  <si>
    <t>722173231</t>
  </si>
  <si>
    <t>-998374056</t>
  </si>
  <si>
    <t>55</t>
  </si>
  <si>
    <t>722173232</t>
  </si>
  <si>
    <t>-1158080419</t>
  </si>
  <si>
    <t>56</t>
  </si>
  <si>
    <t>722173233</t>
  </si>
  <si>
    <t>1308158609</t>
  </si>
  <si>
    <t>57</t>
  </si>
  <si>
    <t>722173234</t>
  </si>
  <si>
    <t>920651635</t>
  </si>
  <si>
    <t>58</t>
  </si>
  <si>
    <t>722173911</t>
  </si>
  <si>
    <t>Potrubí plastové spoje svar polyfuze D do 16 mm</t>
  </si>
  <si>
    <t>-1058939184</t>
  </si>
  <si>
    <t>Spoje rozvodů vody z plastů svary polyfuzí D do 16 mm</t>
  </si>
  <si>
    <t>59</t>
  </si>
  <si>
    <t>722173912</t>
  </si>
  <si>
    <t>-1241723791</t>
  </si>
  <si>
    <t>Spoje rozvodů vody z plastů svary polyfuzí D přes 16 do 20 mm</t>
  </si>
  <si>
    <t>60</t>
  </si>
  <si>
    <t>722173913</t>
  </si>
  <si>
    <t>-576646017</t>
  </si>
  <si>
    <t>Spoje rozvodů vody z plastů svary polyfuzí D přes 20 do 25 mm</t>
  </si>
  <si>
    <t>61</t>
  </si>
  <si>
    <t>722173914</t>
  </si>
  <si>
    <t>2101056208</t>
  </si>
  <si>
    <t>Spoje rozvodů vody z plastů svary polyfuzí D přes 25 do 32 mm</t>
  </si>
  <si>
    <t>62</t>
  </si>
  <si>
    <t>722174001</t>
  </si>
  <si>
    <t>Potrubí vodovodní plastové PPR svar polyfúze PN 16 D 16x2,2 mm</t>
  </si>
  <si>
    <t>607537020</t>
  </si>
  <si>
    <t>Potrubí z plastových trubek z polypropylenu PPR svařovaných polyfúzně PN 16 (SDR 7,4) D 16 x 2,2</t>
  </si>
  <si>
    <t>63</t>
  </si>
  <si>
    <t>722174002</t>
  </si>
  <si>
    <t>Potrubí vodovodní plastové PPR svar polyfúze PN 16 D 20x2,8 mm</t>
  </si>
  <si>
    <t>1525206222</t>
  </si>
  <si>
    <t>Potrubí z plastových trubek z polypropylenu PPR svařovaných polyfúzně PN 16 (SDR 7,4) D 20 x 2,8</t>
  </si>
  <si>
    <t>64</t>
  </si>
  <si>
    <t>722174003</t>
  </si>
  <si>
    <t>Potrubí vodovodní plastové PPR svar polyfúze PN 16 D 25x3,5 mm</t>
  </si>
  <si>
    <t>-340720633</t>
  </si>
  <si>
    <t>Potrubí z plastových trubek z polypropylenu PPR svařovaných polyfúzně PN 16 (SDR 7,4) D 25 x 3,5</t>
  </si>
  <si>
    <t>65</t>
  </si>
  <si>
    <t>722174021</t>
  </si>
  <si>
    <t>Potrubí vodovodní plastové PPR svar polyfúze PN 20 D 16x2,7 mm</t>
  </si>
  <si>
    <t>323529647</t>
  </si>
  <si>
    <t>Potrubí z plastových trubek z polypropylenu PPR svařovaných polyfúzně PN 20 (SDR 6) D 16 x 2,7</t>
  </si>
  <si>
    <t>66</t>
  </si>
  <si>
    <t>722174022</t>
  </si>
  <si>
    <t>Potrubí vodovodní plastové PPR svar polyfúze PN 20 D 20x3,4 mm</t>
  </si>
  <si>
    <t>903309360</t>
  </si>
  <si>
    <t>Potrubí z plastových trubek z polypropylenu PPR svařovaných polyfúzně PN 20 (SDR 6) D 20 x 3,4</t>
  </si>
  <si>
    <t>67</t>
  </si>
  <si>
    <t>722174061</t>
  </si>
  <si>
    <t>Potrubí vodovodní plastové křížení PPR svar polyfúze PN 20 D 16x2,7 mm</t>
  </si>
  <si>
    <t>-751657348</t>
  </si>
  <si>
    <t>Potrubí z plastových trubek z polypropylenu PPR svařovaných polyfúzně křížení potrubí (PPR) PN 20 (SDR 6) D 16 x 2,7</t>
  </si>
  <si>
    <t>68</t>
  </si>
  <si>
    <t>722174062</t>
  </si>
  <si>
    <t>Potrubí vodovodní plastové křížení PPR svar polyfúze PN 20 D 20x3,4 mm</t>
  </si>
  <si>
    <t>1835970603</t>
  </si>
  <si>
    <t>Potrubí z plastových trubek z polypropylenu PPR svařovaných polyfúzně křížení potrubí (PPR) PN 20 (SDR 6) D 20 x 3,4</t>
  </si>
  <si>
    <t>69</t>
  </si>
  <si>
    <t>722174911</t>
  </si>
  <si>
    <t>Potrubí plastové sestavení rozvodů D do 16 mm</t>
  </si>
  <si>
    <t>-2117743621</t>
  </si>
  <si>
    <t>Sestavení rozvodů vody D do 16 mm</t>
  </si>
  <si>
    <t>70</t>
  </si>
  <si>
    <t>1120957366</t>
  </si>
  <si>
    <t>71</t>
  </si>
  <si>
    <t>722174912</t>
  </si>
  <si>
    <t>-1073345383</t>
  </si>
  <si>
    <t>Sestavení rozvodů vody D přes 16 do 20 mm</t>
  </si>
  <si>
    <t>72</t>
  </si>
  <si>
    <t>-2100933174</t>
  </si>
  <si>
    <t>73</t>
  </si>
  <si>
    <t>722174913</t>
  </si>
  <si>
    <t>2119903145</t>
  </si>
  <si>
    <t>Sestavení rozvodů vody D přes 20 do 25 mm</t>
  </si>
  <si>
    <t>74</t>
  </si>
  <si>
    <t>1387900268</t>
  </si>
  <si>
    <t>75</t>
  </si>
  <si>
    <t>722174914</t>
  </si>
  <si>
    <t>-818140465</t>
  </si>
  <si>
    <t>Sestavení rozvodů vody D přes 25 do 32 mm</t>
  </si>
  <si>
    <t>76</t>
  </si>
  <si>
    <t>-1703651796</t>
  </si>
  <si>
    <t>77</t>
  </si>
  <si>
    <t>722179191</t>
  </si>
  <si>
    <t>Příplatek k rozvodu vody z plastů za malý rozsah prací na zakázce do 20 m</t>
  </si>
  <si>
    <t>-487555215</t>
  </si>
  <si>
    <t>Příplatek k ceně rozvody vody z plastů za práce malého rozsahu na zakázce do 20 m rozvodu</t>
  </si>
  <si>
    <t>78</t>
  </si>
  <si>
    <t>722179192</t>
  </si>
  <si>
    <t>Příplatek k rozvodu vody z plastů za potrubí do D 32 mm do 15 svarů</t>
  </si>
  <si>
    <t>1407403147</t>
  </si>
  <si>
    <t>Příplatek k ceně rozvody vody z plastů za práce malého rozsahu na zakázce při průměru trubek do 32 mm, do 15 svarů</t>
  </si>
  <si>
    <t>79</t>
  </si>
  <si>
    <t>722181123</t>
  </si>
  <si>
    <t>2008998869</t>
  </si>
  <si>
    <t>Ochrana potrubí zvuk tlumícími objímkami DN do 25 mm</t>
  </si>
  <si>
    <t>80</t>
  </si>
  <si>
    <t>722181221</t>
  </si>
  <si>
    <t>1692791548</t>
  </si>
  <si>
    <t>Ochrana potrubí termoizolačními trubicemi z pěnového polyetylenu PE přilepenými v příčných a podélných spojích, tloušťky izolace přes 6 do 9 mm, vnitřního průměru izolace DN do 22 mm</t>
  </si>
  <si>
    <t>81</t>
  </si>
  <si>
    <t>722181222</t>
  </si>
  <si>
    <t>-656651227</t>
  </si>
  <si>
    <t>Ochrana potrubí termoizolačními trubicemi z pěnového polyetylenu PE přilepenými v příčných a podélných spojích, tloušťky izolace přes 6 do 9 mm, vnitřního průměru izolace DN přes 22 do 45 mm</t>
  </si>
  <si>
    <t>82</t>
  </si>
  <si>
    <t>722182011</t>
  </si>
  <si>
    <t>Podpůrný žlab pro potrubí D 20</t>
  </si>
  <si>
    <t>813001473</t>
  </si>
  <si>
    <t>Podpůrný žlab pro potrubí průměru D 20</t>
  </si>
  <si>
    <t>83</t>
  </si>
  <si>
    <t>722182012</t>
  </si>
  <si>
    <t>Podpůrný žlab pro potrubí D 25</t>
  </si>
  <si>
    <t>-1035932658</t>
  </si>
  <si>
    <t>Podpůrný žlab pro potrubí průměru D 25</t>
  </si>
  <si>
    <t>84</t>
  </si>
  <si>
    <t>722190401</t>
  </si>
  <si>
    <t>-540744250</t>
  </si>
  <si>
    <t>Zřízení přípojek na potrubí vyvedení a upevnění výpustek do DN 25</t>
  </si>
  <si>
    <t>85</t>
  </si>
  <si>
    <t>722190831</t>
  </si>
  <si>
    <t>-1689933717</t>
  </si>
  <si>
    <t>Demontáž potrubí z olověných trubek tlakových do Ø 30</t>
  </si>
  <si>
    <t>86</t>
  </si>
  <si>
    <t>722190901</t>
  </si>
  <si>
    <t>Uzavření nebo otevření vodovodního potrubí při opravách</t>
  </si>
  <si>
    <t>-975014404</t>
  </si>
  <si>
    <t>Opravy ostatní uzavření nebo otevření vodovodního potrubí při opravách včetně vypuštění a napuštění</t>
  </si>
  <si>
    <t>87</t>
  </si>
  <si>
    <t>722220211</t>
  </si>
  <si>
    <t>Koleno přechodové 90° PPR PN 20 D 20 x G 1/2" s kovovým vnitřním závitem</t>
  </si>
  <si>
    <t>164862558</t>
  </si>
  <si>
    <t>Armatury s jedním závitem přechodové tvarovky PPR, PN 20 (SDR 6) s kovovým závitem vnitřním kolena 90° D 20 x G 1/2"</t>
  </si>
  <si>
    <t>88</t>
  </si>
  <si>
    <t>722220212</t>
  </si>
  <si>
    <t>Koleno přechodové 90° PPR PN 20 D 25 x G 3/4" s kovovým vnitřním závitem</t>
  </si>
  <si>
    <t>311665859</t>
  </si>
  <si>
    <t>Armatury s jedním závitem přechodové tvarovky PPR, PN 20 (SDR 6) s kovovým závitem vnitřním kolena 90° D 25 x G 3/4"</t>
  </si>
  <si>
    <t>89</t>
  </si>
  <si>
    <t>722220213</t>
  </si>
  <si>
    <t>Koleno přechodové 90° PPR PN 20 D 32 x G 1" s kovovým vnitřním závitem</t>
  </si>
  <si>
    <t>-1448446088</t>
  </si>
  <si>
    <t>Armatury s jedním závitem přechodové tvarovky PPR, PN 20 (SDR 6) s kovovým závitem vnitřním kolena 90° D 32 x G 1"</t>
  </si>
  <si>
    <t>90</t>
  </si>
  <si>
    <t>722220221</t>
  </si>
  <si>
    <t>T-kus PPR PN 20 D 20 x G 1/2" x D 20 s kovovým vnitřním závitem</t>
  </si>
  <si>
    <t>-1864256863</t>
  </si>
  <si>
    <t>Armatury s jedním závitem přechodové tvarovky PPR, PN 20 (SDR 6) s kovovým závitem vnitřním T - kusy D 20 x G 1/2" x D 20</t>
  </si>
  <si>
    <t>91</t>
  </si>
  <si>
    <t>722220222</t>
  </si>
  <si>
    <t>T-kus PPR PN 20 D 25 x G 3/4" x D 25 s kovovým vnitřním závitem</t>
  </si>
  <si>
    <t>-897949907</t>
  </si>
  <si>
    <t>Armatury s jedním závitem přechodové tvarovky PPR, PN 20 (SDR 6) s kovovým závitem vnitřním T - kusy D 25 x G 3/4" x D 25</t>
  </si>
  <si>
    <t>92</t>
  </si>
  <si>
    <t>722220223</t>
  </si>
  <si>
    <t>T-kus PPR PN 20 D 32 x G 1" x D 32 s kovovým vnitřním závitem</t>
  </si>
  <si>
    <t>-265382026</t>
  </si>
  <si>
    <t>Armatury s jedním závitem přechodové tvarovky PPR, PN 20 (SDR 6) s kovovým závitem vnitřním T - kusy D 32 x G 1" x D 32</t>
  </si>
  <si>
    <t>93</t>
  </si>
  <si>
    <t>722220231</t>
  </si>
  <si>
    <t>Přechodka dGK PPR PN 20 D 20 x G 1/2" s kovovým vnitřním závitem</t>
  </si>
  <si>
    <t>-1137898294</t>
  </si>
  <si>
    <t>Armatury s jedním závitem přechodové tvarovky PPR, PN 20 (SDR 6) s kovovým závitem vnitřním přechodky dGK D 20 x G 1/2"</t>
  </si>
  <si>
    <t>94</t>
  </si>
  <si>
    <t>722220232</t>
  </si>
  <si>
    <t>Přechodka dGK PPR PN 20 D 25 x G 3/4" s kovovým vnitřním závitem</t>
  </si>
  <si>
    <t>-986075187</t>
  </si>
  <si>
    <t>Armatury s jedním závitem přechodové tvarovky PPR, PN 20 (SDR 6) s kovovým závitem vnitřním přechodky dGK D 25 x G 3/4"</t>
  </si>
  <si>
    <t>95</t>
  </si>
  <si>
    <t>722220233</t>
  </si>
  <si>
    <t>Přechodka dGK PPR PN 20 D 32 x G 1" s kovovým vnitřním závitem</t>
  </si>
  <si>
    <t>2014648926</t>
  </si>
  <si>
    <t>Armatury s jedním závitem přechodové tvarovky PPR, PN 20 (SDR 6) s kovovým závitem vnitřním přechodky dGK D 32 x G 1"</t>
  </si>
  <si>
    <t>96</t>
  </si>
  <si>
    <t>722220241</t>
  </si>
  <si>
    <t>Přechodka dGK PPR PN 20 D 20 x G 1/2" s kovovým vnitřním závitem a převlečnou maticí</t>
  </si>
  <si>
    <t>-1309848898</t>
  </si>
  <si>
    <t>Armatury s jedním závitem přechodové tvarovky PPR, PN 20 (SDR 6) s kovovým závitem vnitřním přechodky s převlečnou maticí D 20 x G 3/4"</t>
  </si>
  <si>
    <t>97</t>
  </si>
  <si>
    <t>722220242</t>
  </si>
  <si>
    <t>Přechodka dGK PPR PN 20 D 25 x G 3/4" s kovovým vnitřním závitem a převlečnou maticí</t>
  </si>
  <si>
    <t>-335526909</t>
  </si>
  <si>
    <t>Armatury s jedním závitem přechodové tvarovky PPR, PN 20 (SDR 6) s kovovým závitem vnitřním přechodky s převlečnou maticí D 25 x G 1"</t>
  </si>
  <si>
    <t>98</t>
  </si>
  <si>
    <t>722220243</t>
  </si>
  <si>
    <t>Přechodka dGK PPR PN 20 D 32 x G 1" s kovovým vnitřním závitem a převlečnou maticí</t>
  </si>
  <si>
    <t>1309074554</t>
  </si>
  <si>
    <t>Armatury s jedním závitem přechodové tvarovky PPR, PN 20 (SDR 6) s kovovým závitem vnitřním přechodky s převlečnou maticí D 32 x G 5/4"</t>
  </si>
  <si>
    <t>99</t>
  </si>
  <si>
    <t>722220851</t>
  </si>
  <si>
    <t>Demontáž armatur závitových s jedním závitem G do 3/4</t>
  </si>
  <si>
    <t>66028030</t>
  </si>
  <si>
    <t>Demontáž armatur závitových s jedním závitem do G 3/4</t>
  </si>
  <si>
    <t>100</t>
  </si>
  <si>
    <t>722220852</t>
  </si>
  <si>
    <t>587215744</t>
  </si>
  <si>
    <t>Demontáž armatur závitových s jedním závitem přes 3/4 do G 5/4</t>
  </si>
  <si>
    <t>101</t>
  </si>
  <si>
    <t>722220861</t>
  </si>
  <si>
    <t>Demontáž armatur závitových se dvěma závity G do 3/4</t>
  </si>
  <si>
    <t>1993647590</t>
  </si>
  <si>
    <t>Demontáž armatur závitových se dvěma závity do G 3/4</t>
  </si>
  <si>
    <t>102</t>
  </si>
  <si>
    <t>722220862</t>
  </si>
  <si>
    <t>-91208061</t>
  </si>
  <si>
    <t>Demontáž armatur závitových se dvěma závity přes 3/4 do G 5/4</t>
  </si>
  <si>
    <t>103</t>
  </si>
  <si>
    <t>722220871</t>
  </si>
  <si>
    <t>Demontáž armatur závitových se dvěma závity a šroubením G 3/8</t>
  </si>
  <si>
    <t>2091101678</t>
  </si>
  <si>
    <t>Demontáž armatur závitových se závitem a šroubením (armatury, odbočky a spojky k naletování) G 3/8</t>
  </si>
  <si>
    <t>104</t>
  </si>
  <si>
    <t>722220872</t>
  </si>
  <si>
    <t>2006359636</t>
  </si>
  <si>
    <t>Demontáž armatur závitových se závitem a šroubením (armatury, odbočky a spojky k naletování) přes 3/8 do G 3/4</t>
  </si>
  <si>
    <t>105</t>
  </si>
  <si>
    <t>722220873</t>
  </si>
  <si>
    <t>Demontáž armatur závitových se dvěma závity a šroubením G 1</t>
  </si>
  <si>
    <t>-1369640813</t>
  </si>
  <si>
    <t>Demontáž armatur závitových se závitem a šroubením (armatury, odbočky a spojky k naletování) G 1</t>
  </si>
  <si>
    <t>106</t>
  </si>
  <si>
    <t>722221134</t>
  </si>
  <si>
    <t>Ventil výtokový G 1/2" s jedním závitem</t>
  </si>
  <si>
    <t>-905733815</t>
  </si>
  <si>
    <t>Armatury s jedním závitem ventily výtokové G 1/2"</t>
  </si>
  <si>
    <t>107</t>
  </si>
  <si>
    <t>722221135</t>
  </si>
  <si>
    <t>Ventil výtokový G 3/4" s jedním závitem</t>
  </si>
  <si>
    <t>642416513</t>
  </si>
  <si>
    <t>Armatury s jedním závitem ventily výtokové G 3/4"</t>
  </si>
  <si>
    <t>108</t>
  </si>
  <si>
    <t>722224115</t>
  </si>
  <si>
    <t>Kohout plnicí nebo vypouštěcí G 1/2" PN 10 s jedním závitem</t>
  </si>
  <si>
    <t>1607169370</t>
  </si>
  <si>
    <t>Armatury s jedním závitem kohouty plnicí a vypouštěcí PN 10 G 1/2"</t>
  </si>
  <si>
    <t>109</t>
  </si>
  <si>
    <t>722224116</t>
  </si>
  <si>
    <t>Kohout plnicí nebo vypouštěcí G 3/4" PN 10 s jedním závitem</t>
  </si>
  <si>
    <t>-187484239</t>
  </si>
  <si>
    <t>Armatury s jedním závitem kohouty plnicí a vypouštěcí PN 10 G 3/4"</t>
  </si>
  <si>
    <t>110</t>
  </si>
  <si>
    <t>722224121</t>
  </si>
  <si>
    <t>Ventil odvodňovací G 1/4" s jedním závitem</t>
  </si>
  <si>
    <t>-1167623397</t>
  </si>
  <si>
    <t>Armatury s jedním závitem ventily odvodňovací G 1/4"</t>
  </si>
  <si>
    <t>111</t>
  </si>
  <si>
    <t>722224151</t>
  </si>
  <si>
    <t>Kulový kohout zahradní s vnějším závitem a páčkou PN 15, T 120°C G 3/8" - 3/4"</t>
  </si>
  <si>
    <t>-1475951213</t>
  </si>
  <si>
    <t>Armatury s jedním závitem ventily kulové zahradní uzávěry PN 15 do 120° C G 3/8" - 3/4"</t>
  </si>
  <si>
    <t>112</t>
  </si>
  <si>
    <t>722224152</t>
  </si>
  <si>
    <t>Kulový kohout zahradní s vnějším závitem a páčkou PN 15, T 120°C G 1/2" - 3/4"</t>
  </si>
  <si>
    <t>-262274720</t>
  </si>
  <si>
    <t>Armatury s jedním závitem ventily kulové zahradní uzávěry PN 15 do 120° C G 1/2" - 3/4"</t>
  </si>
  <si>
    <t>113</t>
  </si>
  <si>
    <t>722224153</t>
  </si>
  <si>
    <t>Kulový kohout zahradní s vnějším závitem a páčkou PN 15, T 120°C G 3/4" - 1"</t>
  </si>
  <si>
    <t>-516526109</t>
  </si>
  <si>
    <t>Armatury s jedním závitem ventily kulové zahradní uzávěry PN 15 do 120° C G 3/4" - 1"</t>
  </si>
  <si>
    <t>114</t>
  </si>
  <si>
    <t>722225301</t>
  </si>
  <si>
    <t>Šroubení přechodové krátké s vnitřním závitem D 16xR 1/2"</t>
  </si>
  <si>
    <t>1694738129</t>
  </si>
  <si>
    <t>Armatury s jedním závitem přechodová šroubení krátká s vnitřním závitem D 16 x R 1/2</t>
  </si>
  <si>
    <t>115</t>
  </si>
  <si>
    <t>722225302</t>
  </si>
  <si>
    <t>Šroubení přechodové krátké s vnitřním závitem D 20xR 1/2"</t>
  </si>
  <si>
    <t>1523393231</t>
  </si>
  <si>
    <t>Armatury s jedním závitem přechodová šroubení krátká s vnitřním závitem D 20 x R 1/2</t>
  </si>
  <si>
    <t>116</t>
  </si>
  <si>
    <t>722225303</t>
  </si>
  <si>
    <t>Šroubení přechodové krátké s vnitřním závitem D 25xR 3/4"</t>
  </si>
  <si>
    <t>-363617776</t>
  </si>
  <si>
    <t>Armatury s jedním závitem přechodová šroubení krátká s vnitřním závitem D 25 x R 3/4</t>
  </si>
  <si>
    <t>117</t>
  </si>
  <si>
    <t>722225304</t>
  </si>
  <si>
    <t>Šroubení přechodové krátké s vnitřním závitem D 32xR 1"</t>
  </si>
  <si>
    <t>-212406187</t>
  </si>
  <si>
    <t>Armatury s jedním závitem přechodová šroubení krátká s vnitřním závitem D 32 x R 1</t>
  </si>
  <si>
    <t>118</t>
  </si>
  <si>
    <t>722230101</t>
  </si>
  <si>
    <t>Ventil přímý G 1/2" se dvěma závity</t>
  </si>
  <si>
    <t>640235881</t>
  </si>
  <si>
    <t>Armatury se dvěma závity ventily přímé G 1/2"</t>
  </si>
  <si>
    <t>119</t>
  </si>
  <si>
    <t>722230102</t>
  </si>
  <si>
    <t>Ventil přímý G 3/4" se dvěma závity</t>
  </si>
  <si>
    <t>1671100393</t>
  </si>
  <si>
    <t>Armatury se dvěma závity ventily přímé G 3/4"</t>
  </si>
  <si>
    <t>120</t>
  </si>
  <si>
    <t>722230103</t>
  </si>
  <si>
    <t>Ventil přímý G 1" se dvěma závity</t>
  </si>
  <si>
    <t>-2137197244</t>
  </si>
  <si>
    <t>Armatury se dvěma závity ventily přímé G 1"</t>
  </si>
  <si>
    <t>121</t>
  </si>
  <si>
    <t>722230104</t>
  </si>
  <si>
    <t>Ventil přímý G 5/4" se dvěma závity</t>
  </si>
  <si>
    <t>165442427</t>
  </si>
  <si>
    <t>Armatury se dvěma závity ventily přímé G 5/4"</t>
  </si>
  <si>
    <t>122</t>
  </si>
  <si>
    <t>722230105</t>
  </si>
  <si>
    <t>Ventil přímý G 6/4" se dvěma závity</t>
  </si>
  <si>
    <t>-30778497</t>
  </si>
  <si>
    <t>Armatury se dvěma závity ventily přímé G 6/4"</t>
  </si>
  <si>
    <t>123</t>
  </si>
  <si>
    <t>722230106</t>
  </si>
  <si>
    <t>Ventil přímý G 2" se dvěma závity</t>
  </si>
  <si>
    <t>718260338</t>
  </si>
  <si>
    <t>Armatury se dvěma závity ventily přímé G 2"</t>
  </si>
  <si>
    <t>124</t>
  </si>
  <si>
    <t>722230111</t>
  </si>
  <si>
    <t>Ventil přímý G 1/2" s odvodněním a dvěma závity</t>
  </si>
  <si>
    <t>157953728</t>
  </si>
  <si>
    <t>Armatury se dvěma závity ventily přímé s odvodňovacím ventilem G 1/2"</t>
  </si>
  <si>
    <t>125</t>
  </si>
  <si>
    <t>722230112</t>
  </si>
  <si>
    <t>Ventil přímý G 3/4" s odvodněním a dvěma závity</t>
  </si>
  <si>
    <t>-1359130778</t>
  </si>
  <si>
    <t>Armatury se dvěma závity ventily přímé s odvodňovacím ventilem G 3/4"</t>
  </si>
  <si>
    <t>126</t>
  </si>
  <si>
    <t>722230113</t>
  </si>
  <si>
    <t>Ventil přímý G 1" s odvodněním a dvěma závity</t>
  </si>
  <si>
    <t>1768180216</t>
  </si>
  <si>
    <t>Armatury se dvěma závity ventily přímé s odvodňovacím ventilem G 1"</t>
  </si>
  <si>
    <t>127</t>
  </si>
  <si>
    <t>722230114</t>
  </si>
  <si>
    <t>Ventil přímý G 5/4" s odvodněním a dvěma závity</t>
  </si>
  <si>
    <t>-1036741989</t>
  </si>
  <si>
    <t>Armatury se dvěma závity ventily přímé s odvodňovacím ventilem G 5/4"</t>
  </si>
  <si>
    <t>129</t>
  </si>
  <si>
    <t>722231141</t>
  </si>
  <si>
    <t>Ventil závitový pojistný rohový G 1/2"</t>
  </si>
  <si>
    <t>-1075858480</t>
  </si>
  <si>
    <t>Armatury se dvěma závity ventily pojistné rohové G 1/2"</t>
  </si>
  <si>
    <t>130</t>
  </si>
  <si>
    <t>722231142</t>
  </si>
  <si>
    <t>Ventil závitový pojistný rohový G 3/4"</t>
  </si>
  <si>
    <t>1020800618</t>
  </si>
  <si>
    <t>Armatury se dvěma závity ventily pojistné rohové G 3/4"</t>
  </si>
  <si>
    <t>131</t>
  </si>
  <si>
    <t>722231143</t>
  </si>
  <si>
    <t>Ventil závitový pojistný rohový G 1"</t>
  </si>
  <si>
    <t>-1887181863</t>
  </si>
  <si>
    <t>Armatury se dvěma závity ventily pojistné rohové G 1"</t>
  </si>
  <si>
    <t>139</t>
  </si>
  <si>
    <t>722234261</t>
  </si>
  <si>
    <t>Filtr mosazný G 1/4" PN 20 do 80°C s 2x vnitřním závitem</t>
  </si>
  <si>
    <t>-1862180348</t>
  </si>
  <si>
    <t>Armatury se dvěma závity filtry mosazný PN 20 do 80 °C G 1/4"</t>
  </si>
  <si>
    <t>140</t>
  </si>
  <si>
    <t>722234262</t>
  </si>
  <si>
    <t>Filtr mosazný G 3/8" PN 20 do 80°C s 2x vnitřním závitem</t>
  </si>
  <si>
    <t>-1300788842</t>
  </si>
  <si>
    <t>Armatury se dvěma závity filtry mosazný PN 20 do 80 °C G 3/8"</t>
  </si>
  <si>
    <t>141</t>
  </si>
  <si>
    <t>722234263</t>
  </si>
  <si>
    <t>Filtr mosazný G 1/2" PN 20 do 80°C s 2x vnitřním závitem</t>
  </si>
  <si>
    <t>-1285633458</t>
  </si>
  <si>
    <t>Armatury se dvěma závity filtry mosazný PN 20 do 80 °C G 1/2"</t>
  </si>
  <si>
    <t>142</t>
  </si>
  <si>
    <t>722234264</t>
  </si>
  <si>
    <t>Filtr mosazný G 3/4" PN 20 do 80°C s 2x vnitřním závitem</t>
  </si>
  <si>
    <t>-1184056218</t>
  </si>
  <si>
    <t>Armatury se dvěma závity filtry mosazný PN 20 do 80 °C G 3/4"</t>
  </si>
  <si>
    <t>143</t>
  </si>
  <si>
    <t>722234265</t>
  </si>
  <si>
    <t>Filtr mosazný G 1" PN 20 do 80°C s 2x vnitřním závitem</t>
  </si>
  <si>
    <t>138430123</t>
  </si>
  <si>
    <t>Armatury se dvěma závity filtry mosazný PN 20 do 80 °C G 1"</t>
  </si>
  <si>
    <t>144</t>
  </si>
  <si>
    <t>722240101</t>
  </si>
  <si>
    <t>Ventily plastové PPR přímé DN 20</t>
  </si>
  <si>
    <t>-1782696935</t>
  </si>
  <si>
    <t>Armatury z plastických hmot ventily (PPR) přímé DN 20</t>
  </si>
  <si>
    <t>145</t>
  </si>
  <si>
    <t>722240102</t>
  </si>
  <si>
    <t>Ventily plastové PPR přímé DN 25</t>
  </si>
  <si>
    <t>-1974768534</t>
  </si>
  <si>
    <t>Armatury z plastických hmot ventily (PPR) přímé DN 25</t>
  </si>
  <si>
    <t>146</t>
  </si>
  <si>
    <t>722240121</t>
  </si>
  <si>
    <t>Kohout kulový plastový PPR DN 16</t>
  </si>
  <si>
    <t>-605180586</t>
  </si>
  <si>
    <t>Armatury z plastických hmot kohouty (PPR) kulové DN 16</t>
  </si>
  <si>
    <t>147</t>
  </si>
  <si>
    <t>722240122</t>
  </si>
  <si>
    <t>Kohout kulový plastový PPR DN 20</t>
  </si>
  <si>
    <t>-1291264468</t>
  </si>
  <si>
    <t>Armatury z plastických hmot kohouty (PPR) kulové DN 20</t>
  </si>
  <si>
    <t>148</t>
  </si>
  <si>
    <t>722240123</t>
  </si>
  <si>
    <t>Kohout kulový plastový PPR DN 25</t>
  </si>
  <si>
    <t>656515341</t>
  </si>
  <si>
    <t>Armatury z plastických hmot kohouty (PPR) kulové DN 25</t>
  </si>
  <si>
    <t>149</t>
  </si>
  <si>
    <t>722260811</t>
  </si>
  <si>
    <t>Demontáž vodoměrů závitových G 1/2</t>
  </si>
  <si>
    <t>-1775693006</t>
  </si>
  <si>
    <t>150</t>
  </si>
  <si>
    <t>722260812</t>
  </si>
  <si>
    <t>Demontáž vodoměrů závitových G 3/4</t>
  </si>
  <si>
    <t>-1006131886</t>
  </si>
  <si>
    <t>151</t>
  </si>
  <si>
    <t>722260813</t>
  </si>
  <si>
    <t>Demontáž vodoměrů závitových G 1</t>
  </si>
  <si>
    <t>-514565945</t>
  </si>
  <si>
    <t>152</t>
  </si>
  <si>
    <t>722260921</t>
  </si>
  <si>
    <t>Zpětná montáž vodoměrů závitových G 1/2</t>
  </si>
  <si>
    <t>-1497360334</t>
  </si>
  <si>
    <t>Oprava vodoměrů zpětná montáž vodoměrů závitových do potrubí z trubek ocelových G 1/2</t>
  </si>
  <si>
    <t>153</t>
  </si>
  <si>
    <t>722260922</t>
  </si>
  <si>
    <t>Zpětná montáž vodoměrů závitových G 3/4</t>
  </si>
  <si>
    <t>-1814690655</t>
  </si>
  <si>
    <t>Oprava vodoměrů zpětná montáž vodoměrů závitových do potrubí z trubek ocelových G 3/4</t>
  </si>
  <si>
    <t>154</t>
  </si>
  <si>
    <t>722260923</t>
  </si>
  <si>
    <t>Zpětná montáž vodoměrů závitových G 1</t>
  </si>
  <si>
    <t>1721162576</t>
  </si>
  <si>
    <t>Oprava vodoměrů zpětná montáž vodoměrů závitových do potrubí z trubek ocelových G 1</t>
  </si>
  <si>
    <t>155</t>
  </si>
  <si>
    <t>722262211</t>
  </si>
  <si>
    <t>Vodoměr závitový jednovtokový suchoběžný do 40°C G 1/2"x 80 mm Qn 1,5 m3/h horizontální</t>
  </si>
  <si>
    <t>558993986</t>
  </si>
  <si>
    <t>Vodoměry pro vodu do 40°C závitové horizontální jednovtokové suchoběžné G 1/2" x 80 mm Qn 1,5</t>
  </si>
  <si>
    <t>156</t>
  </si>
  <si>
    <t>722262212</t>
  </si>
  <si>
    <t>Vodoměr závitový jednovtokový suchoběžný do 40°C G 1/2"x 110 mm Qn 1,5 m3/h horizontální</t>
  </si>
  <si>
    <t>-1207760136</t>
  </si>
  <si>
    <t>Vodoměry pro vodu do 40°C závitové horizontální jednovtokové suchoběžné G 1/2" x 110 mm Qn 1,5</t>
  </si>
  <si>
    <t>157</t>
  </si>
  <si>
    <t>722262301</t>
  </si>
  <si>
    <t>Vodoměr závitový vícevtokový mokroběžný do 40°C G 1"x 105 mm Qn 2,5 m3/h vertikální</t>
  </si>
  <si>
    <t>-2025414714</t>
  </si>
  <si>
    <t>Vodoměry pro vodu do 40°C závitové vertikální vícevtokové mokroběžné G 1"x 105 mm Qn 2,5</t>
  </si>
  <si>
    <t>158</t>
  </si>
  <si>
    <t>722263205</t>
  </si>
  <si>
    <t>Vodoměr závitový jednovtokový suchoběžný do 100°C G 1/2"x 80 mm Qn 1,5 m3/h horizontální</t>
  </si>
  <si>
    <t>867581371</t>
  </si>
  <si>
    <t>Vodoměry pro vodu do 100°C závitové horizontální jednovtokové suchoběžné G 1/2"x 80 mm Qn 1,5</t>
  </si>
  <si>
    <t>159</t>
  </si>
  <si>
    <t>722263206</t>
  </si>
  <si>
    <t>Vodoměr závitový jednovtokový suchoběžný do 100°C G 1/2"x 110 mm Qn 1,5 m3/h horizontální</t>
  </si>
  <si>
    <t>27388920</t>
  </si>
  <si>
    <t>Vodoměry pro vodu do 100°C závitové horizontální jednovtokové suchoběžné G 1/2"x 110 mm Qn 1,5</t>
  </si>
  <si>
    <t>160</t>
  </si>
  <si>
    <t>722290226</t>
  </si>
  <si>
    <t>1259700274</t>
  </si>
  <si>
    <t>Zkoušky, proplach a desinfekce vodovodního potrubí zkoušky těsnosti vodovodního potrubí závitového do DN 50</t>
  </si>
  <si>
    <t>161</t>
  </si>
  <si>
    <t>722290234</t>
  </si>
  <si>
    <t>1936704709</t>
  </si>
  <si>
    <t>Zkoušky, proplach a desinfekce vodovodního potrubí proplach a desinfekce vodovodního potrubí do DN 80</t>
  </si>
  <si>
    <t>162</t>
  </si>
  <si>
    <t>998722101</t>
  </si>
  <si>
    <t>Přesun hmot tonážní pro vnitřní vodovod v objektech v do 6 m</t>
  </si>
  <si>
    <t>t</t>
  </si>
  <si>
    <t>1622288750</t>
  </si>
  <si>
    <t>Přesun hmot pro vnitřní vodovod stanovený z hmotnosti přesunovaného materiálu vodorovná dopravní vzdálenost do 50 m v objektech výšky do 6 m</t>
  </si>
  <si>
    <t>163</t>
  </si>
  <si>
    <t>998722102</t>
  </si>
  <si>
    <t>1434466123</t>
  </si>
  <si>
    <t>Přesun hmot pro vnitřní vodovod stanovený z hmotnosti přesunovaného materiálu vodorovná dopravní vzdálenost do 50 m v objektech výšky přes 6 do 12 m</t>
  </si>
  <si>
    <t>164</t>
  </si>
  <si>
    <t>998722103</t>
  </si>
  <si>
    <t>-1207640066</t>
  </si>
  <si>
    <t>Přesun hmot pro vnitřní vodovod stanovený z hmotnosti přesunovaného materiálu vodorovná dopravní vzdálenost do 50 m v objektech výšky přes 12 do 24 m</t>
  </si>
  <si>
    <t>165</t>
  </si>
  <si>
    <t>998722104</t>
  </si>
  <si>
    <t>-1398904509</t>
  </si>
  <si>
    <t>Přesun hmot pro vnitřní vodovod stanovený z hmotnosti přesunovaného materiálu vodorovná dopravní vzdálenost do 50 m v objektech výšky přes 24 do 36 m</t>
  </si>
  <si>
    <t>166</t>
  </si>
  <si>
    <t>998722181</t>
  </si>
  <si>
    <t>Příplatek k přesunu hmot tonážní 722 prováděný bez použití mechanizace</t>
  </si>
  <si>
    <t>15708445</t>
  </si>
  <si>
    <t>Přesun hmot pro vnitřní vodovod stanovený z hmotnosti přesunovaného materiálu Příplatek k ceně za přesun prováděný bez použití mechanizace pro jakoukoliv výšku objektu</t>
  </si>
  <si>
    <t>167</t>
  </si>
  <si>
    <t>998722192</t>
  </si>
  <si>
    <t>Příplatek k přesunu hmot tonážní 722 za zvětšený přesun do 100 m</t>
  </si>
  <si>
    <t>287319462</t>
  </si>
  <si>
    <t>Přesun hmot pro vnitřní vodovod stanovený z hmotnosti přesunovaného materiálu Příplatek k ceně za zvětšený přesun přes vymezenou největší dopravní vzdálenost do 100 m</t>
  </si>
  <si>
    <t>723</t>
  </si>
  <si>
    <t>Zdravotechnika - vnitřní plynovod</t>
  </si>
  <si>
    <t>173</t>
  </si>
  <si>
    <t>723120804</t>
  </si>
  <si>
    <t>-1053395124</t>
  </si>
  <si>
    <t>Demontáž potrubí svařovaného z ocelových trubek závitových do DN 25</t>
  </si>
  <si>
    <t>174</t>
  </si>
  <si>
    <t>723120805</t>
  </si>
  <si>
    <t>-613989512</t>
  </si>
  <si>
    <t>Demontáž potrubí svařovaného z ocelových trubek závitových přes 25 do DN 50</t>
  </si>
  <si>
    <t>175</t>
  </si>
  <si>
    <t>723140801</t>
  </si>
  <si>
    <t>Demontáž potrubí ocelové závitové přesné do DN 8</t>
  </si>
  <si>
    <t>1802935481</t>
  </si>
  <si>
    <t>Demontáž potrubí z ocelových trubek přesných do DN 8</t>
  </si>
  <si>
    <t>179</t>
  </si>
  <si>
    <t>723150801</t>
  </si>
  <si>
    <t>1672257197</t>
  </si>
  <si>
    <t>Demontáž potrubí svařovaného z ocelových trubek hladkých do Ø 32</t>
  </si>
  <si>
    <t>180</t>
  </si>
  <si>
    <t>723150802</t>
  </si>
  <si>
    <t>1361233123</t>
  </si>
  <si>
    <t>Demontáž potrubí svařovaného z ocelových trubek hladkých přes 32 do Ø 44,5</t>
  </si>
  <si>
    <t>181</t>
  </si>
  <si>
    <t>723160204</t>
  </si>
  <si>
    <t>Přípojka k plynoměru spojované na závit bez ochozu G 1"</t>
  </si>
  <si>
    <t>1903528868</t>
  </si>
  <si>
    <t>Přípojky k plynoměrům spojované na závit bez ochozu G 1"</t>
  </si>
  <si>
    <t>182</t>
  </si>
  <si>
    <t>723160205</t>
  </si>
  <si>
    <t>Přípojka k plynoměru spojované na závit bez ochozu G 5/4"</t>
  </si>
  <si>
    <t>-864790230</t>
  </si>
  <si>
    <t>Přípojky k plynoměrům spojované na závit bez ochozu G 5/4"</t>
  </si>
  <si>
    <t>183</t>
  </si>
  <si>
    <t>723160334</t>
  </si>
  <si>
    <t>Rozpěrka přípojek plynoměru G 1"</t>
  </si>
  <si>
    <t>203542729</t>
  </si>
  <si>
    <t>Přípojky k plynoměrům rozpěrky přípojek G 1"</t>
  </si>
  <si>
    <t>184</t>
  </si>
  <si>
    <t>723160335</t>
  </si>
  <si>
    <t>Rozpěrka přípojek plynoměru G 5/4"</t>
  </si>
  <si>
    <t>-76755855</t>
  </si>
  <si>
    <t>Přípojky k plynoměrům rozpěrky přípojek G 5/4"</t>
  </si>
  <si>
    <t>185</t>
  </si>
  <si>
    <t>723160804</t>
  </si>
  <si>
    <t>Demontáž přípojka k plynoměru na závit bez ochozu G 1</t>
  </si>
  <si>
    <t>pár</t>
  </si>
  <si>
    <t>-1856414991</t>
  </si>
  <si>
    <t>Demontáž přípojek k plynoměrům spojovaných na závit bez ochozu G 1</t>
  </si>
  <si>
    <t>186</t>
  </si>
  <si>
    <t>723160805</t>
  </si>
  <si>
    <t>Demontáž přípojka k plynoměru na závit bez ochozu G 5/4</t>
  </si>
  <si>
    <t>862487295</t>
  </si>
  <si>
    <t>Demontáž přípojek k plynoměrům spojovaných na závit bez ochozu G 5/4</t>
  </si>
  <si>
    <t>187</t>
  </si>
  <si>
    <t>723160817</t>
  </si>
  <si>
    <t>Demontáž přípojka k plynoměru závit s ochozem G 2</t>
  </si>
  <si>
    <t>-1754447454</t>
  </si>
  <si>
    <t>Demontáž přípojek k plynoměrům spojovaných na závit s ochozem G 2</t>
  </si>
  <si>
    <t>188</t>
  </si>
  <si>
    <t>723160831</t>
  </si>
  <si>
    <t>Demontáž rozpěrky k plynoměru G 1</t>
  </si>
  <si>
    <t>-1723324419</t>
  </si>
  <si>
    <t>Demontáž přípojek k plynoměrům rozpěrek G 1</t>
  </si>
  <si>
    <t>189</t>
  </si>
  <si>
    <t>723160832</t>
  </si>
  <si>
    <t>Demontáž rozpěrky k plynoměru G 5/4</t>
  </si>
  <si>
    <t>-1119515918</t>
  </si>
  <si>
    <t>Demontáž přípojek k plynoměrům rozpěrek G 5/4</t>
  </si>
  <si>
    <t>190</t>
  </si>
  <si>
    <t>723170801</t>
  </si>
  <si>
    <t>Demontáž přípojek propan-butan hadice D 8/16</t>
  </si>
  <si>
    <t>-1403299981</t>
  </si>
  <si>
    <t>Demontáž přípojek propan-butanových instalací hadice Ø 8/16</t>
  </si>
  <si>
    <t>191</t>
  </si>
  <si>
    <t>723171101</t>
  </si>
  <si>
    <t>Přípojka propan-butanová potrubí ocelové přesné bezešvé svařované běžné DN 6</t>
  </si>
  <si>
    <t>1025359856</t>
  </si>
  <si>
    <t>Přípojky propan-butanových instalací potrubí z ocelových trubek bezešvých přesných DN 6</t>
  </si>
  <si>
    <t>192</t>
  </si>
  <si>
    <t>723171102</t>
  </si>
  <si>
    <t>Přípojka propan-butanová potrubí ocelové přesné bezešvé svařované běžné DN 8</t>
  </si>
  <si>
    <t>-343546355</t>
  </si>
  <si>
    <t>Přípojky propan-butanových instalací potrubí z ocelových trubek bezešvých přesných DN 8</t>
  </si>
  <si>
    <t>193</t>
  </si>
  <si>
    <t>723171201</t>
  </si>
  <si>
    <t>Přípojka propan-butanová hadice D 8/16</t>
  </si>
  <si>
    <t>1486308846</t>
  </si>
  <si>
    <t>Přípojky propan-butanových instalací potrubí z ocelových trubek bezešvých přesných hadice (PND 21/409-72) Ø 8/16</t>
  </si>
  <si>
    <t>194</t>
  </si>
  <si>
    <t>723181011</t>
  </si>
  <si>
    <t>Potrubí měděné polotvrdé spojované lisováním D 15x1 mm</t>
  </si>
  <si>
    <t>1486940471</t>
  </si>
  <si>
    <t>Potrubí z měděných trubek polotvrdých, spojovaných lisováním Ø 15/1</t>
  </si>
  <si>
    <t>195</t>
  </si>
  <si>
    <t>723181012</t>
  </si>
  <si>
    <t>Potrubí měděné polotvrdé spojované lisováním D 18x1 mm</t>
  </si>
  <si>
    <t>1975107652</t>
  </si>
  <si>
    <t>Potrubí z měděných trubek polotvrdých, spojovaných lisováním Ø 18/1</t>
  </si>
  <si>
    <t>196</t>
  </si>
  <si>
    <t>723181013</t>
  </si>
  <si>
    <t>Potrubí měděné polotvrdé spojované lisováním D 22x1 mm</t>
  </si>
  <si>
    <t>-1528318959</t>
  </si>
  <si>
    <t>Potrubí z měděných trubek polotvrdých, spojovaných lisováním Ø 22/1</t>
  </si>
  <si>
    <t>197</t>
  </si>
  <si>
    <t>723181021</t>
  </si>
  <si>
    <t>Potrubí měděné tvrdé spojované lisováním D 15x1 mm</t>
  </si>
  <si>
    <t>1320159450</t>
  </si>
  <si>
    <t>Potrubí z měděných trubek tvrdých, spojovaných lisováním Ø 15/1</t>
  </si>
  <si>
    <t>198</t>
  </si>
  <si>
    <t>723181022</t>
  </si>
  <si>
    <t>Potrubí měděné tvrdé spojované lisováním D 18x1 mm</t>
  </si>
  <si>
    <t>1272391623</t>
  </si>
  <si>
    <t>Potrubí z měděných trubek tvrdých, spojovaných lisováním Ø 18/1</t>
  </si>
  <si>
    <t>199</t>
  </si>
  <si>
    <t>723181023</t>
  </si>
  <si>
    <t>Potrubí měděné tvrdé spojované lisováním D 22x1 mm</t>
  </si>
  <si>
    <t>-81100419</t>
  </si>
  <si>
    <t>Potrubí z měděných trubek tvrdých, spojovaných lisováním Ø 22/1</t>
  </si>
  <si>
    <t>200</t>
  </si>
  <si>
    <t>723181024</t>
  </si>
  <si>
    <t>Potrubí měděné tvrdé spojované lisováním D 28x1,5 mm</t>
  </si>
  <si>
    <t>-872118064</t>
  </si>
  <si>
    <t>Potrubí z měděných trubek tvrdých, spojovaných lisováním Ø 28/1,5</t>
  </si>
  <si>
    <t>201</t>
  </si>
  <si>
    <t>723181025</t>
  </si>
  <si>
    <t>Potrubí měděné tvrdé spojované lisováním D 35x1,5 mm</t>
  </si>
  <si>
    <t>-973852177</t>
  </si>
  <si>
    <t>Potrubí z měděných trubek tvrdých, spojovaných lisováním Ø 35/1,5</t>
  </si>
  <si>
    <t>202</t>
  </si>
  <si>
    <t>723181026</t>
  </si>
  <si>
    <t>Potrubí měděné tvrdé spojované lisováním D 42x1,5 mm</t>
  </si>
  <si>
    <t>-2059141866</t>
  </si>
  <si>
    <t>Potrubí z měděných trubek tvrdých, spojovaných lisováním Ø 42/1,5</t>
  </si>
  <si>
    <t>204</t>
  </si>
  <si>
    <t>723190105</t>
  </si>
  <si>
    <t>Přípojka plynovodní nerezová hadice G 1/2"F x G 1/2"F délky 100 cm spojovaná na závit</t>
  </si>
  <si>
    <t>-1873161908</t>
  </si>
  <si>
    <t>Přípojky plynovodní ke spotřebičům z hadic nerezových vnitřní závit G 1/2" FF, délky 100 cm</t>
  </si>
  <si>
    <t>206</t>
  </si>
  <si>
    <t>723190109</t>
  </si>
  <si>
    <t>Přípojka plynovodní nerezová hadice G 1/2"F x G 1/2"M délky 100 cm spojovaná na závit</t>
  </si>
  <si>
    <t>213342872</t>
  </si>
  <si>
    <t>Přípojky plynovodní ke spotřebičům z hadic nerezových vnější závit G 1/2" FM, délky 100 cm</t>
  </si>
  <si>
    <t>207</t>
  </si>
  <si>
    <t>723190901</t>
  </si>
  <si>
    <t>Uzavření,otevření plynovodního potrubí při opravě</t>
  </si>
  <si>
    <t>-1768558649</t>
  </si>
  <si>
    <t>Opravy plynovodního potrubí uzavření nebo otevření potrubí</t>
  </si>
  <si>
    <t>208</t>
  </si>
  <si>
    <t>723190907</t>
  </si>
  <si>
    <t>Odvzdušnění nebo napuštění plynovodního potrubí</t>
  </si>
  <si>
    <t>-1616333792</t>
  </si>
  <si>
    <t>Opravy plynovodního potrubí odvzdušnění a napuštění potrubí</t>
  </si>
  <si>
    <t>209</t>
  </si>
  <si>
    <t>723190909</t>
  </si>
  <si>
    <t>Zkouška těsnosti potrubí plynovodního</t>
  </si>
  <si>
    <t>-810796809</t>
  </si>
  <si>
    <t>Opravy plynovodního potrubí neúřední zkouška těsnosti dosavadního potrubí</t>
  </si>
  <si>
    <t>210</t>
  </si>
  <si>
    <t>723230102</t>
  </si>
  <si>
    <t>Kulový uzávěr přímý PN 5 G 1/2" FF s protipožární armaturou a 2x vnitřním závitem</t>
  </si>
  <si>
    <t>234117685</t>
  </si>
  <si>
    <t>Armatury se dvěma závity s protipožární armaturou PN 5 kulové uzávěry přímé závity vnitřní G 1/2" FF</t>
  </si>
  <si>
    <t>211</t>
  </si>
  <si>
    <t>723230103</t>
  </si>
  <si>
    <t>Kulový uzávěr přímý PN 5 G 3/4" FF s protipožární armaturou a 2x vnitřním závitem</t>
  </si>
  <si>
    <t>-995520964</t>
  </si>
  <si>
    <t>Armatury se dvěma závity s protipožární armaturou PN 5 kulové uzávěry přímé závity vnitřní G 3/4" FF</t>
  </si>
  <si>
    <t>212</t>
  </si>
  <si>
    <t>723230104</t>
  </si>
  <si>
    <t>Kulový uzávěr přímý PN 5 G 1" FF s protipožární armaturou a 2x vnitřním závitem</t>
  </si>
  <si>
    <t>379815919</t>
  </si>
  <si>
    <t>Armatury se dvěma závity s protipožární armaturou PN 5 kulové uzávěry přímé závity vnitřní G 1" FF</t>
  </si>
  <si>
    <t>213</t>
  </si>
  <si>
    <t>723230112</t>
  </si>
  <si>
    <t>Kulový uzávěr rohový PN 5 G 1/2" MF s protipožární armaturou</t>
  </si>
  <si>
    <t>1308691974</t>
  </si>
  <si>
    <t>Armatury se dvěma závity s protipožární armaturou PN 5 kulové uzávěry rohové vnější a vnitřní závit G 1/2" MF</t>
  </si>
  <si>
    <t>214</t>
  </si>
  <si>
    <t>723230113</t>
  </si>
  <si>
    <t>Kulový uzávěr rohový PN 5 G 3/4" MF s protipožární armaturou</t>
  </si>
  <si>
    <t>-1990729119</t>
  </si>
  <si>
    <t>Armatury se dvěma závity s protipožární armaturou PN 5 kulové uzávěry rohové vnější a vnitřní závit G 3/4" MF</t>
  </si>
  <si>
    <t>215</t>
  </si>
  <si>
    <t>723230114</t>
  </si>
  <si>
    <t>Kulový uzávěr rohový PN 5 G 1" MF s protipožární armaturou</t>
  </si>
  <si>
    <t>-547040730</t>
  </si>
  <si>
    <t>Armatury se dvěma závity s protipožární armaturou PN 5 kulové uzávěry rohové vnější a vnitřní závit G 1" MF</t>
  </si>
  <si>
    <t>216</t>
  </si>
  <si>
    <t>723230801</t>
  </si>
  <si>
    <t>Demontáž regulátoru plynu středotlakého řada jednoduchá</t>
  </si>
  <si>
    <t>-1278835667</t>
  </si>
  <si>
    <t>Demontáž středotlakých regulátorů tlaku plynu regulační řada jednoduchá</t>
  </si>
  <si>
    <t>217</t>
  </si>
  <si>
    <t>723230802</t>
  </si>
  <si>
    <t>Demontáž regulátoru plynu středotlakého řada dvojitá</t>
  </si>
  <si>
    <t>-1854439916</t>
  </si>
  <si>
    <t>Demontáž středotlakých regulátorů tlaku plynu regulační řada dvojitá</t>
  </si>
  <si>
    <t>218</t>
  </si>
  <si>
    <t>723260801</t>
  </si>
  <si>
    <t>Demontáž plynoměrů G 2 nebo G 4 nebo G 10 max. průtok do 16 m3/hod.</t>
  </si>
  <si>
    <t>-1513631583</t>
  </si>
  <si>
    <t>Demontáž plynoměrů maximální průtok Q (m3/hod) do 16 m3/h</t>
  </si>
  <si>
    <t>219</t>
  </si>
  <si>
    <t>723260802</t>
  </si>
  <si>
    <t>Demontáž plynoměrů G 25 nebo G 40 nebo PL 4 max. průtok do 65 m3/hod.</t>
  </si>
  <si>
    <t>-1754839109</t>
  </si>
  <si>
    <t>Demontáž plynoměrů maximální průtok Q (m3/hod) do 65 m3/h</t>
  </si>
  <si>
    <t>220</t>
  </si>
  <si>
    <t>998723101</t>
  </si>
  <si>
    <t>Přesun hmot tonážní pro vnitřní plynovod v objektech v do 6 m</t>
  </si>
  <si>
    <t>-1262027820</t>
  </si>
  <si>
    <t>Přesun hmot pro vnitřní plynovod stanovený z hmotnosti přesunovaného materiálu vodorovná dopravní vzdálenost do 50 m v objektech výšky do 6 m</t>
  </si>
  <si>
    <t>221</t>
  </si>
  <si>
    <t>998723102</t>
  </si>
  <si>
    <t>2025159664</t>
  </si>
  <si>
    <t>Přesun hmot pro vnitřní plynovod stanovený z hmotnosti přesunovaného materiálu vodorovná dopravní vzdálenost do 50 m v objektech výšky přes 6 do 12 m</t>
  </si>
  <si>
    <t>222</t>
  </si>
  <si>
    <t>998723103</t>
  </si>
  <si>
    <t>1795710661</t>
  </si>
  <si>
    <t>Přesun hmot pro vnitřní plynovod stanovený z hmotnosti přesunovaného materiálu vodorovná dopravní vzdálenost do 50 m v objektech výšky přes 12 do 24 m</t>
  </si>
  <si>
    <t>223</t>
  </si>
  <si>
    <t>998723104</t>
  </si>
  <si>
    <t>-775106104</t>
  </si>
  <si>
    <t>Přesun hmot pro vnitřní plynovod stanovený z hmotnosti přesunovaného materiálu vodorovná dopravní vzdálenost do 50 m v objektech výšky přes 24 do 36 m</t>
  </si>
  <si>
    <t>224</t>
  </si>
  <si>
    <t>998723192</t>
  </si>
  <si>
    <t>Příplatek k přesunu hmot tonážní 723 za zvětšený přesun do 100 m</t>
  </si>
  <si>
    <t>2000239132</t>
  </si>
  <si>
    <t>Přesun hmot pro vnitřní plynovod stanovený z hmotnosti přesunovaného materiálu Příplatek k ceně za zvětšený přesun přes vymezenou největší dopravní vzdálenost do 100 m</t>
  </si>
  <si>
    <t>225</t>
  </si>
  <si>
    <t>998723193</t>
  </si>
  <si>
    <t>Příplatek k přesunu hmot tonážní 723 za zvětšený přesun do 500 m</t>
  </si>
  <si>
    <t>-1981943176</t>
  </si>
  <si>
    <t>Přesun hmot pro vnitřní plynovod stanovený z hmotnosti přesunovaného materiálu Příplatek k ceně za zvětšený přesun přes vymezenou největší dopravní vzdálenost do 500 m</t>
  </si>
  <si>
    <t>724</t>
  </si>
  <si>
    <t>Zdravotechnika - strojní vybavení</t>
  </si>
  <si>
    <t>226</t>
  </si>
  <si>
    <t>724311811</t>
  </si>
  <si>
    <t>Demontáž nádrží tlakových do 300 litrů</t>
  </si>
  <si>
    <t>-801527091</t>
  </si>
  <si>
    <t>Demontáž tlakových nádrží objemu do 300 l</t>
  </si>
  <si>
    <t>227</t>
  </si>
  <si>
    <t>724311814</t>
  </si>
  <si>
    <t>Demontáž nádrží tlakových přes 300 do 750 litrů</t>
  </si>
  <si>
    <t>-581780055</t>
  </si>
  <si>
    <t>Demontáž tlakových nádrží objemu přes 300 do 750 l</t>
  </si>
  <si>
    <t>228</t>
  </si>
  <si>
    <t>724590811</t>
  </si>
  <si>
    <t>-87398661</t>
  </si>
  <si>
    <t>Vnitrostaveništní přemístění vybouraných (demontovaných) hmot strojní vybavení vodorovně do 100 m v objektech výšky do 6m</t>
  </si>
  <si>
    <t>229</t>
  </si>
  <si>
    <t>724590812</t>
  </si>
  <si>
    <t>591756934</t>
  </si>
  <si>
    <t>Vnitrostaveništní přemístění vybouraných (demontovaných) hmot strojní vybavení vodorovně do 100 m v objektech výšky přes 6 do 12 m</t>
  </si>
  <si>
    <t>230</t>
  </si>
  <si>
    <t>724590813</t>
  </si>
  <si>
    <t>625963144</t>
  </si>
  <si>
    <t>Vnitrostaveništní přemístění vybouraných (demontovaných) hmot strojní vybavení vodorovně do 100 m v objektech výšky přes 12 do 24 m</t>
  </si>
  <si>
    <t>725</t>
  </si>
  <si>
    <t>Zdravotechnika - zařizovací předměty</t>
  </si>
  <si>
    <t>231</t>
  </si>
  <si>
    <t>725510802</t>
  </si>
  <si>
    <t>-1358858127</t>
  </si>
  <si>
    <t>Demontáž plynových ohřívačů cirkulačních zásobníkových ohřívačů vody 500 l</t>
  </si>
  <si>
    <t>232</t>
  </si>
  <si>
    <t>725514801</t>
  </si>
  <si>
    <t>-705158640</t>
  </si>
  <si>
    <t>Demontáž plynových ohřívačů cirkulačních průtokových do 5 l/min</t>
  </si>
  <si>
    <t>233</t>
  </si>
  <si>
    <t>725514802</t>
  </si>
  <si>
    <t>-1209751129</t>
  </si>
  <si>
    <t>Demontáž plynových ohřívačů cirkulačních průtokových přes 5 do 16 l/min</t>
  </si>
  <si>
    <t>234</t>
  </si>
  <si>
    <t>725530823</t>
  </si>
  <si>
    <t>-780147927</t>
  </si>
  <si>
    <t>Demontáž elektrických zásobníkových ohřívačů vody tlakových od 50 do 200 l</t>
  </si>
  <si>
    <t>235</t>
  </si>
  <si>
    <t>725530831</t>
  </si>
  <si>
    <t>Demontáž ohřívač elektrický průtokový</t>
  </si>
  <si>
    <t>-1955544232</t>
  </si>
  <si>
    <t>Demontáž elektrických zásobníkových ohřívačů vody průtokových jakýchkoliv</t>
  </si>
  <si>
    <t>237</t>
  </si>
  <si>
    <t>725532126</t>
  </si>
  <si>
    <t>Elektrický ohřívač zásobníkový akumulační závěsný svislý 200 l / 2,2 kW</t>
  </si>
  <si>
    <t>910359771</t>
  </si>
  <si>
    <t>Elektrické ohřívače zásobníkové beztlakové přepadové akumulační s pojistným ventilem závěsné svislé objem nádrže (příkon) 200 l (2,2 kW)</t>
  </si>
  <si>
    <t>238</t>
  </si>
  <si>
    <t>725532220</t>
  </si>
  <si>
    <t>Elektrický ohřívač zásobníkový akumulační závěsný vodorovný 200 l / 2,2 kW</t>
  </si>
  <si>
    <t>-836832795</t>
  </si>
  <si>
    <t>Elektrické ohřívače zásobníkové beztlakové přepadové akumulační s pojistným ventilem závěsné vodorovné objem nádrže (příkon) 200 l (2,2 kW)</t>
  </si>
  <si>
    <t>239</t>
  </si>
  <si>
    <t>725532339</t>
  </si>
  <si>
    <t>Elektrický ohřívač zásobníkový akumulační stacionární 1 MPa 300 l / 3-6 kW</t>
  </si>
  <si>
    <t>987059539</t>
  </si>
  <si>
    <t>Elektrické ohřívače zásobníkové beztlakové přepadové akumulační s pojistným ventilem stacionární 1,0 MPa objem nádrže (příkon) 300 l (3,0-6,0 kW)</t>
  </si>
  <si>
    <t>240</t>
  </si>
  <si>
    <t>725535211</t>
  </si>
  <si>
    <t>Ventil pojistný G 1/2"</t>
  </si>
  <si>
    <t>-1073602109</t>
  </si>
  <si>
    <t>Elektrické ohřívače zásobníkové pojistné armatury pojistný ventil G 1/2"</t>
  </si>
  <si>
    <t>241</t>
  </si>
  <si>
    <t>725535212</t>
  </si>
  <si>
    <t>Ventil pojistný G 3/4"</t>
  </si>
  <si>
    <t>1749843927</t>
  </si>
  <si>
    <t>Elektrické ohřívače zásobníkové pojistné armatury pojistný ventil G 3/4"</t>
  </si>
  <si>
    <t>243</t>
  </si>
  <si>
    <t>725535222</t>
  </si>
  <si>
    <t>Ventil pojistný bezpečnostní souprava s redukčním ventilem a výlevkou</t>
  </si>
  <si>
    <t>2071468743</t>
  </si>
  <si>
    <t>Elektrické ohřívače zásobníkové pojistné armatury bezpečnostní souprava s redukčním ventilem a výlevkou</t>
  </si>
  <si>
    <t>244</t>
  </si>
  <si>
    <t>725590811</t>
  </si>
  <si>
    <t>1073870021</t>
  </si>
  <si>
    <t>Vnitrostaveništní přemístění vybouraných (demontovaných) hmot zařizovacích předmětů vodorovně do 100 m v objektech výšky do 6 m</t>
  </si>
  <si>
    <t>245</t>
  </si>
  <si>
    <t>725590812</t>
  </si>
  <si>
    <t>548386501</t>
  </si>
  <si>
    <t>Vnitrostaveništní přemístění vybouraných (demontovaných) hmot zařizovacích předmětů vodorovně do 100 m v objektech výšky přes 6 do 12 m</t>
  </si>
  <si>
    <t>246</t>
  </si>
  <si>
    <t>725590813</t>
  </si>
  <si>
    <t>-440681392</t>
  </si>
  <si>
    <t>Vnitrostaveništní přemístění vybouraných (demontovaných) hmot zařizovacích předmětů vodorovně do 100 m v objektech výšky přes 12 do 24 m</t>
  </si>
  <si>
    <t>247</t>
  </si>
  <si>
    <t>725650805</t>
  </si>
  <si>
    <t>Demontáž těleso otopných plynových pro garáže</t>
  </si>
  <si>
    <t>1947891530</t>
  </si>
  <si>
    <t>Demontáž plynových otopných těles podokenních nebo bezpečnostních pro garáže</t>
  </si>
  <si>
    <t>248</t>
  </si>
  <si>
    <t>725662800</t>
  </si>
  <si>
    <t>Demontáž infrazářičů plynových</t>
  </si>
  <si>
    <t>1586945407</t>
  </si>
  <si>
    <t>249</t>
  </si>
  <si>
    <t>998725101</t>
  </si>
  <si>
    <t>Přesun hmot tonážní pro zařizovací předměty v objektech v do 6 m</t>
  </si>
  <si>
    <t>1447707669</t>
  </si>
  <si>
    <t>Přesun hmot pro zařizovací předměty stanovený z hmotnosti přesunovaného materiálu vodorovná dopravní vzdálenost do 50 m v objektech výšky do 6 m</t>
  </si>
  <si>
    <t>250</t>
  </si>
  <si>
    <t>998725102</t>
  </si>
  <si>
    <t>29341200</t>
  </si>
  <si>
    <t>Přesun hmot pro zařizovací předměty stanovený z hmotnosti přesunovaného materiálu vodorovná dopravní vzdálenost do 50 m v objektech výšky přes 6 do 12 m</t>
  </si>
  <si>
    <t>251</t>
  </si>
  <si>
    <t>998725103</t>
  </si>
  <si>
    <t>785200569</t>
  </si>
  <si>
    <t>Přesun hmot pro zařizovací předměty stanovený z hmotnosti přesunovaného materiálu vodorovná dopravní vzdálenost do 50 m v objektech výšky přes 12 do 24 m</t>
  </si>
  <si>
    <t>252</t>
  </si>
  <si>
    <t>998725192</t>
  </si>
  <si>
    <t>Příplatek k přesunu hmot tonážní 725 za zvětšený přesun do 100 m</t>
  </si>
  <si>
    <t>1977981392</t>
  </si>
  <si>
    <t>Přesun hmot pro zařizovací předměty stanovený z hmotnosti přesunovaného materiálu Příplatek k cenám za zvětšený přesun přes vymezenou největší dopravní vzdálenost do 100 m</t>
  </si>
  <si>
    <t>253</t>
  </si>
  <si>
    <t>998725193</t>
  </si>
  <si>
    <t>Příplatek k přesunu hmot tonážní 725 za zvětšený přesun do 500 m</t>
  </si>
  <si>
    <t>469346093</t>
  </si>
  <si>
    <t>Přesun hmot pro zařizovací předměty stanovený z hmotnosti přesunovaného materiálu Příplatek k cenám za zvětšený přesun přes vymezenou největší dopravní vzdálenost do 500 m</t>
  </si>
  <si>
    <t>727</t>
  </si>
  <si>
    <t>731</t>
  </si>
  <si>
    <t>Ústřední vytápění - kotelny</t>
  </si>
  <si>
    <t>262</t>
  </si>
  <si>
    <t>731200813</t>
  </si>
  <si>
    <t>Demontáž kotle ocelového na tuhá paliva výkon do 25 kW</t>
  </si>
  <si>
    <t>1995792150</t>
  </si>
  <si>
    <t>Demontáž kotlů ocelových na tuhá paliva, o výkonu do 25 kW</t>
  </si>
  <si>
    <t>263</t>
  </si>
  <si>
    <t>731200815</t>
  </si>
  <si>
    <t>1606274375</t>
  </si>
  <si>
    <t>Demontáž kotlů ocelových na tuhá paliva, o výkonu přes 25 do 40 kW</t>
  </si>
  <si>
    <t>264</t>
  </si>
  <si>
    <t>731200816</t>
  </si>
  <si>
    <t>394607159</t>
  </si>
  <si>
    <t>Demontáž kotlů ocelových na tuhá paliva, o výkonu přes 40 do 60 kW</t>
  </si>
  <si>
    <t>265</t>
  </si>
  <si>
    <t>731200823</t>
  </si>
  <si>
    <t>Demontáž kotle ocelového na plynná nebo kapalná paliva výkon do 25 kW</t>
  </si>
  <si>
    <t>-368234194</t>
  </si>
  <si>
    <t>Demontáž kotlů ocelových na kapalná nebo plynná paliva, o výkonu do 25 kW</t>
  </si>
  <si>
    <t>266</t>
  </si>
  <si>
    <t>731200825</t>
  </si>
  <si>
    <t>540771526</t>
  </si>
  <si>
    <t>Demontáž kotlů ocelových na kapalná nebo plynná paliva, o výkonu přes 25 do 40 kW</t>
  </si>
  <si>
    <t>267</t>
  </si>
  <si>
    <t>731200826</t>
  </si>
  <si>
    <t>-126201509</t>
  </si>
  <si>
    <t>Demontáž kotlů ocelových na kapalná nebo plynná paliva, o výkonu přes 40 do 60 kW</t>
  </si>
  <si>
    <t>268</t>
  </si>
  <si>
    <t>731200827</t>
  </si>
  <si>
    <t>2112927483</t>
  </si>
  <si>
    <t>Demontáž kotlů ocelových na kapalná nebo plynná paliva, o výkonu přes 60 do 75 kW</t>
  </si>
  <si>
    <t>270</t>
  </si>
  <si>
    <t>731210101</t>
  </si>
  <si>
    <t>Kotel ocelový stacionární na tuhá paliva s odtahem spalin do komína 14,0 kW pro vytápění</t>
  </si>
  <si>
    <t>538257169</t>
  </si>
  <si>
    <t>Kotle ocelové teplovodní na tuhá paliva stacionární s odtahem spalin do komína pro vytápění 14,0 kW</t>
  </si>
  <si>
    <t>271</t>
  </si>
  <si>
    <t>731210102</t>
  </si>
  <si>
    <t>Kotel ocelový stacionární na tuhá paliva s odtahem spalin do komína 18,0 kW pro vytápění</t>
  </si>
  <si>
    <t>-889855714</t>
  </si>
  <si>
    <t>Kotle ocelové teplovodní na tuhá paliva stacionární s odtahem spalin do komína pro vytápění 18,0 kW</t>
  </si>
  <si>
    <t>272</t>
  </si>
  <si>
    <t>731210104</t>
  </si>
  <si>
    <t>Kotel ocelový stacionární na tuhá paliva s odtahem spalin do komína 24,0 kW pro vytápění</t>
  </si>
  <si>
    <t>-96778813</t>
  </si>
  <si>
    <t>Kotle ocelové teplovodní na tuhá paliva stacionární s odtahem spalin do komína pro vytápění 24,0 kW</t>
  </si>
  <si>
    <t>273</t>
  </si>
  <si>
    <t>731244106</t>
  </si>
  <si>
    <t>Kotel ocelový závěsný na plyn kondenzační o výkonu 1,8-19,0 kW pro vytápění</t>
  </si>
  <si>
    <t>-48562453</t>
  </si>
  <si>
    <t>Kotle ocelové teplovodní plynové závěsné kondenzační pro vytápění 1,8-19,0 kW</t>
  </si>
  <si>
    <t>274</t>
  </si>
  <si>
    <t>731244108</t>
  </si>
  <si>
    <t>Kotel ocelový závěsný na plyn kondenzační o výkonu 4,8-23,9 kW pro vytápění</t>
  </si>
  <si>
    <t>1739635213</t>
  </si>
  <si>
    <t>Kotle ocelové teplovodní plynové závěsné kondenzační pro vytápění 4,8-23,9 kW</t>
  </si>
  <si>
    <t>275</t>
  </si>
  <si>
    <t>731244115</t>
  </si>
  <si>
    <t>Kotel ocelový závěsný na plyn kondenzační o výkonu 9,7-48,7 kW pro vytápění</t>
  </si>
  <si>
    <t>-2082467051</t>
  </si>
  <si>
    <t>Kotle ocelové teplovodní plynové závěsné kondenzační pro vytápění 9,7-48,7 kW</t>
  </si>
  <si>
    <t>279</t>
  </si>
  <si>
    <t>731251114</t>
  </si>
  <si>
    <t>Kotel ocelový elektrický závěsný přímotopný o výkonu 9 kW</t>
  </si>
  <si>
    <t>-1684642844</t>
  </si>
  <si>
    <t>Kotle ocelové teplovodní elektrické závěsné přímotopné 9,0 kW</t>
  </si>
  <si>
    <t>280</t>
  </si>
  <si>
    <t>731251121</t>
  </si>
  <si>
    <t>Kotel ocelový elektrický závěsný přímotopný o výkonu 30 kW</t>
  </si>
  <si>
    <t>-753905895</t>
  </si>
  <si>
    <t>Kotle ocelové teplovodní elektrické závěsné přímotopné 30,0 kW</t>
  </si>
  <si>
    <t>281</t>
  </si>
  <si>
    <t>731251124</t>
  </si>
  <si>
    <t>Kotel ocelový elektrický závěsný přímotopný o výkonu 60 kW</t>
  </si>
  <si>
    <t>-1205735326</t>
  </si>
  <si>
    <t>Kotle ocelové teplovodní elektrické závěsné přímotopné 60,0 kW</t>
  </si>
  <si>
    <t>282</t>
  </si>
  <si>
    <t>731280101</t>
  </si>
  <si>
    <t>Hořák plynový o výkonu 14,5-50 kW jednostupňová regulace</t>
  </si>
  <si>
    <t>-1551275621</t>
  </si>
  <si>
    <t>Hořáky na kapalná a plynná paliva plynové s jednostupňovou regulací o výkonu 14,5-50 kW</t>
  </si>
  <si>
    <t>283</t>
  </si>
  <si>
    <t>731292811</t>
  </si>
  <si>
    <t>Demontáž hořáku na plynné nebo kapalné palivo výkon do 145 kW</t>
  </si>
  <si>
    <t>425236777</t>
  </si>
  <si>
    <t>Demontáž hořáků na kapalná a plynná paliva, o výkonu do 145 kW</t>
  </si>
  <si>
    <t>284</t>
  </si>
  <si>
    <t>731341130</t>
  </si>
  <si>
    <t>Hadice napouštěcí pryžové D 16/23</t>
  </si>
  <si>
    <t>577714179</t>
  </si>
  <si>
    <t>Hadice napouštěcí pryžové Ø 16/23</t>
  </si>
  <si>
    <t>285</t>
  </si>
  <si>
    <t>731391812</t>
  </si>
  <si>
    <t>-371679010</t>
  </si>
  <si>
    <t>Vypuštění vody z kotlů do kanalizace samospádem o výhřevné ploše kotlů přes 5 do 10 m2</t>
  </si>
  <si>
    <t>286</t>
  </si>
  <si>
    <t>731391822</t>
  </si>
  <si>
    <t>-1078642227</t>
  </si>
  <si>
    <t>Vypuštění vody z kotlů do kanalizace čerpadlem o výhřevné ploše kotlů přes 5 do 10 m2</t>
  </si>
  <si>
    <t>287</t>
  </si>
  <si>
    <t>731810301</t>
  </si>
  <si>
    <t>Nucený odtah spalin soustředným potrubím pro kondenzační kotel vodorovný 60/100 ke komínové šachtě</t>
  </si>
  <si>
    <t>-697669280</t>
  </si>
  <si>
    <t>Nucené odtahy spalin od kondenzačních kotlů soustředným potrubím vedeným vodorovně ke komínové šachtě, průměru 60/100 mm</t>
  </si>
  <si>
    <t>288</t>
  </si>
  <si>
    <t>731810302</t>
  </si>
  <si>
    <t>Nucený odtah spalin soustředným potrubím pro kondenzační kotel vodorovný 80/125 ke komínové šachtě</t>
  </si>
  <si>
    <t>-220684078</t>
  </si>
  <si>
    <t>Nucené odtahy spalin od kondenzačních kotlů soustředným potrubím vedeným vodorovně ke komínové šachtě, průměru 80/125 mm</t>
  </si>
  <si>
    <t>289</t>
  </si>
  <si>
    <t>731810311</t>
  </si>
  <si>
    <t>Nucený odtah spalin soustředným potrubím pro kondenzační kotel vodorovný 60/100 mm přes vnější stěnu</t>
  </si>
  <si>
    <t>-804702276</t>
  </si>
  <si>
    <t>Nucené odtahy spalin od kondenzačních kotlů soustředným potrubím vedeným vodorovně vnější stěnou, průměru 60/100 mm</t>
  </si>
  <si>
    <t>290</t>
  </si>
  <si>
    <t>731810312</t>
  </si>
  <si>
    <t>Nucený odtah spalin soustředným potrubím pro kondenzační kotel vodorovný 80/125 mm přes vnější stěnu</t>
  </si>
  <si>
    <t>-1886842280</t>
  </si>
  <si>
    <t>Nucené odtahy spalin od kondenzačních kotlů soustředným potrubím vedeným vodorovně vnější stěnou, průměru 80/125 mm</t>
  </si>
  <si>
    <t>291</t>
  </si>
  <si>
    <t>731810331</t>
  </si>
  <si>
    <t>Nucený odtah spalin soustředným potrubím pro kondenzační kotel svislý 60/100 mm přes šikmou střechu</t>
  </si>
  <si>
    <t>-14243033</t>
  </si>
  <si>
    <t>Nucené odtahy spalin od kondenzačních kotlů soustředným potrubím vedeným svisle šikmou střechou, průměru 60/100 mm</t>
  </si>
  <si>
    <t>292</t>
  </si>
  <si>
    <t>731810332</t>
  </si>
  <si>
    <t>Nucený odtah spalin soustředným potrubím pro kondenzační kotel svislý 80/125 mm přes šikmou střechu</t>
  </si>
  <si>
    <t>842744308</t>
  </si>
  <si>
    <t>Nucené odtahy spalin od kondenzačních kotlů soustředným potrubím vedeným svisle šikmou střechou, průměru 80/125 mm</t>
  </si>
  <si>
    <t>293</t>
  </si>
  <si>
    <t>731810341</t>
  </si>
  <si>
    <t>Prodloužení soustředného potrubí pro kondenzační kotel průměru 60/100 mm</t>
  </si>
  <si>
    <t>409514239</t>
  </si>
  <si>
    <t>Nucené odtahy spalin od kondenzačních kotlů prodloužení soustředného potrubí, průměru 60/100 mm</t>
  </si>
  <si>
    <t>294</t>
  </si>
  <si>
    <t>731810342</t>
  </si>
  <si>
    <t>Prodloužení soustředného potrubí pro kondenzační kotel průměru 80/125 mm</t>
  </si>
  <si>
    <t>977069842</t>
  </si>
  <si>
    <t>Nucené odtahy spalin od kondenzačních kotlů prodloužení soustředného potrubí, průměru 80/125 mm</t>
  </si>
  <si>
    <t>295</t>
  </si>
  <si>
    <t>731810401</t>
  </si>
  <si>
    <t>Nucený odtah spalin dvoutrubkový pro kondenzační kotel vodorovný 80 mm přívod vzduchu přes stěnu</t>
  </si>
  <si>
    <t>1764369606</t>
  </si>
  <si>
    <t>Nucené odtahy spalin od kondenzačních kotlů odděleným potrubím (dvoutrubkový systém) vedeným vodorovně vnější stěnou přívod spalovacího vzduchu, průměru 80 mm</t>
  </si>
  <si>
    <t>296</t>
  </si>
  <si>
    <t>731810402</t>
  </si>
  <si>
    <t>Nucený odtah spalin dvoutrubkový pro kondenzační kotel vodorovný 100 mm přívod vzduchu přes stěnu</t>
  </si>
  <si>
    <t>-1220666236</t>
  </si>
  <si>
    <t>Nucené odtahy spalin od kondenzačních kotlů odděleným potrubím (dvoutrubkový systém) vedeným vodorovně vnější stěnou přívod spalovacího vzduchu, průměru 100 mm</t>
  </si>
  <si>
    <t>297</t>
  </si>
  <si>
    <t>731810411</t>
  </si>
  <si>
    <t>Nucený odtah spalin dvoutrubkový pro kondenzační kotel vodorovný 80 mm odvod spalin přes stěnu</t>
  </si>
  <si>
    <t>1476390469</t>
  </si>
  <si>
    <t>Nucené odtahy spalin od kondenzačních kotlů odděleným potrubím (dvoutrubkový systém) vedeným vodorovně vnější stěnou odvod spalin, průměru 80 mm</t>
  </si>
  <si>
    <t>298</t>
  </si>
  <si>
    <t>731810412</t>
  </si>
  <si>
    <t>Nucený odtah spalin dvoutrubkový pro kondenzační kotel vodorovný 100 mm odvod spalin přes stěnu</t>
  </si>
  <si>
    <t>944403415</t>
  </si>
  <si>
    <t>Nucené odtahy spalin od kondenzačních kotlů odděleným potrubím (dvoutrubkový systém) vedeným vodorovně vnější stěnou odvod spalin, průměru 100 mm</t>
  </si>
  <si>
    <t>299</t>
  </si>
  <si>
    <t>731810441</t>
  </si>
  <si>
    <t>Prodloužení odděleného potrubí pro kondenzační kotel průměru 80 mm</t>
  </si>
  <si>
    <t>-226555874</t>
  </si>
  <si>
    <t>Nucené odtahy spalin od kondenzačních kotlů prodloužení odděleného potrubí, průměru 80 mm</t>
  </si>
  <si>
    <t>300</t>
  </si>
  <si>
    <t>731810442</t>
  </si>
  <si>
    <t>Prodloužení odděleného potrubí pro kondenzační kotel průměru 100 mm</t>
  </si>
  <si>
    <t>-1369384421</t>
  </si>
  <si>
    <t>Nucené odtahy spalin od kondenzačních kotlů prodloužení odděleného potrubí, průměru 100 mm</t>
  </si>
  <si>
    <t>301</t>
  </si>
  <si>
    <t>731810461</t>
  </si>
  <si>
    <t>Rozdělovač odtahů spalin pro kondenzační kotel připojení na kotli průměru 60/100 mm</t>
  </si>
  <si>
    <t>1930237737</t>
  </si>
  <si>
    <t>Nucené odtahy spalin od kondenzačních kotlů rozdělovače odtahů spalin (2 x 80 mm) připojení na kotli, průměru 60/100 mm</t>
  </si>
  <si>
    <t>302</t>
  </si>
  <si>
    <t>731810462</t>
  </si>
  <si>
    <t>Rozdělovač odtahů spalin pro kondenzační kotel připojení na kotli průměru 80/125 mm</t>
  </si>
  <si>
    <t>-1952346261</t>
  </si>
  <si>
    <t>Nucené odtahy spalin od kondenzačních kotlů rozdělovače odtahů spalin (2 x 80 mm) připojení na kotli, průměru 80/125 mm</t>
  </si>
  <si>
    <t>732</t>
  </si>
  <si>
    <t>Ústřední vytápění - strojovny</t>
  </si>
  <si>
    <t>303</t>
  </si>
  <si>
    <t>732110811</t>
  </si>
  <si>
    <t>887898230</t>
  </si>
  <si>
    <t>Demontáž těles rozdělovačů a sběračů do DN 100</t>
  </si>
  <si>
    <t>304</t>
  </si>
  <si>
    <t>732111125</t>
  </si>
  <si>
    <t>Tělesa rozdělovačů a sběračů DN 80 z trub ocelových bezešvých</t>
  </si>
  <si>
    <t>-580050972</t>
  </si>
  <si>
    <t>Rozdělovače a sběrače tělesa rozdělovačů a sběračů z ocelových trub bezešvých DN 80</t>
  </si>
  <si>
    <t>305</t>
  </si>
  <si>
    <t>732111128</t>
  </si>
  <si>
    <t>Tělesa rozdělovačů a sběračů DN 100 z trub ocelových bezešvých</t>
  </si>
  <si>
    <t>-447992143</t>
  </si>
  <si>
    <t>Rozdělovače a sběrače tělesa rozdělovačů a sběračů z ocelových trub bezešvých DN 100</t>
  </si>
  <si>
    <t>306</t>
  </si>
  <si>
    <t>732111225</t>
  </si>
  <si>
    <t>Příplatek k rozdělovačům a sběračům za každých dalších 0,5 m tělesa DN 80</t>
  </si>
  <si>
    <t>-750921948</t>
  </si>
  <si>
    <t>Rozdělovače a sběrače tělesa rozdělovačů a sběračů z ocelových trub bezešvých Příplatek k cenám za každých dalších i započatých 0,5 m délky tělesa DN 80</t>
  </si>
  <si>
    <t>307</t>
  </si>
  <si>
    <t>732111228</t>
  </si>
  <si>
    <t>Příplatek k rozdělovačům a sběračům za každých dalších 0,5 m tělesa DN 100</t>
  </si>
  <si>
    <t>1943263609</t>
  </si>
  <si>
    <t>Rozdělovače a sběrače tělesa rozdělovačů a sběračů z ocelových trub bezešvých Příplatek k cenám za každých dalších i započatých 0,5 m délky tělesa DN 100</t>
  </si>
  <si>
    <t>308</t>
  </si>
  <si>
    <t>732111312</t>
  </si>
  <si>
    <t>Trubková hrdla rozdělovačů a sběračů bez přírub DN 20</t>
  </si>
  <si>
    <t>1759635482</t>
  </si>
  <si>
    <t>Rozdělovače a sběrače trubková hrdla rozdělovačů a sběračů bez přírub DN 20</t>
  </si>
  <si>
    <t>309</t>
  </si>
  <si>
    <t>732111314</t>
  </si>
  <si>
    <t>Trubková hrdla rozdělovačů a sběračů bez přírub DN 25</t>
  </si>
  <si>
    <t>852106585</t>
  </si>
  <si>
    <t>Rozdělovače a sběrače trubková hrdla rozdělovačů a sběračů bez přírub DN 25</t>
  </si>
  <si>
    <t>310</t>
  </si>
  <si>
    <t>732111315</t>
  </si>
  <si>
    <t>Trubková hrdla rozdělovačů a sběračů bez přírub DN 32</t>
  </si>
  <si>
    <t>-768540197</t>
  </si>
  <si>
    <t>Rozdělovače a sběrače trubková hrdla rozdělovačů a sběračů bez přírub DN 32</t>
  </si>
  <si>
    <t>311</t>
  </si>
  <si>
    <t>732111316</t>
  </si>
  <si>
    <t>Trubková hrdla rozdělovačů a sběračů bez přírub DN 40</t>
  </si>
  <si>
    <t>84218936</t>
  </si>
  <si>
    <t>Rozdělovače a sběrače trubková hrdla rozdělovačů a sběračů bez přírub DN 40</t>
  </si>
  <si>
    <t>312</t>
  </si>
  <si>
    <t>732112125</t>
  </si>
  <si>
    <t>Rozdělovač sdružený hydraulický DN 50 přírubový</t>
  </si>
  <si>
    <t>-1913501705</t>
  </si>
  <si>
    <t>Rozdělovače a sběrače sdružené hydraulické přírubové (průtok Q m3/h - výkon kW) DN 50 (6 m3/h - 120 kW)</t>
  </si>
  <si>
    <t>313</t>
  </si>
  <si>
    <t>732113102</t>
  </si>
  <si>
    <t>Vyrovnávač dynamických tlaků DN 50 PN 6 hydraulický přírubový</t>
  </si>
  <si>
    <t>333975208</t>
  </si>
  <si>
    <t>Rozdělovače a sběrače hydraulické vyrovnávače dynamických tlaků přírubové PN 6 (průtok Q m3/h) DN 50 (4 m3/h)</t>
  </si>
  <si>
    <t>314</t>
  </si>
  <si>
    <t>732113116</t>
  </si>
  <si>
    <t>Vyrovnávač dynamických tlaků G 5/4" PN 6 hydraulický závitový</t>
  </si>
  <si>
    <t>-45202944</t>
  </si>
  <si>
    <t>Rozdělovače a sběrače hydraulické vyrovnávače dynamických tlaků závitové PN 6 (průtok Q m3/h) G 5/4 (1,8 m3/h)</t>
  </si>
  <si>
    <t>315</t>
  </si>
  <si>
    <t>732199100</t>
  </si>
  <si>
    <t>Montáž orientačních štítků</t>
  </si>
  <si>
    <t>-1105147060</t>
  </si>
  <si>
    <t>Montáž štítků orientačních</t>
  </si>
  <si>
    <t>316</t>
  </si>
  <si>
    <t>732211114</t>
  </si>
  <si>
    <t>Ohřívač stacionární zásobníkový s jedním výměníkem PN 0,6/1,0 o objemu 200 l v.pl. 1,45 m2</t>
  </si>
  <si>
    <t>1739530240</t>
  </si>
  <si>
    <t>Nepřímotopné zásobníkové ohřívače TUV stacionární s jedním teplosměnným výměníkem PN 0,6 MPa/1,0 MPa, t = 80°C/110°C objem zásobníku / v.pl. m2 výměníku 200 l / 1,45 m2</t>
  </si>
  <si>
    <t>317</t>
  </si>
  <si>
    <t>732211121</t>
  </si>
  <si>
    <t>Ohřívač stacionární zásobníkový s jedním výměníkem PN 1,0/1,6 o objemu 300 l v.pl. 1,50 m2</t>
  </si>
  <si>
    <t>446457413</t>
  </si>
  <si>
    <t>Nepřímotopné zásobníkové ohřívače TUV stacionární s jedním teplosměnným výměníkem PN 1,0 MPa/1,6 MPa, t = 95°C/110°C objem zásobníku / v.pl. m2 výměníku 300 l / 1,50 m2</t>
  </si>
  <si>
    <t>319</t>
  </si>
  <si>
    <t>732211813</t>
  </si>
  <si>
    <t>-810893651</t>
  </si>
  <si>
    <t>Demontáž ohříváků zásobníkových ležatých o obsahu do 630 l</t>
  </si>
  <si>
    <t>320</t>
  </si>
  <si>
    <t>732211815</t>
  </si>
  <si>
    <t>-852652062</t>
  </si>
  <si>
    <t>Demontáž ohříváků zásobníkových ležatých o obsahu přes 630 do 1600 l</t>
  </si>
  <si>
    <t>321</t>
  </si>
  <si>
    <t>732212815</t>
  </si>
  <si>
    <t>-322073964</t>
  </si>
  <si>
    <t>Demontáž ohříváků zásobníkových stojatých o obsahu do 1 600 l</t>
  </si>
  <si>
    <t>322</t>
  </si>
  <si>
    <t>732213813</t>
  </si>
  <si>
    <t>1828773900</t>
  </si>
  <si>
    <t>Demontáž ohříváků zásobníkových rozřezání demontovaných ohříváků o obsahu do 630 l</t>
  </si>
  <si>
    <t>323</t>
  </si>
  <si>
    <t>732213814</t>
  </si>
  <si>
    <t>-1893884005</t>
  </si>
  <si>
    <t>Demontáž ohříváků zásobníkových rozřezání demontovaných ohříváků o obsahu přes 630 do 1 600 l</t>
  </si>
  <si>
    <t>324</t>
  </si>
  <si>
    <t>732214813</t>
  </si>
  <si>
    <t>-1043201771</t>
  </si>
  <si>
    <t>Demontáž ohříváků zásobníkových vypuštění vody z ohříváků o obsahu do 630 l</t>
  </si>
  <si>
    <t>325</t>
  </si>
  <si>
    <t>732214815</t>
  </si>
  <si>
    <t>578551816</t>
  </si>
  <si>
    <t>Demontáž ohříváků zásobníkových vypuštění vody z ohříváků o obsahu přes 630 do 1 600 l</t>
  </si>
  <si>
    <t>326</t>
  </si>
  <si>
    <t>732292810</t>
  </si>
  <si>
    <t>Rozřezání konstrukcí podpěrných ohříváků TUV</t>
  </si>
  <si>
    <t>-79574469</t>
  </si>
  <si>
    <t>Demontáž ostatní rozřezání podpěrných konstrukcí ohříváků TUV</t>
  </si>
  <si>
    <t>327</t>
  </si>
  <si>
    <t>732293810</t>
  </si>
  <si>
    <t>Rozřezání konstrukcí podpěrných nádrží a nádob</t>
  </si>
  <si>
    <t>1002528717</t>
  </si>
  <si>
    <t>Demontáž ostatní rozřezání podpěrných konstrukcí nádrží a nádob</t>
  </si>
  <si>
    <t>328</t>
  </si>
  <si>
    <t>732294315</t>
  </si>
  <si>
    <t>Elektrická topná jednotka vestavná přírubová o výkonu 6,0 kW</t>
  </si>
  <si>
    <t>-944353435</t>
  </si>
  <si>
    <t>329</t>
  </si>
  <si>
    <t>732294317</t>
  </si>
  <si>
    <t>Elektrická topná jednotka vestavná přírubová o výkonu 10,0 kW</t>
  </si>
  <si>
    <t>-1433858110</t>
  </si>
  <si>
    <t>330</t>
  </si>
  <si>
    <t>732294318</t>
  </si>
  <si>
    <t>Elektrická topná jednotka vestavná přírubová o výkonu 12,0 kW</t>
  </si>
  <si>
    <t>312460298</t>
  </si>
  <si>
    <t>331</t>
  </si>
  <si>
    <t>732294611</t>
  </si>
  <si>
    <t>Redukční příruba 225/150</t>
  </si>
  <si>
    <t>372200561</t>
  </si>
  <si>
    <t>Elektrická topná jednotka redukční příruba 225/150</t>
  </si>
  <si>
    <t>332</t>
  </si>
  <si>
    <t>732311114</t>
  </si>
  <si>
    <t>Nádrž na kondenzát beztlaká čtyřhranná o obsahu 220 l</t>
  </si>
  <si>
    <t>2012986183</t>
  </si>
  <si>
    <t>Nádrže na kondenzát beztlaké čtyřhranné o obsahu 220 l</t>
  </si>
  <si>
    <t>333</t>
  </si>
  <si>
    <t>732320814</t>
  </si>
  <si>
    <t>1832516123</t>
  </si>
  <si>
    <t>Demontáž nádrží beztlakých nebo tlakových odpojení od rozvodů potrubí nádrže o obsahu přes 200 do 500 l</t>
  </si>
  <si>
    <t>334</t>
  </si>
  <si>
    <t>732324813</t>
  </si>
  <si>
    <t>997085758</t>
  </si>
  <si>
    <t>Demontáž nádrží beztlakých nebo tlakových vypuštění vody z nádrží o obsahu přes 100 do 200 l</t>
  </si>
  <si>
    <t>335</t>
  </si>
  <si>
    <t>732330104</t>
  </si>
  <si>
    <t>Nádoba tlaková expanzní pro solární, topnou a chladící soustavu s membránou závitové připojení PN 0,8 o objemu 25 l</t>
  </si>
  <si>
    <t>1423427278</t>
  </si>
  <si>
    <t>Nádoby expanzní tlakové pro solární, topné a chladicí soustavy s membránou bez pojistného ventilu se závitovým připojením PN 0,8 o objemu 25 l</t>
  </si>
  <si>
    <t>336</t>
  </si>
  <si>
    <t>732331106</t>
  </si>
  <si>
    <t>Nádoba tlaková expanzní pro solární, topnou a chladící soustavu s membránou závitové připojení PN 1,0 o objemu 50 l</t>
  </si>
  <si>
    <t>521676040</t>
  </si>
  <si>
    <t>Nádoby expanzní tlakové pro solární, topné a chladicí soustavy s membránou bez pojistného ventilu se závitovým připojením PN 1,0 o objemu 50 l</t>
  </si>
  <si>
    <t>337</t>
  </si>
  <si>
    <t>732331107</t>
  </si>
  <si>
    <t>Nádoba tlaková expanzní pro solární, topnou a chladící soustavu s membránou závitové připojení PN 1,0 o objemu 80 l</t>
  </si>
  <si>
    <t>1760627603</t>
  </si>
  <si>
    <t>Nádoby expanzní tlakové pro solární, topné a chladicí soustavy s membránou bez pojistného ventilu se závitovým připojením PN 1,0 o objemu 80 l</t>
  </si>
  <si>
    <t>338</t>
  </si>
  <si>
    <t>732331111</t>
  </si>
  <si>
    <t>Nádoba tlaková expanzní pro solární, topnou a chladící soustavu s membránou závitové připojení PN 1,0 o objemu 200 l</t>
  </si>
  <si>
    <t>1766627857</t>
  </si>
  <si>
    <t>Nádoby expanzní tlakové pro solární, topné a chladicí soustavy s membránou bez pojistného ventilu se závitovým připojením PN 1,0 o objemu 200 l</t>
  </si>
  <si>
    <t>340</t>
  </si>
  <si>
    <t>732331771</t>
  </si>
  <si>
    <t>Příslušenství k expanzním nádobám souprava s upínací páskou</t>
  </si>
  <si>
    <t>-1848502131</t>
  </si>
  <si>
    <t>Nádoby expanzní tlakové příslušenství k expanzním nádobám souprava s upínací páskou</t>
  </si>
  <si>
    <t>341</t>
  </si>
  <si>
    <t>732331772</t>
  </si>
  <si>
    <t>Příslušenství k expanzním nádobám konzole nastavitelná</t>
  </si>
  <si>
    <t>-907428902</t>
  </si>
  <si>
    <t>Nádoby expanzní tlakové příslušenství k expanzním nádobám konzole nastavitelná</t>
  </si>
  <si>
    <t>342</t>
  </si>
  <si>
    <t>732331777</t>
  </si>
  <si>
    <t>Příslušenství k expanzním nádobám bezpečnostní uzávěr G 3/4 k měření tlaku</t>
  </si>
  <si>
    <t>513676011</t>
  </si>
  <si>
    <t>Nádoby expanzní tlakové příslušenství k expanzním nádobám bezpečnostní uzávěr k měření tlaku G 3/4</t>
  </si>
  <si>
    <t>343</t>
  </si>
  <si>
    <t>732331778</t>
  </si>
  <si>
    <t>Příslušenství k expanzním nádobám bezpečnostní uzávěr G 1 k měření tlaku</t>
  </si>
  <si>
    <t>-1580041506</t>
  </si>
  <si>
    <t>Nádoby expanzní tlakové příslušenství k expanzním nádobám bezpečnostní uzávěr k měření tlaku G 1</t>
  </si>
  <si>
    <t>344</t>
  </si>
  <si>
    <t>732390851</t>
  </si>
  <si>
    <t>2047985105</t>
  </si>
  <si>
    <t>Sejmutí nádrží z konzol, rozřezání nádrží sejmutí odpojených nádrží z konzol na podlahu, o obsahu nádrže do 50 l</t>
  </si>
  <si>
    <t>345</t>
  </si>
  <si>
    <t>732390853</t>
  </si>
  <si>
    <t>-1689251334</t>
  </si>
  <si>
    <t>Sejmutí nádrží z konzol, rozřezání nádrží sejmutí odpojených nádrží z konzol na podlahu, o obsahu nádrže přes 100 do 200 l</t>
  </si>
  <si>
    <t>346</t>
  </si>
  <si>
    <t>732390854</t>
  </si>
  <si>
    <t>1191043482</t>
  </si>
  <si>
    <t>Sejmutí nádrží z konzol, rozřezání nádrží sejmutí odpojených nádrží z konzol na podlahu, o obsahu nádrže Příplatek k cenám za každých dalších 100 l</t>
  </si>
  <si>
    <t>347</t>
  </si>
  <si>
    <t>732393815</t>
  </si>
  <si>
    <t>395465161</t>
  </si>
  <si>
    <t>Sejmutí nádrží z konzol, rozřezání nádrží rozřezání demontovaných nádrží o obsahu do 1 000 l</t>
  </si>
  <si>
    <t>348</t>
  </si>
  <si>
    <t>732420811</t>
  </si>
  <si>
    <t>Demontáž čerpadla oběhového spirálního DN 25</t>
  </si>
  <si>
    <t>-842896887</t>
  </si>
  <si>
    <t>Demontáž čerpadel oběhových spirálních (do potrubí) DN 25</t>
  </si>
  <si>
    <t>349</t>
  </si>
  <si>
    <t>732420812</t>
  </si>
  <si>
    <t>Demontáž čerpadla oběhového spirálního DN 40</t>
  </si>
  <si>
    <t>1216884272</t>
  </si>
  <si>
    <t>Demontáž čerpadel oběhových spirálních (do potrubí) DN 40</t>
  </si>
  <si>
    <t>350</t>
  </si>
  <si>
    <t>732421201</t>
  </si>
  <si>
    <t>Čerpadlo teplovodní mokroběžné závitové cirkulační DN 15 výtlak do 0,9 m průtok 0,35 m3/h pro TUV</t>
  </si>
  <si>
    <t>-1775661477</t>
  </si>
  <si>
    <t>Čerpadla teplovodní závitová mokroběžná cirkulační pro TUV (elektronicky řízená) PN 10, do 80°C DN přípojky/dopravní výška H (m) - čerpací výkon Q (m3/h) DN 15 / do 0,9 m / 0,35 m3/h</t>
  </si>
  <si>
    <t>351</t>
  </si>
  <si>
    <t>732421401</t>
  </si>
  <si>
    <t>Čerpadlo teplovodní mokroběžné závitové oběhové DN 25 výtlak do 4,0 m průtok 2,0 m3/h pro vytápění</t>
  </si>
  <si>
    <t>-88671582</t>
  </si>
  <si>
    <t>Čerpadla teplovodní závitová mokroběžná oběhová pro teplovodní vytápění (elektronicky řízená) PN 10, do 110°C DN přípojky/dopravní výška H (m) - čerpací výkon Q (m3/h) DN 25 / do 4,0 m / 2,0 m3/h</t>
  </si>
  <si>
    <t>352</t>
  </si>
  <si>
    <t>732421419</t>
  </si>
  <si>
    <t>Čerpadlo teplovodní mokroběžné závitové oběhové DN 25 výtlak do 8,0 m průtok 4,0 m3/h pro vytápění</t>
  </si>
  <si>
    <t>-2119026247</t>
  </si>
  <si>
    <t>Čerpadla teplovodní závitová mokroběžná oběhová pro teplovodní vytápění (elektronicky řízená) PN 10, do 110°C DN přípojky/dopravní výška H (m) - čerpací výkon Q (m3/h) DN 25 / do 8,0 m / 4,0 m3/h</t>
  </si>
  <si>
    <t>353</t>
  </si>
  <si>
    <t>732421474</t>
  </si>
  <si>
    <t>Čerpadlo teplovodní mokroběžné závitové oběhové DN 32 výtlak do 10,0 m průtok 4,5 m3/h pro vytápění</t>
  </si>
  <si>
    <t>-252192621</t>
  </si>
  <si>
    <t>Čerpadla teplovodní závitová mokroběžná oběhová pro teplovodní vytápění (elektronicky řízená) PN 10, do 110°C DN přípojky/dopravní výška H (m) - čerpací výkon Q (m3/h) DN 32 / do 10,0 m / 4,5 m3/h</t>
  </si>
  <si>
    <t>354</t>
  </si>
  <si>
    <t>732422203</t>
  </si>
  <si>
    <t>Čerpadlo teplovodní mokroběžné přírubové DN 32 výtlak do 12 m průtok 12 m3/h jednodílné pro vytápění</t>
  </si>
  <si>
    <t>152864985</t>
  </si>
  <si>
    <t>Čerpadla teplovodní přírubová mokroběžná oběhová pro teplovodní vytápění PN 6/10, do 110°C jednodílná DN příruby/dopravní výška H (m) - čerpací výkon Q (m3/h) DN 32/ do 12,0 m / 12,0 m3/h</t>
  </si>
  <si>
    <t>355</t>
  </si>
  <si>
    <t>732481231</t>
  </si>
  <si>
    <t>Vodoměr šroubový vertikální na horkou vodu do 130°C PN 16 průtok 15 m3/h</t>
  </si>
  <si>
    <t>-1778168244</t>
  </si>
  <si>
    <t>Měřiče vodoměry šroubové vertikální na horkou vodu do 130° C, PN 16 průtok Q (m3/hod) 15 m3/h</t>
  </si>
  <si>
    <t>733</t>
  </si>
  <si>
    <t>Ústřední vytápění - rozvodné potrubí</t>
  </si>
  <si>
    <t>356</t>
  </si>
  <si>
    <t>733110803</t>
  </si>
  <si>
    <t>-1813321571</t>
  </si>
  <si>
    <t>Demontáž potrubí z trubek ocelových závitových DN do 15</t>
  </si>
  <si>
    <t>357</t>
  </si>
  <si>
    <t>733110806</t>
  </si>
  <si>
    <t>-490513571</t>
  </si>
  <si>
    <t>Demontáž potrubí z trubek ocelových závitových DN přes 15 do 32</t>
  </si>
  <si>
    <t>358</t>
  </si>
  <si>
    <t>733110808</t>
  </si>
  <si>
    <t>-179821653</t>
  </si>
  <si>
    <t>Demontáž potrubí z trubek ocelových závitových DN přes 32 do 50</t>
  </si>
  <si>
    <t>359</t>
  </si>
  <si>
    <t>733120815</t>
  </si>
  <si>
    <t>-1151313696</t>
  </si>
  <si>
    <t>Demontáž potrubí z trubek ocelových hladkých Ø do 38</t>
  </si>
  <si>
    <t>360</t>
  </si>
  <si>
    <t>733191816</t>
  </si>
  <si>
    <t>-200931976</t>
  </si>
  <si>
    <t>Demontáž příslušenství potrubí odřezání třmenových držáků bez demontáže podpěr, konzol nebo výložníků Ø do 44,5</t>
  </si>
  <si>
    <t>361</t>
  </si>
  <si>
    <t>733193810</t>
  </si>
  <si>
    <t>Rozřezání konzoly, podpěry nebo výložníku pro potrubí z L profilu do 50x50x5 mm</t>
  </si>
  <si>
    <t>-1456195308</t>
  </si>
  <si>
    <t>Demontáž příslušenství potrubí rozřezání konzol, podpěr a výložníků pro potrubí z úhelníků L do 50x50x5 mm</t>
  </si>
  <si>
    <t>362</t>
  </si>
  <si>
    <t>733222102</t>
  </si>
  <si>
    <t>Potrubí měděné polotvrdé spojované měkkým pájením D 15x1 mm</t>
  </si>
  <si>
    <t>-1686177692</t>
  </si>
  <si>
    <t>Potrubí z trubek měděných polotvrdých spojovaných měkkým pájením Ø 15/1</t>
  </si>
  <si>
    <t>363</t>
  </si>
  <si>
    <t>733222103</t>
  </si>
  <si>
    <t>Potrubí měděné polotvrdé spojované měkkým pájením D 18x1 mm</t>
  </si>
  <si>
    <t>1106565133</t>
  </si>
  <si>
    <t>Potrubí z trubek měděných polotvrdých spojovaných měkkým pájením Ø 18/1</t>
  </si>
  <si>
    <t>364</t>
  </si>
  <si>
    <t>733222104</t>
  </si>
  <si>
    <t>Potrubí měděné polotvrdé spojované měkkým pájením D 22x1 mm</t>
  </si>
  <si>
    <t>-1883537974</t>
  </si>
  <si>
    <t>Potrubí z trubek měděných polotvrdých spojovaných měkkým pájením Ø 22/1</t>
  </si>
  <si>
    <t>365</t>
  </si>
  <si>
    <t>733222202</t>
  </si>
  <si>
    <t>Potrubí měděné polotvrdé spojované tvrdým pájením D 15x1 mm</t>
  </si>
  <si>
    <t>260770745</t>
  </si>
  <si>
    <t>Potrubí z trubek měděných polotvrdých spojovaných tvrdým pájením Ø 15/1</t>
  </si>
  <si>
    <t>366</t>
  </si>
  <si>
    <t>733222203</t>
  </si>
  <si>
    <t>Potrubí měděné polotvrdé spojované tvrdým pájením D 18x1 mm</t>
  </si>
  <si>
    <t>-1458481163</t>
  </si>
  <si>
    <t>Potrubí z trubek měděných polotvrdých spojovaných tvrdým pájením Ø 18/1</t>
  </si>
  <si>
    <t>367</t>
  </si>
  <si>
    <t>733222204</t>
  </si>
  <si>
    <t>Potrubí měděné polotvrdé spojované tvrdým pájením D 22x1 mm</t>
  </si>
  <si>
    <t>-1175707600</t>
  </si>
  <si>
    <t>Potrubí z trubek měděných polotvrdých spojovaných tvrdým pájením Ø 22/1</t>
  </si>
  <si>
    <t>368</t>
  </si>
  <si>
    <t>733222302</t>
  </si>
  <si>
    <t>-1338403033</t>
  </si>
  <si>
    <t>Potrubí z trubek měděných polotvrdých spojovaných lisováním PN 16, T= +110°C Ø 15/1</t>
  </si>
  <si>
    <t>369</t>
  </si>
  <si>
    <t>733222303</t>
  </si>
  <si>
    <t>1108805413</t>
  </si>
  <si>
    <t>Potrubí z trubek měděných polotvrdých spojovaných lisováním PN 16, T= +110°C Ø 18/1</t>
  </si>
  <si>
    <t>370</t>
  </si>
  <si>
    <t>733222304</t>
  </si>
  <si>
    <t>1222010887</t>
  </si>
  <si>
    <t>Potrubí z trubek měděných polotvrdých spojovaných lisováním PN 16, T= +110°C Ø 22/1</t>
  </si>
  <si>
    <t>371</t>
  </si>
  <si>
    <t>733223102</t>
  </si>
  <si>
    <t>Potrubí měděné tvrdé spojované měkkým pájením D 15x1 mm</t>
  </si>
  <si>
    <t>673111480</t>
  </si>
  <si>
    <t>Potrubí z trubek měděných tvrdých spojovaných měkkým pájením Ø 15/1</t>
  </si>
  <si>
    <t>372</t>
  </si>
  <si>
    <t>733223103</t>
  </si>
  <si>
    <t>Potrubí měděné tvrdé spojované měkkým pájením D 18x1 mm</t>
  </si>
  <si>
    <t>483631592</t>
  </si>
  <si>
    <t>Potrubí z trubek měděných tvrdých spojovaných měkkým pájením Ø 18/1</t>
  </si>
  <si>
    <t>373</t>
  </si>
  <si>
    <t>733223104</t>
  </si>
  <si>
    <t>Potrubí měděné tvrdé spojované měkkým pájením D 22x1 mm</t>
  </si>
  <si>
    <t>-908078735</t>
  </si>
  <si>
    <t>Potrubí z trubek měděných tvrdých spojovaných měkkým pájením Ø 22/1</t>
  </si>
  <si>
    <t>374</t>
  </si>
  <si>
    <t>733223105</t>
  </si>
  <si>
    <t>Potrubí měděné tvrdé spojované měkkým pájením D 28x1,5 mm</t>
  </si>
  <si>
    <t>292623704</t>
  </si>
  <si>
    <t>Potrubí z trubek měděných tvrdých spojovaných měkkým pájením Ø 28/1,5</t>
  </si>
  <si>
    <t>375</t>
  </si>
  <si>
    <t>733223106</t>
  </si>
  <si>
    <t>Potrubí měděné tvrdé spojované měkkým pájením D 35x1,5 mm</t>
  </si>
  <si>
    <t>-579496222</t>
  </si>
  <si>
    <t>Potrubí z trubek měděných tvrdých spojovaných měkkým pájením Ø 35/1,5</t>
  </si>
  <si>
    <t>376</t>
  </si>
  <si>
    <t>733223203</t>
  </si>
  <si>
    <t>Potrubí měděné tvrdé spojované tvrdým pájením D 18x1 mm</t>
  </si>
  <si>
    <t>1428828671</t>
  </si>
  <si>
    <t>Potrubí z trubek měděných tvrdých spojovaných tvrdým pájením Ø 18/1</t>
  </si>
  <si>
    <t>377</t>
  </si>
  <si>
    <t>733223204</t>
  </si>
  <si>
    <t>Potrubí měděné tvrdé spojované tvrdým pájením D 22x1 mm</t>
  </si>
  <si>
    <t>926468011</t>
  </si>
  <si>
    <t>Potrubí z trubek měděných tvrdých spojovaných tvrdým pájením Ø 22/1</t>
  </si>
  <si>
    <t>378</t>
  </si>
  <si>
    <t>733223205</t>
  </si>
  <si>
    <t>Potrubí měděné tvrdé spojované tvrdým pájením D 28x1,5 mm</t>
  </si>
  <si>
    <t>-1678383664</t>
  </si>
  <si>
    <t>Potrubí z trubek měděných tvrdých spojovaných tvrdým pájením Ø 28/1,5</t>
  </si>
  <si>
    <t>379</t>
  </si>
  <si>
    <t>733223206</t>
  </si>
  <si>
    <t>Potrubí měděné tvrdé spojované tvrdým pájením D 35x1,5 mm</t>
  </si>
  <si>
    <t>391727142</t>
  </si>
  <si>
    <t>Potrubí z trubek měděných tvrdých spojovaných tvrdým pájením Ø 35/1,5</t>
  </si>
  <si>
    <t>380</t>
  </si>
  <si>
    <t>733223301</t>
  </si>
  <si>
    <t>-694479542</t>
  </si>
  <si>
    <t>Potrubí z trubek měděných tvrdých spojovaných lisováním PN 16, T= +110°C Ø 15/1</t>
  </si>
  <si>
    <t>381</t>
  </si>
  <si>
    <t>733223302</t>
  </si>
  <si>
    <t>-1812488598</t>
  </si>
  <si>
    <t>Potrubí z trubek měděných tvrdých spojovaných lisováním PN 16, T= +110°C Ø 18/1</t>
  </si>
  <si>
    <t>382</t>
  </si>
  <si>
    <t>733223303</t>
  </si>
  <si>
    <t>-616347682</t>
  </si>
  <si>
    <t>Potrubí z trubek měděných tvrdých spojovaných lisováním PN 16, T= +110°C Ø 22/1</t>
  </si>
  <si>
    <t>383</t>
  </si>
  <si>
    <t>733223304</t>
  </si>
  <si>
    <t>432848797</t>
  </si>
  <si>
    <t>Potrubí z trubek měděných tvrdých spojovaných lisováním PN 16, T= +110°C Ø 28/1,5</t>
  </si>
  <si>
    <t>384</t>
  </si>
  <si>
    <t>733223305</t>
  </si>
  <si>
    <t>-182599900</t>
  </si>
  <si>
    <t>Potrubí z trubek měděných tvrdých spojovaných lisováním PN 16, T= +110°C Ø 35/1,5</t>
  </si>
  <si>
    <t>385</t>
  </si>
  <si>
    <t>733224205</t>
  </si>
  <si>
    <t>Příplatek k potrubí měděnému za potrubí vedené v kotelnách nebo strojovnách D 28x1,5 mm</t>
  </si>
  <si>
    <t>1317144284</t>
  </si>
  <si>
    <t>Potrubí z trubek měděných Příplatek k cenám za potrubí vedené v kotelnách a strojovnách Ø 28/1,5</t>
  </si>
  <si>
    <t>386</t>
  </si>
  <si>
    <t>733224206</t>
  </si>
  <si>
    <t>Příplatek k potrubí měděnému za potrubí vedené v kotelnách nebo strojovnách D 35x1,5 mm</t>
  </si>
  <si>
    <t>1497072572</t>
  </si>
  <si>
    <t>Potrubí z trubek měděných Příplatek k cenám za potrubí vedené v kotelnách a strojovnách Ø 35/1,5</t>
  </si>
  <si>
    <t>387</t>
  </si>
  <si>
    <t>733224207</t>
  </si>
  <si>
    <t>Příplatek k potrubí měděnému za potrubí vedené v kotelnách nebo strojovnách D 42x1,5 mm</t>
  </si>
  <si>
    <t>1456159919</t>
  </si>
  <si>
    <t>Potrubí z trubek měděných Příplatek k cenám za potrubí vedené v kotelnách a strojovnách Ø 42/1,5</t>
  </si>
  <si>
    <t>388</t>
  </si>
  <si>
    <t>733224225</t>
  </si>
  <si>
    <t>Příplatek k potrubí měděnému za zhotovení přípojky z trubek měděných D 28x1,5 mm</t>
  </si>
  <si>
    <t>-1859215746</t>
  </si>
  <si>
    <t>Potrubí z trubek měděných Příplatek k cenám za zhotovení přípojky z trubek měděných Ø 28/1,5</t>
  </si>
  <si>
    <t>389</t>
  </si>
  <si>
    <t>733224226</t>
  </si>
  <si>
    <t>Příplatek k potrubí měděnému za zhotovení přípojky z trubek měděných D 35x1,5 mm</t>
  </si>
  <si>
    <t>1859319515</t>
  </si>
  <si>
    <t>Potrubí z trubek měděných Příplatek k cenám za zhotovení přípojky z trubek měděných Ø 35/1,5</t>
  </si>
  <si>
    <t>390</t>
  </si>
  <si>
    <t>733290801</t>
  </si>
  <si>
    <t>-1681238021</t>
  </si>
  <si>
    <t>Demontáž potrubí z trubek měděných Ø do 35/1,5</t>
  </si>
  <si>
    <t>391</t>
  </si>
  <si>
    <t>733290802</t>
  </si>
  <si>
    <t>-336942914</t>
  </si>
  <si>
    <t>Demontáž potrubí z trubek měděných Ø přes 35/1,5 do 64/2,0</t>
  </si>
  <si>
    <t>392</t>
  </si>
  <si>
    <t>733291101</t>
  </si>
  <si>
    <t>-1717042385</t>
  </si>
  <si>
    <t>Zkoušky těsnosti potrubí z trubek měděných Ø do 35/1,5</t>
  </si>
  <si>
    <t>393</t>
  </si>
  <si>
    <t>733291102</t>
  </si>
  <si>
    <t>1191939610</t>
  </si>
  <si>
    <t>Zkoušky těsnosti potrubí z trubek měděných Ø přes 35/1,5 do 64/2,0</t>
  </si>
  <si>
    <t>394</t>
  </si>
  <si>
    <t>733390404</t>
  </si>
  <si>
    <t>Manžeta prostupová primárních okruhů průměru D 32 - 40</t>
  </si>
  <si>
    <t>536515043</t>
  </si>
  <si>
    <t>Manžety prostupové pro potrubí primárních okruhů tepelných čerpadel průměru D 32 - 40</t>
  </si>
  <si>
    <t>395</t>
  </si>
  <si>
    <t>733391101</t>
  </si>
  <si>
    <t>-778328099</t>
  </si>
  <si>
    <t>Zkoušky těsnosti potrubí z trubek plastových Ø do 32/3,0</t>
  </si>
  <si>
    <t>396</t>
  </si>
  <si>
    <t>733811211</t>
  </si>
  <si>
    <t>Ochrana potrubí ústředního vytápění termoizolačními trubicemi z PE tl do 6 mm DN do 22 mm</t>
  </si>
  <si>
    <t>-1074534772</t>
  </si>
  <si>
    <t>Ochrana potrubí termoizolačními trubicemi z pěnového polyetylenu PE přilepenými v příčných a podélných spojích, tloušťky izolace do 6 mm, vnitřního průměru izolace DN do 22 mm</t>
  </si>
  <si>
    <t>397</t>
  </si>
  <si>
    <t>733811212</t>
  </si>
  <si>
    <t>-631515812</t>
  </si>
  <si>
    <t>Ochrana potrubí termoizolačními trubicemi z pěnového polyetylenu PE přilepenými v příčných a podélných spojích, tloušťky izolace do 6 mm, vnitřního průměru izolace DN přes 22 do 32 mm</t>
  </si>
  <si>
    <t>398</t>
  </si>
  <si>
    <t>733811213</t>
  </si>
  <si>
    <t>Ochrana potrubí ústředního vytápění termoizolačními trubicemi z PE tl do 6 mm DN přes 32 mm</t>
  </si>
  <si>
    <t>913924244</t>
  </si>
  <si>
    <t>Ochrana potrubí termoizolačními trubicemi z pěnového polyetylenu PE přilepenými v příčných a podélných spojích, tloušťky izolace do 6 mm, vnitřního průměru izolace DN přes 32 mm</t>
  </si>
  <si>
    <t>399</t>
  </si>
  <si>
    <t>733811221</t>
  </si>
  <si>
    <t>-1491549064</t>
  </si>
  <si>
    <t>Ochrana potrubí termoizolačními trubicemi z pěnového polyetylenu PE přilepenými v příčných a podélných spojích, tloušťky izolace přes 6 do 9 mm, vnitřního průměru izolace DN do 22 mm</t>
  </si>
  <si>
    <t>400</t>
  </si>
  <si>
    <t>733811231</t>
  </si>
  <si>
    <t>-2117249469</t>
  </si>
  <si>
    <t>Ochrana potrubí termoizolačními trubicemi z pěnového polyetylenu PE přilepenými v příčných a podélných spojích, tloušťky izolace přes 9 do 13 mm, vnitřního průměru izolace DN do 22 mm</t>
  </si>
  <si>
    <t>401</t>
  </si>
  <si>
    <t>733890801</t>
  </si>
  <si>
    <t>-264726252</t>
  </si>
  <si>
    <t>Vnitrostaveništní přemístění vybouraných (demontovaných) hmot rozvodů potrubí vodorovně do 100 m v objektech výšky do 6 m</t>
  </si>
  <si>
    <t>402</t>
  </si>
  <si>
    <t>733890803</t>
  </si>
  <si>
    <t>677176396</t>
  </si>
  <si>
    <t>Vnitrostaveništní přemístění vybouraných (demontovaných) hmot rozvodů potrubí vodorovně do 100 m v objektech výšky přes 6 do 24 m</t>
  </si>
  <si>
    <t>403</t>
  </si>
  <si>
    <t>998733101</t>
  </si>
  <si>
    <t>Přesun hmot tonážní pro rozvody potrubí v objektech v do 6 m</t>
  </si>
  <si>
    <t>1248759349</t>
  </si>
  <si>
    <t>Přesun hmot pro rozvody potrubí stanovený z hmotnosti přesunovaného materiálu vodorovná dopravní vzdálenost do 50 m v objektech výšky do 6 m</t>
  </si>
  <si>
    <t>404</t>
  </si>
  <si>
    <t>998733102</t>
  </si>
  <si>
    <t>-6684793</t>
  </si>
  <si>
    <t>Přesun hmot pro rozvody potrubí stanovený z hmotnosti přesunovaného materiálu vodorovná dopravní vzdálenost do 50 m v objektech výšky přes 6 do 12 m</t>
  </si>
  <si>
    <t>405</t>
  </si>
  <si>
    <t>998733103</t>
  </si>
  <si>
    <t>-881266310</t>
  </si>
  <si>
    <t>Přesun hmot pro rozvody potrubí stanovený z hmotnosti přesunovaného materiálu vodorovná dopravní vzdálenost do 50 m v objektech výšky přes 12 do 24 m</t>
  </si>
  <si>
    <t>406</t>
  </si>
  <si>
    <t>998733181</t>
  </si>
  <si>
    <t>Příplatek k přesunu hmot tonážní 733 prováděný bez použití mechanizace</t>
  </si>
  <si>
    <t>420162481</t>
  </si>
  <si>
    <t>Přesun hmot pro rozvody potrubí stanovený z hmotnosti přesunovaného materiálu Příplatek k cenám za přesun prováděný bez použití mechanizace pro jakoukoliv výšku objektu</t>
  </si>
  <si>
    <t>407</t>
  </si>
  <si>
    <t>998733193</t>
  </si>
  <si>
    <t>Příplatek k přesunu hmot tonážní 733 za zvětšený přesun do 500 m</t>
  </si>
  <si>
    <t>1763325862</t>
  </si>
  <si>
    <t>Přesun hmot pro rozvody potrubí stanovený z hmotnosti přesunovaného materiálu Příplatek k cenám za zvětšený přesun přes vymezenou největší dopravní vzdálenost do 500 m</t>
  </si>
  <si>
    <t>734</t>
  </si>
  <si>
    <t>Ústřední vytápění - armatury</t>
  </si>
  <si>
    <t>408</t>
  </si>
  <si>
    <t>734100811</t>
  </si>
  <si>
    <t>-673222317</t>
  </si>
  <si>
    <t>Demontáž armatur přírubových se dvěma přírubami do DN 50</t>
  </si>
  <si>
    <t>409</t>
  </si>
  <si>
    <t>734100812</t>
  </si>
  <si>
    <t>1699871164</t>
  </si>
  <si>
    <t>Demontáž armatur přírubových se dvěma přírubami přes 50 do DN 100</t>
  </si>
  <si>
    <t>410</t>
  </si>
  <si>
    <t>734100821</t>
  </si>
  <si>
    <t>891561192</t>
  </si>
  <si>
    <t>Demontáž armatur přírubových se třemi přírubami do DN 50</t>
  </si>
  <si>
    <t>411</t>
  </si>
  <si>
    <t>734100822</t>
  </si>
  <si>
    <t>-1474679578</t>
  </si>
  <si>
    <t>Demontáž armatur přírubových se třemi přírubami přes 50 do DN 100</t>
  </si>
  <si>
    <t>412</t>
  </si>
  <si>
    <t>734109111</t>
  </si>
  <si>
    <t>Montáž armatury přírubové se dvěma přírubami PN 6 DN 15</t>
  </si>
  <si>
    <t>1893860086</t>
  </si>
  <si>
    <t>Montáž armatur přírubových se dvěma přírubami PN 6 DN 15</t>
  </si>
  <si>
    <t>413</t>
  </si>
  <si>
    <t>734109112</t>
  </si>
  <si>
    <t>Montáž armatury přírubové se dvěma přírubami PN 6 DN 25</t>
  </si>
  <si>
    <t>-1302933658</t>
  </si>
  <si>
    <t>Montáž armatur přírubových se dvěma přírubami PN 6 DN 25</t>
  </si>
  <si>
    <t>414</t>
  </si>
  <si>
    <t>31946304</t>
  </si>
  <si>
    <t>příruba přivařovací s krkem 11 416 pro PN6 DN 25</t>
  </si>
  <si>
    <t>1494063396</t>
  </si>
  <si>
    <t>415</t>
  </si>
  <si>
    <t>734109123</t>
  </si>
  <si>
    <t>Montáž armatury přírubové se dvěma přírubami PN 6 DN 32</t>
  </si>
  <si>
    <t>1766753815</t>
  </si>
  <si>
    <t>Montáž armatur přírubových se dvěma přírubami PN 6 DN 32</t>
  </si>
  <si>
    <t>416</t>
  </si>
  <si>
    <t>31946305</t>
  </si>
  <si>
    <t>příruba přivařovací s krkem 11 416 pro PN6 DN 32</t>
  </si>
  <si>
    <t>2033413149</t>
  </si>
  <si>
    <t>417</t>
  </si>
  <si>
    <t>734109211</t>
  </si>
  <si>
    <t>Montáž armatury přírubové se dvěma přírubami PN 16 DN 15</t>
  </si>
  <si>
    <t>426301436</t>
  </si>
  <si>
    <t>Montáž armatur přírubových se dvěma přírubami PN 16 DN 15</t>
  </si>
  <si>
    <t>418</t>
  </si>
  <si>
    <t>31946402</t>
  </si>
  <si>
    <t>příruba přivařovací s krkem 11 416 pro PN16 DN 15</t>
  </si>
  <si>
    <t>1140892399</t>
  </si>
  <si>
    <t>419</t>
  </si>
  <si>
    <t>734109212</t>
  </si>
  <si>
    <t>Montáž armatury přírubové se dvěma přírubami PN 16 DN 25</t>
  </si>
  <si>
    <t>1737886308</t>
  </si>
  <si>
    <t>Montáž armatur přírubových se dvěma přírubami PN 16 DN 25</t>
  </si>
  <si>
    <t>420</t>
  </si>
  <si>
    <t>31946404</t>
  </si>
  <si>
    <t>příruba přivařovací s krkem 11 416 pro PN16 DN 25</t>
  </si>
  <si>
    <t>295321816</t>
  </si>
  <si>
    <t>421</t>
  </si>
  <si>
    <t>734109311</t>
  </si>
  <si>
    <t>Montáž armatury přírubové se dvěma přírubami PN 25-40 DN 15</t>
  </si>
  <si>
    <t>-636359687</t>
  </si>
  <si>
    <t>Montáž armatur přírubových se dvěma přírubami PN 25, 40 DN 15</t>
  </si>
  <si>
    <t>422</t>
  </si>
  <si>
    <t>31946502</t>
  </si>
  <si>
    <t>příruba přivařovací s krkem 11 416 pro PN40 DN 15</t>
  </si>
  <si>
    <t>-1321519592</t>
  </si>
  <si>
    <t>423</t>
  </si>
  <si>
    <t>734109312</t>
  </si>
  <si>
    <t>Montáž armatury přírubové se dvěma přírubami PN 25-40 DN 25</t>
  </si>
  <si>
    <t>887302728</t>
  </si>
  <si>
    <t>Montáž armatur přírubových se dvěma přírubami PN 25, 40 DN 25</t>
  </si>
  <si>
    <t>424</t>
  </si>
  <si>
    <t>31946504</t>
  </si>
  <si>
    <t>příruba přivařovací s krkem 11 416 pro PN40 DN 25</t>
  </si>
  <si>
    <t>-1591948871</t>
  </si>
  <si>
    <t>425</t>
  </si>
  <si>
    <t>734109412</t>
  </si>
  <si>
    <t>Montáž armatury přírubové se třemi přírubami PN 16 DN 25</t>
  </si>
  <si>
    <t>1329695003</t>
  </si>
  <si>
    <t>Montáž armatur přírubových se třemi přírubami PN 16 DN 25</t>
  </si>
  <si>
    <t>426</t>
  </si>
  <si>
    <t>3994499</t>
  </si>
  <si>
    <t>427</t>
  </si>
  <si>
    <t>734111412</t>
  </si>
  <si>
    <t>Ventil přírubový uzavírací přímý DN 25 PN 16 do 300°C ovládaný ručně</t>
  </si>
  <si>
    <t>2028097341</t>
  </si>
  <si>
    <t>Ventily uzavírací přírubové přímé ovládané ručně PN 16 do 300°C (V 30 111 616) DN 25</t>
  </si>
  <si>
    <t>428</t>
  </si>
  <si>
    <t>734111413</t>
  </si>
  <si>
    <t>Ventil přírubový uzavírací přímý DN 40 PN 16 do 300°C ovládaný ručně</t>
  </si>
  <si>
    <t>-1797852383</t>
  </si>
  <si>
    <t>Ventily uzavírací přírubové přímé ovládané ručně PN 16 do 300°C (V 30 111 616) DN 40</t>
  </si>
  <si>
    <t>429</t>
  </si>
  <si>
    <t>734111611</t>
  </si>
  <si>
    <t>Ventil přírubový uzavírací přímý DN 15 PN 16 do 400°C ovládaný ručně</t>
  </si>
  <si>
    <t>-1119557229</t>
  </si>
  <si>
    <t>Ventily uzavírací přírubové přímé ovládané ručně PN 40 do 400°C (V 30 111 540) DN 15</t>
  </si>
  <si>
    <t>430</t>
  </si>
  <si>
    <t>734111612</t>
  </si>
  <si>
    <t>Ventil přírubový uzavírací přímý DN 25 PN 16 do 400°C ovládaný ručně</t>
  </si>
  <si>
    <t>-1277799498</t>
  </si>
  <si>
    <t>Ventily uzavírací přírubové přímé ovládané ručně PN 40 do 400°C (V 30 111 540) DN 25</t>
  </si>
  <si>
    <t>431</t>
  </si>
  <si>
    <t>734111613</t>
  </si>
  <si>
    <t>Ventil přírubový uzavírací přímý DN 40 PN 16 do 400°C ovládaný ručně</t>
  </si>
  <si>
    <t>-253736869</t>
  </si>
  <si>
    <t>Ventily uzavírací přírubové přímé ovládané ručně PN 40 do 400°C (V 30 111 540) DN 40</t>
  </si>
  <si>
    <t>432</t>
  </si>
  <si>
    <t>734111773</t>
  </si>
  <si>
    <t>Ventil přírubový uzavírací přímý DN 40 PN 40 do 400°C ovládaný elektrickým servomotorem</t>
  </si>
  <si>
    <t>-761260999</t>
  </si>
  <si>
    <t>Ventily uzavírací přírubové přímé ovládané elektrickým servomotorem PN 40 do 400°C (V 30 113 540) DN 40</t>
  </si>
  <si>
    <t>433</t>
  </si>
  <si>
    <t>734121312</t>
  </si>
  <si>
    <t>Ventil přírubový zpětný samočinný přímý DN 25 PN 16 do 300°C do vodorovného potrubí</t>
  </si>
  <si>
    <t>1961829959</t>
  </si>
  <si>
    <t>Ventily zpětné přírubové samočinné přímé do vodorovného potrubí PN 16 do 300°C (Z 16 117 616) DN 25</t>
  </si>
  <si>
    <t>434</t>
  </si>
  <si>
    <t>734121612</t>
  </si>
  <si>
    <t>Ventil přírubový zpětný samočinný přímý DN 25 PN 40 do 400°C do svislého potrubí</t>
  </si>
  <si>
    <t>1852593659</t>
  </si>
  <si>
    <t>Ventily zpětné přírubové samočinné přímé do svislého potrubí PN 40 do 400°C (Z 15 117 540) DN 25</t>
  </si>
  <si>
    <t>435</t>
  </si>
  <si>
    <t>734121742</t>
  </si>
  <si>
    <t>Ventil přírubový zpětný uzavíratelný přímý DN 25 PN 40 do 400°C</t>
  </si>
  <si>
    <t>1589866794</t>
  </si>
  <si>
    <t>Ventily zpětné přírubové uzavíratelné přímé PN 40 do 400°C (Z 25 111 540) DN 25</t>
  </si>
  <si>
    <t>436</t>
  </si>
  <si>
    <t>734134631</t>
  </si>
  <si>
    <t>Ventil přírubový pojistný DN 40 PN 16 do 200°C pružinový nárožní proporcionální</t>
  </si>
  <si>
    <t>1814102763</t>
  </si>
  <si>
    <t>Ventily pojistné přírubové pružinové nárožní proporcionální PN 16 do 200°C (P 15 217 616) DN 40</t>
  </si>
  <si>
    <t>437</t>
  </si>
  <si>
    <t>734140821</t>
  </si>
  <si>
    <t>Demontáž ventilu redukčního s rozšířeným výstupem DN 25/50</t>
  </si>
  <si>
    <t>1003528275</t>
  </si>
  <si>
    <t>Demontáž ventilů redukčních s rozšířeným výstupem DN 25/ 50</t>
  </si>
  <si>
    <t>438</t>
  </si>
  <si>
    <t>734140823</t>
  </si>
  <si>
    <t>Demontáž ventilu redukčního s rozšířeným výstupem DN 50/100</t>
  </si>
  <si>
    <t>-1083335435</t>
  </si>
  <si>
    <t>Demontáž ventilů redukčních s rozšířeným výstupem DN 50/100</t>
  </si>
  <si>
    <t>439</t>
  </si>
  <si>
    <t>734144611</t>
  </si>
  <si>
    <t>Ventil přírubový redukční impulsní odběr PN 40 kapalina</t>
  </si>
  <si>
    <t>1070770059</t>
  </si>
  <si>
    <t>Ventily redukční přírubové impulsní odběr redukčních ventilů PN 40 kapaliny</t>
  </si>
  <si>
    <t>440</t>
  </si>
  <si>
    <t>734144613</t>
  </si>
  <si>
    <t>Ventil přírubový redukční PN 40 impulsní odběr pára</t>
  </si>
  <si>
    <t>1505836139</t>
  </si>
  <si>
    <t>Ventily redukční přírubové impulsní odběr redukčních ventilů PN 40 pára</t>
  </si>
  <si>
    <t>441</t>
  </si>
  <si>
    <t>734152331</t>
  </si>
  <si>
    <t>Šoupátko přírubové třmenové DN 40 PN 16 do 200°C těsnící sedlo mosaz/mosaz</t>
  </si>
  <si>
    <t>437328295</t>
  </si>
  <si>
    <t>Šoupátka přírubová třmenová s ručním kolem PN 16 do 200°C DN 40</t>
  </si>
  <si>
    <t>442</t>
  </si>
  <si>
    <t>734152332</t>
  </si>
  <si>
    <t>Šoupátko přírubové třmenové DN 50 PN 16 do 200°C těsnící sedlo mosaz/mosaz</t>
  </si>
  <si>
    <t>2048919750</t>
  </si>
  <si>
    <t>Šoupátka přírubová třmenová s ručním kolem PN 16 do 200°C DN 50</t>
  </si>
  <si>
    <t>443</t>
  </si>
  <si>
    <t>734153413</t>
  </si>
  <si>
    <t>Šoupátko přírubové víkové DN 40 PN 16 do 400°C těsnící sedlo nerez/nerez S 15 111 516</t>
  </si>
  <si>
    <t>-380692702</t>
  </si>
  <si>
    <t>Šoupátka přírubová víková s ručním kolem těsnící sedla nerez/nerez PN 16 do 400°C (S 15 111 516) DN 40</t>
  </si>
  <si>
    <t>444</t>
  </si>
  <si>
    <t>734160812</t>
  </si>
  <si>
    <t>-1577570196</t>
  </si>
  <si>
    <t>Demontáž odvaděčů kondenzátu do DN 25</t>
  </si>
  <si>
    <t>445</t>
  </si>
  <si>
    <t>734160814</t>
  </si>
  <si>
    <t>-891546090</t>
  </si>
  <si>
    <t>Demontáž odvaděčů kondenzátu přes 25 do DN 50</t>
  </si>
  <si>
    <t>446</t>
  </si>
  <si>
    <t>734163425</t>
  </si>
  <si>
    <t>Filtr DN 40 PN 16 do 300°C z uhlíkové oceli s vypouštěcí zátkou</t>
  </si>
  <si>
    <t>-836750211</t>
  </si>
  <si>
    <t>Filtry z uhlíkové oceli s čístícím víkem nebo vypouštěcí zátkou PN 16 do 300°C DN 40</t>
  </si>
  <si>
    <t>447</t>
  </si>
  <si>
    <t>734163443</t>
  </si>
  <si>
    <t>Filtr DN 25 PN 40 do 400°C z uhlíkové oceli s vypouštěcí přírubou</t>
  </si>
  <si>
    <t>582387254</t>
  </si>
  <si>
    <t>Filtry z uhlíkové oceli s čístícím víkem nebo vypouštěcí zátkou PN 40 do 400°C DN 25</t>
  </si>
  <si>
    <t>448</t>
  </si>
  <si>
    <t>734163445</t>
  </si>
  <si>
    <t>Filtr DN 40 PN 40 do 400°C z uhlíkové oceli s vypouštěcí přírubou</t>
  </si>
  <si>
    <t>1741125852</t>
  </si>
  <si>
    <t>Filtry z uhlíkové oceli s čístícím víkem nebo vypouštěcí zátkou PN 40 do 400°C DN 40</t>
  </si>
  <si>
    <t>449</t>
  </si>
  <si>
    <t>734169412</t>
  </si>
  <si>
    <t>Montáž odvaděče kondenzátu přírubového DN 25</t>
  </si>
  <si>
    <t>1985417258</t>
  </si>
  <si>
    <t>Filtry montáž odvaděčů kondenzátu přírubových DN 25</t>
  </si>
  <si>
    <t>450</t>
  </si>
  <si>
    <t>734169413</t>
  </si>
  <si>
    <t>Montáž odvaděče kondenzátu přírubového DN 40</t>
  </si>
  <si>
    <t>1530967930</t>
  </si>
  <si>
    <t>Filtry montáž odvaděčů kondenzátu přírubových DN 40</t>
  </si>
  <si>
    <t>451</t>
  </si>
  <si>
    <t>734190814</t>
  </si>
  <si>
    <t>-1591439612</t>
  </si>
  <si>
    <t>Demontáž přírub rozpojení přírubového spoje do DN 50</t>
  </si>
  <si>
    <t>452</t>
  </si>
  <si>
    <t>734190818</t>
  </si>
  <si>
    <t>1927519557</t>
  </si>
  <si>
    <t>Demontáž přírub rozpojení přírubového spoje přes 50 do DN 100</t>
  </si>
  <si>
    <t>453</t>
  </si>
  <si>
    <t>734191412</t>
  </si>
  <si>
    <t>Ventil přírubový regulační přímý PN 16 do 300°C DN 25</t>
  </si>
  <si>
    <t>1750885247</t>
  </si>
  <si>
    <t>Ostatní přírubové armatury ventily regulační přímé PN 16 do 300°C (V 41 111 616) DN 25</t>
  </si>
  <si>
    <t>454</t>
  </si>
  <si>
    <t>734191612</t>
  </si>
  <si>
    <t>Ventil přírubový regulační přímý PN 40 do 400°C DN 25</t>
  </si>
  <si>
    <t>-68137655</t>
  </si>
  <si>
    <t>Ostatní přírubové armatury ventily regulační přímé PN 40 do 400°C (V 41 111 540) DN 25</t>
  </si>
  <si>
    <t>455</t>
  </si>
  <si>
    <t>734191613</t>
  </si>
  <si>
    <t>Ventil přírubový regulační přímý PN 40 do 400°C DN 40</t>
  </si>
  <si>
    <t>1201324672</t>
  </si>
  <si>
    <t>Ostatní přírubové armatury ventily regulační přímé PN 40 do 400°C (V 41 111 540) DN 40</t>
  </si>
  <si>
    <t>456</t>
  </si>
  <si>
    <t>734191821</t>
  </si>
  <si>
    <t>-1541657274</t>
  </si>
  <si>
    <t>Demontáž přírub odříznutí příruby bez rozpojení, přírubového spoje do DN 50</t>
  </si>
  <si>
    <t>457</t>
  </si>
  <si>
    <t>734191822</t>
  </si>
  <si>
    <t>-1833484787</t>
  </si>
  <si>
    <t>Demontáž přírub odříznutí příruby bez rozpojení, přírubového spoje přes 50 do DN 100</t>
  </si>
  <si>
    <t>458</t>
  </si>
  <si>
    <t>734200811</t>
  </si>
  <si>
    <t>1703091859</t>
  </si>
  <si>
    <t>Demontáž armatur závitových s jedním závitem do G 1/2</t>
  </si>
  <si>
    <t>459</t>
  </si>
  <si>
    <t>734200812</t>
  </si>
  <si>
    <t>1493165237</t>
  </si>
  <si>
    <t>Demontáž armatur závitových s jedním závitem přes 1/2 do G 1</t>
  </si>
  <si>
    <t>460</t>
  </si>
  <si>
    <t>734200813</t>
  </si>
  <si>
    <t>-1320683745</t>
  </si>
  <si>
    <t>Demontáž armatur závitových s jedním závitem přes 1 do G 6/4</t>
  </si>
  <si>
    <t>461</t>
  </si>
  <si>
    <t>734200814</t>
  </si>
  <si>
    <t>-915633277</t>
  </si>
  <si>
    <t>Demontáž armatur závitových s jedním závitem přes 6/4 do G 2</t>
  </si>
  <si>
    <t>462</t>
  </si>
  <si>
    <t>734200821</t>
  </si>
  <si>
    <t>-1130190427</t>
  </si>
  <si>
    <t>Demontáž armatur závitových se dvěma závity do G 1/2</t>
  </si>
  <si>
    <t>463</t>
  </si>
  <si>
    <t>734200822</t>
  </si>
  <si>
    <t>-1562069787</t>
  </si>
  <si>
    <t>Demontáž armatur závitových se dvěma závity přes 1/2 do G 1</t>
  </si>
  <si>
    <t>464</t>
  </si>
  <si>
    <t>734200823</t>
  </si>
  <si>
    <t>596308492</t>
  </si>
  <si>
    <t>Demontáž armatur závitových se dvěma závity přes 1 do G 6/4</t>
  </si>
  <si>
    <t>465</t>
  </si>
  <si>
    <t>734200824</t>
  </si>
  <si>
    <t>33197091</t>
  </si>
  <si>
    <t>Demontáž armatur závitových se dvěma závity přes 6/4 do G 2</t>
  </si>
  <si>
    <t>466</t>
  </si>
  <si>
    <t>734200831</t>
  </si>
  <si>
    <t>2012800189</t>
  </si>
  <si>
    <t>Demontáž armatur závitových se třemi závity do G 1/2</t>
  </si>
  <si>
    <t>467</t>
  </si>
  <si>
    <t>734200832</t>
  </si>
  <si>
    <t>-239586843</t>
  </si>
  <si>
    <t>Demontáž armatur závitových se třemi závity přes 1/2 do G 1</t>
  </si>
  <si>
    <t>468</t>
  </si>
  <si>
    <t>734200833</t>
  </si>
  <si>
    <t>-196257469</t>
  </si>
  <si>
    <t>Demontáž armatur závitových se třemi závity přes 1 do G 6/4</t>
  </si>
  <si>
    <t>469</t>
  </si>
  <si>
    <t>734200834</t>
  </si>
  <si>
    <t>1793695411</t>
  </si>
  <si>
    <t>Demontáž armatur závitových se třemi závity přes 6/4 do G 2</t>
  </si>
  <si>
    <t>470</t>
  </si>
  <si>
    <t>734209101</t>
  </si>
  <si>
    <t>Montáž armatury závitové s jedním závitem G 1/4</t>
  </si>
  <si>
    <t>623514452</t>
  </si>
  <si>
    <t>Montáž závitových armatur s 1 závitem G 1/4 (DN 8)</t>
  </si>
  <si>
    <t>471</t>
  </si>
  <si>
    <t>42212303</t>
  </si>
  <si>
    <t>ventil odvzdušňovací k radiátorům mosazný DN 8</t>
  </si>
  <si>
    <t>866554155</t>
  </si>
  <si>
    <t>472</t>
  </si>
  <si>
    <t>734209102</t>
  </si>
  <si>
    <t>Montáž armatury závitové s jedním závitem G 3/8</t>
  </si>
  <si>
    <t>924987932</t>
  </si>
  <si>
    <t>Montáž závitových armatur s 1 závitem G 3/8 (DN 10)</t>
  </si>
  <si>
    <t>473</t>
  </si>
  <si>
    <t>42212306</t>
  </si>
  <si>
    <t>ventil odvzdušňovací k radiátorům mosazný DN 10</t>
  </si>
  <si>
    <t>-625340216</t>
  </si>
  <si>
    <t>474</t>
  </si>
  <si>
    <t>734209103</t>
  </si>
  <si>
    <t>Montáž armatury závitové s jedním závitem G 1/2</t>
  </si>
  <si>
    <t>-1684126509</t>
  </si>
  <si>
    <t>Montáž závitových armatur s 1 závitem G 1/2 (DN 15)</t>
  </si>
  <si>
    <t>475</t>
  </si>
  <si>
    <t>42212304</t>
  </si>
  <si>
    <t>ventil odvzdušňovací k radiátorům mosazný DN 15</t>
  </si>
  <si>
    <t>686318541</t>
  </si>
  <si>
    <t>476</t>
  </si>
  <si>
    <t>734209104</t>
  </si>
  <si>
    <t>Montáž armatury závitové s jedním závitem G 3/4</t>
  </si>
  <si>
    <t>858088381</t>
  </si>
  <si>
    <t>Montáž závitových armatur s 1 závitem G 3/4 (DN 20)</t>
  </si>
  <si>
    <t>477</t>
  </si>
  <si>
    <t>734209112</t>
  </si>
  <si>
    <t>Montáž armatury závitové s dvěma závity G 3/8</t>
  </si>
  <si>
    <t>513541698</t>
  </si>
  <si>
    <t>Montáž závitových armatur se 2 závity G 3/8 (DN 10)</t>
  </si>
  <si>
    <t>478</t>
  </si>
  <si>
    <t>55121197</t>
  </si>
  <si>
    <t>závitový zpětný ventil 3/8"</t>
  </si>
  <si>
    <t>-1703379205</t>
  </si>
  <si>
    <t>479</t>
  </si>
  <si>
    <t>734209113</t>
  </si>
  <si>
    <t>Montáž armatury závitové s dvěma závity G 1/2</t>
  </si>
  <si>
    <t>-39036765</t>
  </si>
  <si>
    <t>Montáž závitových armatur se 2 závity G 1/2 (DN 15)</t>
  </si>
  <si>
    <t>480</t>
  </si>
  <si>
    <t>55121196</t>
  </si>
  <si>
    <t>závitový zpětný ventil 1/2"</t>
  </si>
  <si>
    <t>-53553398</t>
  </si>
  <si>
    <t>481</t>
  </si>
  <si>
    <t>734209114</t>
  </si>
  <si>
    <t>Montáž armatury závitové s dvěma závity G 3/4</t>
  </si>
  <si>
    <t>1909148504</t>
  </si>
  <si>
    <t>Montáž závitových armatur se 2 závity G 3/4 (DN 20)</t>
  </si>
  <si>
    <t>482</t>
  </si>
  <si>
    <t>55121198</t>
  </si>
  <si>
    <t>závitový zpětný ventil 3/4"</t>
  </si>
  <si>
    <t>-429262152</t>
  </si>
  <si>
    <t>483</t>
  </si>
  <si>
    <t>734209115</t>
  </si>
  <si>
    <t>Montáž armatury závitové s dvěma závity G 1</t>
  </si>
  <si>
    <t>-1260398205</t>
  </si>
  <si>
    <t>Montáž závitových armatur se 2 závity G 1 (DN 25)</t>
  </si>
  <si>
    <t>484</t>
  </si>
  <si>
    <t>55121199</t>
  </si>
  <si>
    <t>závitový zpětný ventil 1"</t>
  </si>
  <si>
    <t>1149914691</t>
  </si>
  <si>
    <t>485</t>
  </si>
  <si>
    <t>734209116</t>
  </si>
  <si>
    <t>Montáž armatury závitové s dvěma závity G 5/4</t>
  </si>
  <si>
    <t>404801332</t>
  </si>
  <si>
    <t>Montáž závitových armatur se 2 závity G 5/4 (DN 32)</t>
  </si>
  <si>
    <t>486</t>
  </si>
  <si>
    <t>55121200</t>
  </si>
  <si>
    <t>závitový zpětný ventil 1"1/4</t>
  </si>
  <si>
    <t>-1723361388</t>
  </si>
  <si>
    <t>487</t>
  </si>
  <si>
    <t>734209117</t>
  </si>
  <si>
    <t>Montáž armatury závitové s dvěma závity G 6/4</t>
  </si>
  <si>
    <t>-744135184</t>
  </si>
  <si>
    <t>Montáž závitových armatur se 2 závity G 6/4 (DN 40)</t>
  </si>
  <si>
    <t>488</t>
  </si>
  <si>
    <t>55121201</t>
  </si>
  <si>
    <t>závitový zpětný ventil 1"1/2</t>
  </si>
  <si>
    <t>1452671049</t>
  </si>
  <si>
    <t>489</t>
  </si>
  <si>
    <t>734209122</t>
  </si>
  <si>
    <t>Montáž armatury závitové s třemi závity G 3/8</t>
  </si>
  <si>
    <t>-2107370662</t>
  </si>
  <si>
    <t>Montáž závitových armatur se 3 závity G 3/8 (DN 10)</t>
  </si>
  <si>
    <t>490</t>
  </si>
  <si>
    <t>734209123</t>
  </si>
  <si>
    <t>Montáž armatury závitové s třemi závity G 1/2</t>
  </si>
  <si>
    <t>-490194804</t>
  </si>
  <si>
    <t>Montáž závitových armatur se 3 závity G 1/2 (DN 15)</t>
  </si>
  <si>
    <t>491</t>
  </si>
  <si>
    <t>55121000</t>
  </si>
  <si>
    <t>ventil kulový zónový třícestný 1P ovládání G1/2"F  Kvs=10,5m3/h PN16</t>
  </si>
  <si>
    <t>1018078000</t>
  </si>
  <si>
    <t>492</t>
  </si>
  <si>
    <t>734209124</t>
  </si>
  <si>
    <t>Montáž armatury závitové s třemi závity G 3/4</t>
  </si>
  <si>
    <t>353246885</t>
  </si>
  <si>
    <t>Montáž závitových armatur se 3 závity G 3/4 (DN 20)</t>
  </si>
  <si>
    <t>493</t>
  </si>
  <si>
    <t>55128810</t>
  </si>
  <si>
    <t>ventil závitový třícestný směšovací KV 8 3/4"</t>
  </si>
  <si>
    <t>1884694804</t>
  </si>
  <si>
    <t>494</t>
  </si>
  <si>
    <t>734211112</t>
  </si>
  <si>
    <t>Ventil závitový odvzdušňovací G 1/4 PN 10 do 120°C otopných těles</t>
  </si>
  <si>
    <t>-1474679693</t>
  </si>
  <si>
    <t>Ventily odvzdušňovací závitové otopných těles PN 6 do 120°C G 1/4</t>
  </si>
  <si>
    <t>495</t>
  </si>
  <si>
    <t>734211113</t>
  </si>
  <si>
    <t>Ventil závitový odvzdušňovací G 3/8 PN 10 do 120°C otopných těles</t>
  </si>
  <si>
    <t>-663440502</t>
  </si>
  <si>
    <t>Ventily odvzdušňovací závitové otopných těles PN 6 do 120°C G 3/8</t>
  </si>
  <si>
    <t>496</t>
  </si>
  <si>
    <t>734211115</t>
  </si>
  <si>
    <t>Ventil závitový odvzdušňovací G 1/2 PN 10 do 120°C otopných těles</t>
  </si>
  <si>
    <t>-1489726686</t>
  </si>
  <si>
    <t>Ventily odvzdušňovací závitové otopných těles PN 6 do 120°C G 1/2</t>
  </si>
  <si>
    <t>497</t>
  </si>
  <si>
    <t>734211118</t>
  </si>
  <si>
    <t>Ventil závitový odvzdušňovací G 1/4 PN 14 do 120°C automatický</t>
  </si>
  <si>
    <t>2044338607</t>
  </si>
  <si>
    <t>Ventily odvzdušňovací závitové automatické PN 14 do 120°C G 1/4</t>
  </si>
  <si>
    <t>498</t>
  </si>
  <si>
    <t>734211119</t>
  </si>
  <si>
    <t>Ventil závitový odvzdušňovací G 3/8 PN 14 do 120°C automatický</t>
  </si>
  <si>
    <t>33130219</t>
  </si>
  <si>
    <t>Ventily odvzdušňovací závitové automatické PN 14 do 120°C G 3/8</t>
  </si>
  <si>
    <t>499</t>
  </si>
  <si>
    <t>734211120</t>
  </si>
  <si>
    <t>Ventil závitový odvzdušňovací G 1/2 PN 14 do 120°C automatický</t>
  </si>
  <si>
    <t>-67533632</t>
  </si>
  <si>
    <t>Ventily odvzdušňovací závitové automatické PN 14 do 120°C G 1/2</t>
  </si>
  <si>
    <t>500</t>
  </si>
  <si>
    <t>734211126</t>
  </si>
  <si>
    <t>Ventil závitový odvzdušňovací G 3/8 PN 14 do 120°C automatický se zpětnou klapkou otopných těles</t>
  </si>
  <si>
    <t>-827617012</t>
  </si>
  <si>
    <t>Ventily odvzdušňovací závitové automatické se zpětnou klapkou PN 14 do 120°C G 3/8</t>
  </si>
  <si>
    <t>501</t>
  </si>
  <si>
    <t>734211127</t>
  </si>
  <si>
    <t>Ventil závitový odvzdušňovací G 1/2 PN 14 do 120°C automatický se zpětnou klapkou otopných těles</t>
  </si>
  <si>
    <t>-1279962926</t>
  </si>
  <si>
    <t>Ventily odvzdušňovací závitové automatické se zpětnou klapkou PN 14 do 120°C G 1/2</t>
  </si>
  <si>
    <t>502</t>
  </si>
  <si>
    <t>734220101</t>
  </si>
  <si>
    <t>Ventil závitový regulační přímý G 3/4 PN 20 do 100°C vyvažovací</t>
  </si>
  <si>
    <t>-1831959800</t>
  </si>
  <si>
    <t>Ventily regulační závitové vyvažovací přímé PN 20 do 100°C G 3/4</t>
  </si>
  <si>
    <t>503</t>
  </si>
  <si>
    <t>734220102</t>
  </si>
  <si>
    <t>Ventil závitový regulační přímý G 1 PN 20 do 100°C vyvažovací</t>
  </si>
  <si>
    <t>1024560843</t>
  </si>
  <si>
    <t>Ventily regulační závitové vyvažovací přímé PN 20 do 100°C G 1</t>
  </si>
  <si>
    <t>504</t>
  </si>
  <si>
    <t>734220103</t>
  </si>
  <si>
    <t>Ventil závitový regulační přímý G 5/4 PN 20 do 100°C vyvažovací</t>
  </si>
  <si>
    <t>-1008175756</t>
  </si>
  <si>
    <t>Ventily regulační závitové vyvažovací přímé PN 20 do 100°C G 5/4</t>
  </si>
  <si>
    <t>505</t>
  </si>
  <si>
    <t>734221412</t>
  </si>
  <si>
    <t>Ventil závitový regulační přímý G 3/8 PN 10 do 120°C s nastavitelnou regulací</t>
  </si>
  <si>
    <t>1205786045</t>
  </si>
  <si>
    <t>Ventily regulační závitové s nastavitelnou regulací PN 10 do 120°C přímé G 3/8</t>
  </si>
  <si>
    <t>506</t>
  </si>
  <si>
    <t>734221413</t>
  </si>
  <si>
    <t>Ventil závitový regulační přímý G 1/2 PN 10 do 120°C s nastavitelnou regulací</t>
  </si>
  <si>
    <t>617893496</t>
  </si>
  <si>
    <t>Ventily regulační závitové s nastavitelnou regulací PN 10 do 120°C přímé G 1/2</t>
  </si>
  <si>
    <t>507</t>
  </si>
  <si>
    <t>734221414</t>
  </si>
  <si>
    <t>Ventil závitový regulační přímý G 3/4 PN 10 do 120°C s nastavitelnou regulací</t>
  </si>
  <si>
    <t>-1231199553</t>
  </si>
  <si>
    <t>Ventily regulační závitové s nastavitelnou regulací PN 10 do 120°C přímé G 3/4</t>
  </si>
  <si>
    <t>508</t>
  </si>
  <si>
    <t>734221422</t>
  </si>
  <si>
    <t>Ventil závitový regulační rohový G 3/8 PN 10 do 120°C s nastavitelnou regulací</t>
  </si>
  <si>
    <t>-1394080490</t>
  </si>
  <si>
    <t>Ventily regulační závitové s nastavitelnou regulací PN 10 do 120°C rohové G 3/8</t>
  </si>
  <si>
    <t>509</t>
  </si>
  <si>
    <t>734221423</t>
  </si>
  <si>
    <t>Ventil závitový regulační rohový G 1/2 PN 10 do 120°C s nastavitelnou regulací</t>
  </si>
  <si>
    <t>942189072</t>
  </si>
  <si>
    <t>Ventily regulační závitové s nastavitelnou regulací PN 10 do 120°C rohové G 1/2</t>
  </si>
  <si>
    <t>510</t>
  </si>
  <si>
    <t>734221424</t>
  </si>
  <si>
    <t>Ventil závitový regulační rohový G 3/4 PN 10 do 120°C s nastavitelnou regulací</t>
  </si>
  <si>
    <t>15202161</t>
  </si>
  <si>
    <t>Ventily regulační závitové s nastavitelnou regulací PN 10 do 120°C rohové G 3/4</t>
  </si>
  <si>
    <t>511</t>
  </si>
  <si>
    <t>734221544</t>
  </si>
  <si>
    <t>Ventil závitový termostatický přímý jednoregulační G 3/8 PN 16 do 110°C bez hlavice ovládání</t>
  </si>
  <si>
    <t>-1510145852</t>
  </si>
  <si>
    <t>Ventily regulační závitové termostatické, bez hlavice ovládání PN 16 do 110°C přímé jednoregulační G 3/8</t>
  </si>
  <si>
    <t>512</t>
  </si>
  <si>
    <t>734221545</t>
  </si>
  <si>
    <t>Ventil závitový termostatický přímý jednoregulační G 1/2 PN 16 do 110°C bez hlavice ovládání</t>
  </si>
  <si>
    <t>-1406027749</t>
  </si>
  <si>
    <t>Ventily regulační závitové termostatické, bez hlavice ovládání PN 16 do 110°C přímé jednoregulační G 1/2</t>
  </si>
  <si>
    <t>513</t>
  </si>
  <si>
    <t>734221546</t>
  </si>
  <si>
    <t>Ventil závitový termostatický přímý jednoregulační G 3/4 PN 16 do 110°C bez hlavice ovládání</t>
  </si>
  <si>
    <t>1114210355</t>
  </si>
  <si>
    <t>Ventily regulační závitové termostatické, bez hlavice ovládání PN 16 do 110°C přímé jednoregulační G 3/4</t>
  </si>
  <si>
    <t>514</t>
  </si>
  <si>
    <t>734221547</t>
  </si>
  <si>
    <t>Ventil závitový termostatický přímý jednoregulační G 1 PN 16 do 110°C bez hlavice ovládání</t>
  </si>
  <si>
    <t>1562536676</t>
  </si>
  <si>
    <t>Ventily regulační závitové termostatické, bez hlavice ovládání PN 16 do 110°C přímé jednoregulační G 1</t>
  </si>
  <si>
    <t>515</t>
  </si>
  <si>
    <t>734221554</t>
  </si>
  <si>
    <t>Ventil závitový termostatický přímý jednoregulační G1/2x16 bez hlavice pro rozvod z CU nebo UH</t>
  </si>
  <si>
    <t>1898508367</t>
  </si>
  <si>
    <t>Ventily regulační závitové termostatické, bez hlavice ovládání PN 16 do 110°C přímé jednoregulační pro adaptér na měď nebo plast G 1/2 x 16</t>
  </si>
  <si>
    <t>516</t>
  </si>
  <si>
    <t>734221555</t>
  </si>
  <si>
    <t>Ventil závitový termostatický přímý jednoregulační G1/2x18 bez hlavice pro rozvod z CU nebo UH</t>
  </si>
  <si>
    <t>1229877422</t>
  </si>
  <si>
    <t>Ventily regulační závitové termostatické, bez hlavice ovládání PN 16 do 110°C přímé jednoregulační pro adaptér na měď nebo plast G 1/2 x 18</t>
  </si>
  <si>
    <t>517</t>
  </si>
  <si>
    <t>734221682</t>
  </si>
  <si>
    <t>Termostatická hlavice kapalinová PN 10 do 110°C otopných těles VK</t>
  </si>
  <si>
    <t>1974872548</t>
  </si>
  <si>
    <t>Ventily regulační závitové hlavice termostatické, pro ovládání ventilů PN 10 do 110°C kapalinové otopných těles VK</t>
  </si>
  <si>
    <t>518</t>
  </si>
  <si>
    <t>734221686</t>
  </si>
  <si>
    <t>Termostatická hlavice vosková PN 10 do 110°C otopných těles VK</t>
  </si>
  <si>
    <t>-1252320820</t>
  </si>
  <si>
    <t>Ventily regulační závitové hlavice termostatické, pro ovládání ventilů PN 10 do 110°C voskové otopných těles VK</t>
  </si>
  <si>
    <t>519</t>
  </si>
  <si>
    <t>734222801</t>
  </si>
  <si>
    <t>Ventil závitový termostatický rohový G 3/8 PN 16 do 110°C s ruční hlavou chromovaný</t>
  </si>
  <si>
    <t>-1641652223</t>
  </si>
  <si>
    <t>Ventily regulační závitové termostatické, s hlavicí ručního ovládání PN 16 do 110°C rohové chromované G 3/8</t>
  </si>
  <si>
    <t>520</t>
  </si>
  <si>
    <t>734222802</t>
  </si>
  <si>
    <t>Ventil závitový termostatický rohový G 1/2 PN 16 do 110°C s ruční hlavou chromovaný</t>
  </si>
  <si>
    <t>1031766365</t>
  </si>
  <si>
    <t>Ventily regulační závitové termostatické, s hlavicí ručního ovládání PN 16 do 110°C rohové chromované G 1/2</t>
  </si>
  <si>
    <t>521</t>
  </si>
  <si>
    <t>734222803</t>
  </si>
  <si>
    <t>Ventil závitový termostatický rohový G 3/4 PN 16 do 110°C s ruční hlavou chromovaný</t>
  </si>
  <si>
    <t>-332300800</t>
  </si>
  <si>
    <t>Ventily regulační závitové termostatické, s hlavicí ručního ovládání PN 16 do 110°C rohové chromované G 3/4</t>
  </si>
  <si>
    <t>522</t>
  </si>
  <si>
    <t>734229143</t>
  </si>
  <si>
    <t>Montáž ventilu závitového se směšovačem jednobodové připojení</t>
  </si>
  <si>
    <t>-192317865</t>
  </si>
  <si>
    <t>Ventily regulační závitové montáž ventilů jednotrubkových horizontálních soustav se směšovačem ostatních typů jednobodové připojení</t>
  </si>
  <si>
    <t>523</t>
  </si>
  <si>
    <t>55121295</t>
  </si>
  <si>
    <t>ventil termoregulační přímý čtyřcestný s nátrubkem bez adaptéru 1bodové spodní připojení s injektorem T 110°C 1/2"x18</t>
  </si>
  <si>
    <t>-1596594572</t>
  </si>
  <si>
    <t>524</t>
  </si>
  <si>
    <t>734229144</t>
  </si>
  <si>
    <t>Montáž ventilu závitového se směšovačem dvoubodové připojení</t>
  </si>
  <si>
    <t>981877164</t>
  </si>
  <si>
    <t>Ventily regulační závitové montáž ventilů jednotrubkových horizontálních soustav se směšovačem ostatních typů dvoubodové připojení</t>
  </si>
  <si>
    <t>525</t>
  </si>
  <si>
    <t>55129238</t>
  </si>
  <si>
    <t>souprava radiátorová čtyřcestná ruční hlava 1/2"x18</t>
  </si>
  <si>
    <t>27155311</t>
  </si>
  <si>
    <t>526</t>
  </si>
  <si>
    <t>734242411</t>
  </si>
  <si>
    <t>Ventil závitový zpětný přímý G 3/8 PN 16 do 110°C</t>
  </si>
  <si>
    <t>686659642</t>
  </si>
  <si>
    <t>Ventily zpětné závitové PN 16 do 110°C přímé G 3/8</t>
  </si>
  <si>
    <t>527</t>
  </si>
  <si>
    <t>734242412</t>
  </si>
  <si>
    <t>Ventil závitový zpětný přímý G 1/2 PN 16 do 110°C</t>
  </si>
  <si>
    <t>-112873587</t>
  </si>
  <si>
    <t>Ventily zpětné závitové PN 16 do 110°C přímé G 1/2</t>
  </si>
  <si>
    <t>528</t>
  </si>
  <si>
    <t>734242413</t>
  </si>
  <si>
    <t>Ventil závitový zpětný přímý G 3/4 PN 16 do 110°C</t>
  </si>
  <si>
    <t>-355532872</t>
  </si>
  <si>
    <t>Ventily zpětné závitové PN 16 do 110°C přímé G 3/4</t>
  </si>
  <si>
    <t>529</t>
  </si>
  <si>
    <t>734242415</t>
  </si>
  <si>
    <t>Ventil závitový zpětný přímý G 5/4 PN 16 do 110°C</t>
  </si>
  <si>
    <t>2056384359</t>
  </si>
  <si>
    <t>Ventily zpětné závitové PN 16 do 110°C přímé G 5/4</t>
  </si>
  <si>
    <t>530</t>
  </si>
  <si>
    <t>734251211</t>
  </si>
  <si>
    <t>Ventil závitový pojistný rohový G 1/2 provozní tlak od 2,5 do 6 barů</t>
  </si>
  <si>
    <t>933732771</t>
  </si>
  <si>
    <t>Ventily pojistné závitové a čepové rohové provozní tlak od 2,5 do 6 bar G 1/2</t>
  </si>
  <si>
    <t>531</t>
  </si>
  <si>
    <t>734251212</t>
  </si>
  <si>
    <t>Ventil závitový pojistný rohový G 3/4 provozní tlak od 2,5 do 6 barů</t>
  </si>
  <si>
    <t>-1962282635</t>
  </si>
  <si>
    <t>Ventily pojistné závitové a čepové rohové provozní tlak od 2,5 do 6 bar G 3/4</t>
  </si>
  <si>
    <t>532</t>
  </si>
  <si>
    <t>734251213</t>
  </si>
  <si>
    <t>Ventil závitový pojistný rohový G 1 provozní tlak od 2,5 do 6 barů</t>
  </si>
  <si>
    <t>311209666</t>
  </si>
  <si>
    <t>Ventily pojistné závitové a čepové rohové provozní tlak od 2,5 do 6 bar G 1</t>
  </si>
  <si>
    <t>533</t>
  </si>
  <si>
    <t>734251214</t>
  </si>
  <si>
    <t>Ventil závitový pojistný rohový G 5/4 provozní tlak od 2,5 do 6 barů</t>
  </si>
  <si>
    <t>-2067698782</t>
  </si>
  <si>
    <t>Ventily pojistné závitové a čepové rohové provozní tlak od 2,5 do 6 bar G 5/4</t>
  </si>
  <si>
    <t>534</t>
  </si>
  <si>
    <t>734261232</t>
  </si>
  <si>
    <t>Šroubení topenářské přímé G 3/8 PN 16 do 120°C</t>
  </si>
  <si>
    <t>-1834349753</t>
  </si>
  <si>
    <t>Šroubení topenářské PN 16 do 120°C přímé G 3/8</t>
  </si>
  <si>
    <t>535</t>
  </si>
  <si>
    <t>734261233</t>
  </si>
  <si>
    <t>Šroubení topenářské přímé G 1/2 PN 16 do 120°C</t>
  </si>
  <si>
    <t>1194788507</t>
  </si>
  <si>
    <t>Šroubení topenářské PN 16 do 120°C přímé G 1/2</t>
  </si>
  <si>
    <t>536</t>
  </si>
  <si>
    <t>734261234</t>
  </si>
  <si>
    <t>Šroubení topenářské přímé G 3/4 PN 16 do 120°C</t>
  </si>
  <si>
    <t>-670926437</t>
  </si>
  <si>
    <t>Šroubení topenářské PN 16 do 120°C přímé G 3/4</t>
  </si>
  <si>
    <t>537</t>
  </si>
  <si>
    <t>734261236</t>
  </si>
  <si>
    <t>Šroubení topenářské přímé G 5/4 PN 16 do 120°C</t>
  </si>
  <si>
    <t>709022150</t>
  </si>
  <si>
    <t>Šroubení topenářské PN 16 do 120°C přímé G 5/4</t>
  </si>
  <si>
    <t>538</t>
  </si>
  <si>
    <t>734261237</t>
  </si>
  <si>
    <t>Šroubení topenářské přímé G 6/4 PN 16 do 120°C</t>
  </si>
  <si>
    <t>33399249</t>
  </si>
  <si>
    <t>Šroubení topenářské PN 16 do 120°C přímé G 6/4</t>
  </si>
  <si>
    <t>539</t>
  </si>
  <si>
    <t>734261332</t>
  </si>
  <si>
    <t>Šroubení topenářské rohové G 3/8 PN 16 do 120°C</t>
  </si>
  <si>
    <t>-1726073027</t>
  </si>
  <si>
    <t>Šroubení topenářské PN 16 do 120°C rohové G 3/8</t>
  </si>
  <si>
    <t>540</t>
  </si>
  <si>
    <t>734261333</t>
  </si>
  <si>
    <t>Šroubení topenářské rohové G 1/2 PN 16 do 120°C</t>
  </si>
  <si>
    <t>2045050465</t>
  </si>
  <si>
    <t>Šroubení topenářské PN 16 do 120°C rohové G 1/2</t>
  </si>
  <si>
    <t>541</t>
  </si>
  <si>
    <t>734261334</t>
  </si>
  <si>
    <t>Šroubení topenářské rohové G 3/4 PN 16 do 120°C</t>
  </si>
  <si>
    <t>-139323701</t>
  </si>
  <si>
    <t>Šroubení topenářské PN 16 do 120°C rohové G 3/4</t>
  </si>
  <si>
    <t>542</t>
  </si>
  <si>
    <t>734261336</t>
  </si>
  <si>
    <t>Šroubení topenářské rohové G 5/4 PN 16 do 120°C</t>
  </si>
  <si>
    <t>-180116206</t>
  </si>
  <si>
    <t>Šroubení topenářské PN 16 do 120°C rohové G 5/4</t>
  </si>
  <si>
    <t>543</t>
  </si>
  <si>
    <t>734261337</t>
  </si>
  <si>
    <t>Šroubení topenářské rohové G 6/4 PN 16 do 120°C</t>
  </si>
  <si>
    <t>-565641169</t>
  </si>
  <si>
    <t>Šroubení topenářské PN 16 do 120°C rohové G 6/4</t>
  </si>
  <si>
    <t>544</t>
  </si>
  <si>
    <t>734261402</t>
  </si>
  <si>
    <t>Armatura připojovací rohová G 1/2x18 PN 10 do 110°C radiátorů typu VK</t>
  </si>
  <si>
    <t>-715513974</t>
  </si>
  <si>
    <t>Šroubení připojovací armatury radiátorů VK PN 10 do 110°C, regulační uzavíratelné rohové G 1/2 x 18</t>
  </si>
  <si>
    <t>545</t>
  </si>
  <si>
    <t>734261403</t>
  </si>
  <si>
    <t>Armatura připojovací rohová G 3/4x18 PN 10 do 110°C radiátorů typu VK</t>
  </si>
  <si>
    <t>990777486</t>
  </si>
  <si>
    <t>Šroubení připojovací armatury radiátorů VK PN 10 do 110°C, regulační uzavíratelné rohové G 3/4 x 18</t>
  </si>
  <si>
    <t>546</t>
  </si>
  <si>
    <t>734261406</t>
  </si>
  <si>
    <t>Armatura připojovací přímá G 1/2x18 PN 10 do 110°C radiátorů typu VK</t>
  </si>
  <si>
    <t>450116191</t>
  </si>
  <si>
    <t>Šroubení připojovací armatury radiátorů VK PN 10 do 110°C, regulační uzavíratelné přímé G 1/2 x 18</t>
  </si>
  <si>
    <t>547</t>
  </si>
  <si>
    <t>734261407</t>
  </si>
  <si>
    <t>Armatura připojovací přímá G 3/4x18 PN 10 do 110°C radiátorů typu VK</t>
  </si>
  <si>
    <t>1316417227</t>
  </si>
  <si>
    <t>Šroubení připojovací armatury radiátorů VK PN 10 do 110°C, regulační uzavíratelné přímé G 3/4 x 18</t>
  </si>
  <si>
    <t>548</t>
  </si>
  <si>
    <t>734261411</t>
  </si>
  <si>
    <t>Šroubení regulační radiátorové rohové G 3/8 bez vypouštění</t>
  </si>
  <si>
    <t>-330608216</t>
  </si>
  <si>
    <t>Šroubení regulační radiátorové rohové bez vypouštění G 3/8</t>
  </si>
  <si>
    <t>549</t>
  </si>
  <si>
    <t>734261412</t>
  </si>
  <si>
    <t>Šroubení regulační radiátorové rohové G 1/2 bez vypouštění</t>
  </si>
  <si>
    <t>-1788274116</t>
  </si>
  <si>
    <t>Šroubení regulační radiátorové rohové bez vypouštění G 1/2</t>
  </si>
  <si>
    <t>550</t>
  </si>
  <si>
    <t>734261416</t>
  </si>
  <si>
    <t>Šroubení regulační radiátorové rohové G 3/8 s vypouštěním</t>
  </si>
  <si>
    <t>2047481298</t>
  </si>
  <si>
    <t>Šroubení regulační radiátorové rohové s vypouštěním G 3/8</t>
  </si>
  <si>
    <t>551</t>
  </si>
  <si>
    <t>734261417</t>
  </si>
  <si>
    <t>Šroubení regulační radiátorové rohové G 1/2 s vypouštěním</t>
  </si>
  <si>
    <t>1851992556</t>
  </si>
  <si>
    <t>Šroubení regulační radiátorové rohové s vypouštěním G 1/2</t>
  </si>
  <si>
    <t>552</t>
  </si>
  <si>
    <t>734261711</t>
  </si>
  <si>
    <t>Šroubení regulační radiátorové přímé G 3/8 bez vypouštění</t>
  </si>
  <si>
    <t>-1393462989</t>
  </si>
  <si>
    <t>Šroubení regulační radiátorové přímé bez vypouštění G 3/8</t>
  </si>
  <si>
    <t>553</t>
  </si>
  <si>
    <t>734261712</t>
  </si>
  <si>
    <t>Šroubení regulační radiátorové přímé G 1/2 bez vypouštění</t>
  </si>
  <si>
    <t>-1711833668</t>
  </si>
  <si>
    <t>Šroubení regulační radiátorové přímé bez vypouštění G 1/2</t>
  </si>
  <si>
    <t>554</t>
  </si>
  <si>
    <t>734261713</t>
  </si>
  <si>
    <t>Šroubení regulační radiátorové přímé G 3/4 bez vypouštění</t>
  </si>
  <si>
    <t>499011627</t>
  </si>
  <si>
    <t>Šroubení regulační radiátorové přímé bez vypouštění G 3/4</t>
  </si>
  <si>
    <t>555</t>
  </si>
  <si>
    <t>734261716</t>
  </si>
  <si>
    <t>Šroubení regulační radiátorové přímé G 3/8 s vypouštěním</t>
  </si>
  <si>
    <t>-1287625056</t>
  </si>
  <si>
    <t>Šroubení regulační radiátorové přímé s vypouštěním G 3/8</t>
  </si>
  <si>
    <t>556</t>
  </si>
  <si>
    <t>734261717</t>
  </si>
  <si>
    <t>Šroubení regulační radiátorové přímé G 1/2 s vypouštěním</t>
  </si>
  <si>
    <t>709176354</t>
  </si>
  <si>
    <t>Šroubení regulační radiátorové přímé s vypouštěním G 1/2</t>
  </si>
  <si>
    <t>557</t>
  </si>
  <si>
    <t>734271143</t>
  </si>
  <si>
    <t>Šoupátko závitové uzavírací G 1/2 PN 16 do 80°C</t>
  </si>
  <si>
    <t>-987644237</t>
  </si>
  <si>
    <t>Šoupátka uzavírací závitová PN 16 do 80°C G 1/2</t>
  </si>
  <si>
    <t>558</t>
  </si>
  <si>
    <t>734290813</t>
  </si>
  <si>
    <t>Demontáž armatury směšovací přivařovací trojcestné DN 32 s přímým průtokem</t>
  </si>
  <si>
    <t>574420690</t>
  </si>
  <si>
    <t>Demontáž armatur směšovacích přivařovacích trojcestných s přímým průtokem DN 32</t>
  </si>
  <si>
    <t>559</t>
  </si>
  <si>
    <t>734290814</t>
  </si>
  <si>
    <t>Demontáž armatury směšovací přivařovací trojcestné DN 40 s přímým průtokem</t>
  </si>
  <si>
    <t>-1534716796</t>
  </si>
  <si>
    <t>Demontáž armatur směšovacích přivařovacích trojcestných s přímým průtokem DN 40</t>
  </si>
  <si>
    <t>560</t>
  </si>
  <si>
    <t>734290822</t>
  </si>
  <si>
    <t>Demontáž armatury směšovací přivařovací čtyřcestné DN 25</t>
  </si>
  <si>
    <t>-259188581</t>
  </si>
  <si>
    <t>Demontáž armatur směšovacích přivařovacích čtyřcestných DN 25</t>
  </si>
  <si>
    <t>561</t>
  </si>
  <si>
    <t>734290823</t>
  </si>
  <si>
    <t>Demontáž armatury směšovací přivařovací čtyřcestné DN 32</t>
  </si>
  <si>
    <t>-377920625</t>
  </si>
  <si>
    <t>Demontáž armatur směšovacích přivařovacích čtyřcestných DN 32</t>
  </si>
  <si>
    <t>562</t>
  </si>
  <si>
    <t>734290824</t>
  </si>
  <si>
    <t>Demontáž armatury směšovací přivařovací čtyřcestné DN 40</t>
  </si>
  <si>
    <t>171273138</t>
  </si>
  <si>
    <t>Demontáž armatur směšovacích přivařovacích čtyřcestných DN 40</t>
  </si>
  <si>
    <t>563</t>
  </si>
  <si>
    <t>734291122</t>
  </si>
  <si>
    <t>Kohout plnící a vypouštěcí G 3/8 PN 10 do 90°C závitový</t>
  </si>
  <si>
    <t>-1112487641</t>
  </si>
  <si>
    <t>Ostatní armatury kohouty plnicí a vypouštěcí PN 10 do 90°C G 3/8</t>
  </si>
  <si>
    <t>564</t>
  </si>
  <si>
    <t>734291123</t>
  </si>
  <si>
    <t>Kohout plnící a vypouštěcí G 1/2 PN 10 do 90°C závitový</t>
  </si>
  <si>
    <t>-411907833</t>
  </si>
  <si>
    <t>Ostatní armatury kohouty plnicí a vypouštěcí PN 10 do 90°C G 1/2</t>
  </si>
  <si>
    <t>565</t>
  </si>
  <si>
    <t>734291124</t>
  </si>
  <si>
    <t>Kohout plnící a vypouštěcí G 3/4 PN 10 do 90°C závitový</t>
  </si>
  <si>
    <t>-1647072907</t>
  </si>
  <si>
    <t>Ostatní armatury kohouty plnicí a vypouštěcí PN 10 do 90°C G 3/4</t>
  </si>
  <si>
    <t>566</t>
  </si>
  <si>
    <t>734291241</t>
  </si>
  <si>
    <t>Filtr závitový přímý G 3/8 PN 16 do 130°C s vnitřními závity</t>
  </si>
  <si>
    <t>-1127431497</t>
  </si>
  <si>
    <t>Ostatní armatury filtry závitové PN 16 do 130°C přímé s vnitřními závity G 3/8</t>
  </si>
  <si>
    <t>567</t>
  </si>
  <si>
    <t>734291242</t>
  </si>
  <si>
    <t>Filtr závitový přímý G 1/2 PN 16 do 130°C s vnitřními závity</t>
  </si>
  <si>
    <t>-1507433019</t>
  </si>
  <si>
    <t>Ostatní armatury filtry závitové PN 16 do 130°C přímé s vnitřními závity G 1/2</t>
  </si>
  <si>
    <t>568</t>
  </si>
  <si>
    <t>734291246</t>
  </si>
  <si>
    <t>Filtr závitový přímý G 1 1/2 PN 16 do 130°C s vnitřními závity</t>
  </si>
  <si>
    <t>756311406</t>
  </si>
  <si>
    <t>Ostatní armatury filtry závitové PN 16 do 130°C přímé s vnitřními závity G 1 1/2</t>
  </si>
  <si>
    <t>569</t>
  </si>
  <si>
    <t>734291247</t>
  </si>
  <si>
    <t>Filtr závitový přímý G 2 PN 16 do 130°C s vnitřními závity</t>
  </si>
  <si>
    <t>-2133892385</t>
  </si>
  <si>
    <t>Ostatní armatury filtry závitové PN 16 do 130°C přímé s vnitřními závity G 2</t>
  </si>
  <si>
    <t>570</t>
  </si>
  <si>
    <t>734291262</t>
  </si>
  <si>
    <t>Filtr závitový přímý G 1/2 PN 30 do 110°C s vnitřními závity</t>
  </si>
  <si>
    <t>95726180</t>
  </si>
  <si>
    <t>Ostatní armatury filtry závitové PN 30 do 110°C přímé s vnitřními závity G 1/2</t>
  </si>
  <si>
    <t>571</t>
  </si>
  <si>
    <t>734291263</t>
  </si>
  <si>
    <t>Filtr závitový přímý G 3/4 PN 30 do 110°C s vnitřními závity</t>
  </si>
  <si>
    <t>292144068</t>
  </si>
  <si>
    <t>Ostatní armatury filtry závitové PN 30 do 110°C přímé s vnitřními závity G 3/4</t>
  </si>
  <si>
    <t>572</t>
  </si>
  <si>
    <t>734291264</t>
  </si>
  <si>
    <t>Filtr závitový přímý G 1 PN 30 do 110°C s vnitřními závity</t>
  </si>
  <si>
    <t>-1612013695</t>
  </si>
  <si>
    <t>Ostatní armatury filtry závitové PN 30 do 110°C přímé s vnitřními závity G 1</t>
  </si>
  <si>
    <t>573</t>
  </si>
  <si>
    <t>734291272</t>
  </si>
  <si>
    <t>Filtr závitový přímý G 1/2 PN 30 do 110°C s vnitřními závity a integrovaným magnetem</t>
  </si>
  <si>
    <t>696020468</t>
  </si>
  <si>
    <t>Ostatní armatury filtry závitové PN 30 do 110°C přímé s vnitřními závity a integrovaným magnetem G 1/2</t>
  </si>
  <si>
    <t>574</t>
  </si>
  <si>
    <t>734291273</t>
  </si>
  <si>
    <t>Filtr závitový přímý G 3/4 PN 30 do 110°C s vnitřními závity a integrovaným magnetem</t>
  </si>
  <si>
    <t>-1276229906</t>
  </si>
  <si>
    <t>Ostatní armatury filtry závitové PN 30 do 110°C přímé s vnitřními závity a integrovaným magnetem G 3/4</t>
  </si>
  <si>
    <t>575</t>
  </si>
  <si>
    <t>734291274</t>
  </si>
  <si>
    <t>Filtr závitový přímý G 1 PN 30 do 110°C s vnitřními závity a integrovaným magnetem</t>
  </si>
  <si>
    <t>-642997697</t>
  </si>
  <si>
    <t>Ostatní armatury filtry závitové PN 30 do 110°C přímé s vnitřními závity a integrovaným magnetem G 1</t>
  </si>
  <si>
    <t>576</t>
  </si>
  <si>
    <t>734291313</t>
  </si>
  <si>
    <t>Odlučovač vzduchu absorpční přímý G 3/4" PN 10 do 120°C s vnitřními závity</t>
  </si>
  <si>
    <t>-458140534</t>
  </si>
  <si>
    <t>Ostatní armatury absorpční odlučovače vzduchu PN 10 do 120°C přímé s vnitřními závity G 3/4</t>
  </si>
  <si>
    <t>577</t>
  </si>
  <si>
    <t>734291314</t>
  </si>
  <si>
    <t>Odlučovač vzduchu absorpční přímý G 1" PN 10 do 120°C s vnitřními závity</t>
  </si>
  <si>
    <t>756930820</t>
  </si>
  <si>
    <t>Ostatní armatury absorpční odlučovače vzduchu PN 10 do 120°C přímé s vnitřními závity G 1</t>
  </si>
  <si>
    <t>578</t>
  </si>
  <si>
    <t>734292711</t>
  </si>
  <si>
    <t>Kohout kulový přímý G 1/4 PN 42 do 185°C vnitřní závit</t>
  </si>
  <si>
    <t>1622806559</t>
  </si>
  <si>
    <t>Ostatní armatury kulové kohouty PN 42 do 185°C přímé vnitřní závit G 1/4</t>
  </si>
  <si>
    <t>579</t>
  </si>
  <si>
    <t>734292712</t>
  </si>
  <si>
    <t>Kohout kulový přímý G 3/8 PN 42 do 185°C vnitřní závit</t>
  </si>
  <si>
    <t>-2080511809</t>
  </si>
  <si>
    <t>Ostatní armatury kulové kohouty PN 42 do 185°C přímé vnitřní závit G 3/8</t>
  </si>
  <si>
    <t>580</t>
  </si>
  <si>
    <t>734292713</t>
  </si>
  <si>
    <t>Kohout kulový přímý G 1/2 PN 42 do 185°C vnitřní závit</t>
  </si>
  <si>
    <t>1958084134</t>
  </si>
  <si>
    <t>Ostatní armatury kulové kohouty PN 42 do 185°C přímé vnitřní závit G 1/2</t>
  </si>
  <si>
    <t>581</t>
  </si>
  <si>
    <t>734292714</t>
  </si>
  <si>
    <t>Kohout kulový přímý G 3/4 PN 42 do 185°C vnitřní závit</t>
  </si>
  <si>
    <t>1573701348</t>
  </si>
  <si>
    <t>Ostatní armatury kulové kohouty PN 42 do 185°C přímé vnitřní závit G 3/4</t>
  </si>
  <si>
    <t>582</t>
  </si>
  <si>
    <t>734292723</t>
  </si>
  <si>
    <t>Kohout kulový přímý G 1/2 PN 42 do 185°C vnitřní závit s vypouštěním</t>
  </si>
  <si>
    <t>1028285580</t>
  </si>
  <si>
    <t>Ostatní armatury kulové kohouty PN 42 do 185°C přímé vnitřní závit s vypouštěním G 1/2</t>
  </si>
  <si>
    <t>583</t>
  </si>
  <si>
    <t>734292724</t>
  </si>
  <si>
    <t>Kohout kulový přímý G 3/4 PN 42 do 185°C vnitřní závit s vypouštěním</t>
  </si>
  <si>
    <t>1415920762</t>
  </si>
  <si>
    <t>Ostatní armatury kulové kohouty PN 42 do 185°C přímé vnitřní závit s vypouštěním G 3/4</t>
  </si>
  <si>
    <t>584</t>
  </si>
  <si>
    <t>734292725</t>
  </si>
  <si>
    <t>Kohout kulový přímý G 1 PN 42 do 185°C vnitřní závit s vypouštěním</t>
  </si>
  <si>
    <t>1500629418</t>
  </si>
  <si>
    <t>Ostatní armatury kulové kohouty PN 42 do 185°C přímé vnitřní závit s vypouštěním G 1</t>
  </si>
  <si>
    <t>585</t>
  </si>
  <si>
    <t>734292761</t>
  </si>
  <si>
    <t>Kohout kulový přímý G 1/4 PN 42 do 185°C vnější a vnitřní závit</t>
  </si>
  <si>
    <t>87883013</t>
  </si>
  <si>
    <t>Ostatní armatury kulové kohouty PN 42 do 185°C přímé vnější a vnitřní závit G 1/4</t>
  </si>
  <si>
    <t>586</t>
  </si>
  <si>
    <t>734292762</t>
  </si>
  <si>
    <t>Kohout kulový přímý G 3/8 PN 42 do 185°C vnější a vnitřní závit</t>
  </si>
  <si>
    <t>-202586407</t>
  </si>
  <si>
    <t>Ostatní armatury kulové kohouty PN 42 do 185°C přímé vnější a vnitřní závit G 3/8</t>
  </si>
  <si>
    <t>587</t>
  </si>
  <si>
    <t>734292763</t>
  </si>
  <si>
    <t>Kohout kulový přímý G 1/2 PN 42 do 185°C vnější a vnitřní závit</t>
  </si>
  <si>
    <t>-2035165896</t>
  </si>
  <si>
    <t>Ostatní armatury kulové kohouty PN 42 do 185°C přímé vnější a vnitřní závit G 1/2</t>
  </si>
  <si>
    <t>588</t>
  </si>
  <si>
    <t>734292764</t>
  </si>
  <si>
    <t>Kohout kulový přímý G 3/4 PN 42 do 185°C vnější a vnitřní závit</t>
  </si>
  <si>
    <t>-1035711730</t>
  </si>
  <si>
    <t>Ostatní armatury kulové kohouty PN 42 do 185°C přímé vnější a vnitřní závit G 3/4</t>
  </si>
  <si>
    <t>589</t>
  </si>
  <si>
    <t>734292771</t>
  </si>
  <si>
    <t>Kohout kulový přímý G 3/8 PN 42 do 185°C plnoprůtokový s koulí DADO vnitřní závit</t>
  </si>
  <si>
    <t>-521822634</t>
  </si>
  <si>
    <t>Ostatní armatury kulové kohouty PN 42 do 185°C plnoprůtokové vnitřní závit G 3/8</t>
  </si>
  <si>
    <t>590</t>
  </si>
  <si>
    <t>734292772</t>
  </si>
  <si>
    <t>Kohout kulový přímý G 1/2 PN 42 do 185°C plnoprůtokový s koulí DADO vnitřní závit</t>
  </si>
  <si>
    <t>609690989</t>
  </si>
  <si>
    <t>Ostatní armatury kulové kohouty PN 42 do 185°C plnoprůtokové vnitřní závit G 1/2</t>
  </si>
  <si>
    <t>591</t>
  </si>
  <si>
    <t>734292773</t>
  </si>
  <si>
    <t>Kohout kulový přímý G 3/4 PN 42 do 185°C plnoprůtokový s koulí DADO vnitřní závit</t>
  </si>
  <si>
    <t>1312470531</t>
  </si>
  <si>
    <t>Ostatní armatury kulové kohouty PN 42 do 185°C plnoprůtokové vnitřní závit G 3/4</t>
  </si>
  <si>
    <t>592</t>
  </si>
  <si>
    <t>734292774</t>
  </si>
  <si>
    <t>Kohout kulový přímý G 1 PN 42 do 185°C plnoprůtokový s koulí DADO vnitřní závit</t>
  </si>
  <si>
    <t>569291241</t>
  </si>
  <si>
    <t>Ostatní armatury kulové kohouty PN 42 do 185°C plnoprůtokové vnitřní závit G 1</t>
  </si>
  <si>
    <t>593</t>
  </si>
  <si>
    <t>734292775</t>
  </si>
  <si>
    <t>Kohout kulový přímý G 1 1/4 PN 42 do 185°C plnoprůtokový s koulí DADO vnitřní závit</t>
  </si>
  <si>
    <t>1446205728</t>
  </si>
  <si>
    <t>Ostatní armatury kulové kohouty PN 42 do 185°C plnoprůtokové vnitřní závit G 1 1/4</t>
  </si>
  <si>
    <t>594</t>
  </si>
  <si>
    <t>734292776</t>
  </si>
  <si>
    <t>Kohout kulový přímý G 1 1/2 PN 42 do 185°C plnoprůtokový s koulí DADO vnitřní závit</t>
  </si>
  <si>
    <t>-1619675660</t>
  </si>
  <si>
    <t>Ostatní armatury kulové kohouty PN 42 do 185°C plnoprůtokové vnitřní závit G 1 1/2</t>
  </si>
  <si>
    <t>595</t>
  </si>
  <si>
    <t>734292777</t>
  </si>
  <si>
    <t>Kohout kulový přímý G 2 PN 42 do 185°C plnoprůtokový s koulí DADO vnitřní závit</t>
  </si>
  <si>
    <t>-1989506354</t>
  </si>
  <si>
    <t>Ostatní armatury kulové kohouty PN 42 do 185°C plnoprůtokové vnitřní závit G 2</t>
  </si>
  <si>
    <t>596</t>
  </si>
  <si>
    <t>734292811</t>
  </si>
  <si>
    <t>Kohout kulový přímý G 1/4 PN 42 do 185°C plnoprůtokový vnitřní závit těžká řada</t>
  </si>
  <si>
    <t>45379290</t>
  </si>
  <si>
    <t>Ostatní armatury kulové kohouty PN 42 do 185°C plnoprůtokové vnitřní závit těžká řada G 1/4</t>
  </si>
  <si>
    <t>597</t>
  </si>
  <si>
    <t>734292812</t>
  </si>
  <si>
    <t>Kohout kulový přímý G 3/8 PN 42 do 185°C plnoprůtokový vnitřní závit těžká řada</t>
  </si>
  <si>
    <t>1909306260</t>
  </si>
  <si>
    <t>Ostatní armatury kulové kohouty PN 42 do 185°C plnoprůtokové vnitřní závit těžká řada G 3/8</t>
  </si>
  <si>
    <t>598</t>
  </si>
  <si>
    <t>734292813</t>
  </si>
  <si>
    <t>Kohout kulový přímý G 1/2 PN 42 do 185°C plnoprůtokový vnitřní závit těžká řada</t>
  </si>
  <si>
    <t>303604290</t>
  </si>
  <si>
    <t>Ostatní armatury kulové kohouty PN 42 do 185°C plnoprůtokové vnitřní závit těžká řada G 1/2</t>
  </si>
  <si>
    <t>599</t>
  </si>
  <si>
    <t>734292814</t>
  </si>
  <si>
    <t>Kohout kulový přímý G 3/4 PN 42 do 185°C plnoprůtokový vnitřní závit těžká řada</t>
  </si>
  <si>
    <t>1955058178</t>
  </si>
  <si>
    <t>Ostatní armatury kulové kohouty PN 42 do 185°C plnoprůtokové vnitřní závit těžká řada G 3/4</t>
  </si>
  <si>
    <t>600</t>
  </si>
  <si>
    <t>734292815</t>
  </si>
  <si>
    <t>Kohout kulový přímý G 1 PN 42 do 185°C plnoprůtokový vnitřní závit těžká řada</t>
  </si>
  <si>
    <t>2119229421</t>
  </si>
  <si>
    <t>Ostatní armatury kulové kohouty PN 42 do 185°C plnoprůtokové vnitřní závit těžká řada G 1</t>
  </si>
  <si>
    <t>601</t>
  </si>
  <si>
    <t>734292816</t>
  </si>
  <si>
    <t>Kohout kulový přímý G 1 1/4 PN 42 do 185°C plnoprůtokový vnitřní závit těžká řada</t>
  </si>
  <si>
    <t>486954734</t>
  </si>
  <si>
    <t>Ostatní armatury kulové kohouty PN 42 do 185°C plnoprůtokové vnitřní závit těžká řada G 1 1/4</t>
  </si>
  <si>
    <t>602</t>
  </si>
  <si>
    <t>734292817</t>
  </si>
  <si>
    <t>Kohout kulový přímý G 1 1/2 PN 42 do 185°C plnoprůtokový vnitřní závit těžká řada</t>
  </si>
  <si>
    <t>1796900066</t>
  </si>
  <si>
    <t>Ostatní armatury kulové kohouty PN 42 do 185°C plnoprůtokové vnitřní závit těžká řada G 1 1/2</t>
  </si>
  <si>
    <t>603</t>
  </si>
  <si>
    <t>734292871</t>
  </si>
  <si>
    <t>Kohout kulový rohový G 1/2 PN 42 do 185°C plnoprůtokový vnitřní závit</t>
  </si>
  <si>
    <t>1676424479</t>
  </si>
  <si>
    <t>Ostatní armatury kulové kohouty rohové plnoprůtokové vnitřní závit G 1/2</t>
  </si>
  <si>
    <t>604</t>
  </si>
  <si>
    <t>734292872</t>
  </si>
  <si>
    <t>Kohout kulový rohový G 3/4 PN 42 do 185°C plnoprůtokový vnitřní závit</t>
  </si>
  <si>
    <t>-1617632652</t>
  </si>
  <si>
    <t>Ostatní armatury kulové kohouty rohové plnoprůtokové vnitřní závit G 3/4</t>
  </si>
  <si>
    <t>605</t>
  </si>
  <si>
    <t>734292873</t>
  </si>
  <si>
    <t>Kohout kulový rohový G 1 PN 42 do 185°C plnoprůtokový vnitřní závit</t>
  </si>
  <si>
    <t>-1975104785</t>
  </si>
  <si>
    <t>Ostatní armatury kulové kohouty rohové plnoprůtokové vnitřní závit G 1</t>
  </si>
  <si>
    <t>606</t>
  </si>
  <si>
    <t>734295131</t>
  </si>
  <si>
    <t>Směšovací ventil solárních a otopných systémů závitový třícestný G 1/2"F s ručním ovládáním</t>
  </si>
  <si>
    <t>249481814</t>
  </si>
  <si>
    <t>Směšovací armatury solárních a otopných systémů nebo tepelných čerpadel ventily závitové třícestné PN 10 T= 5-110°C s ručním ovládáním s vnitřním závitem/průtok G 1/2/2,5 m3/h</t>
  </si>
  <si>
    <t>607</t>
  </si>
  <si>
    <t>734295132</t>
  </si>
  <si>
    <t>Směšovací ventil solárních a otopných systémů závitový třícestný G 3/4"F s ručním ovládáním</t>
  </si>
  <si>
    <t>667757892</t>
  </si>
  <si>
    <t>Směšovací armatury solárních a otopných systémů nebo tepelných čerpadel ventily závitové třícestné PN 10 T= 5-110°C s ručním ovládáním s vnitřním závitem/průtok G 3/4/6,3 m3/h</t>
  </si>
  <si>
    <t>608</t>
  </si>
  <si>
    <t>734295133</t>
  </si>
  <si>
    <t>Směšovací ventil solárních a otopných systémů závitový třícestný G 1"F s ručním ovládáním</t>
  </si>
  <si>
    <t>1187976248</t>
  </si>
  <si>
    <t>Směšovací armatury solárních a otopných systémů nebo tepelných čerpadel ventily závitové třícestné PN 10 T= 5-110°C s ručním ovládáním s vnitřním závitem/průtok G 1/10,0 m3/h</t>
  </si>
  <si>
    <t>609</t>
  </si>
  <si>
    <t>734295136</t>
  </si>
  <si>
    <t>Směšovací ventil solárních a otopných systémů závitový třícestný G 2"F s ručním ovládáním</t>
  </si>
  <si>
    <t>1997518358</t>
  </si>
  <si>
    <t>Směšovací armatury solárních a otopných systémů nebo tepelných čerpadel ventily závitové třícestné PN 10 T= 5-110°C s ručním ovládáním s vnitřním závitem/průtok G 2/40,0 m3/h</t>
  </si>
  <si>
    <t>610</t>
  </si>
  <si>
    <t>734295142</t>
  </si>
  <si>
    <t>Směšovací ventil solárních a otopných systémů závitový třícestný G 3/4"M s ručním ovládáním</t>
  </si>
  <si>
    <t>-183662108</t>
  </si>
  <si>
    <t>Směšovací armatury solárních a otopných systémů nebo tepelných čerpadel ventily závitové třícestné PN 10 T= 5-110°C s ručním ovládáním s vnějším závitem/průtok G 3/4/2,5 m3/h</t>
  </si>
  <si>
    <t>611</t>
  </si>
  <si>
    <t>734295143</t>
  </si>
  <si>
    <t>Směšovací ventil solárních a otopných systémů závitový třícestný G 1"M s ručním ovládáním</t>
  </si>
  <si>
    <t>1715690891</t>
  </si>
  <si>
    <t>Směšovací armatury solárních a otopných systémů nebo tepelných čerpadel ventily závitové třícestné PN 10 T= 5-110°C s ručním ovládáním s vnějším závitem/průtok G 1/6,3 m3/h</t>
  </si>
  <si>
    <t>612</t>
  </si>
  <si>
    <t>734295144</t>
  </si>
  <si>
    <t>Směšovací ventil solárních a otopných systémů závitový třícestný G 5/4"M s ručním ovládáním</t>
  </si>
  <si>
    <t>-308148635</t>
  </si>
  <si>
    <t>Směšovací armatury solárních a otopných systémů nebo tepelných čerpadel ventily závitové třícestné PN 10 T= 5-110°C s ručním ovládáním s vnějším závitem/průtok G 5/4/12,0 m3/h</t>
  </si>
  <si>
    <t>613</t>
  </si>
  <si>
    <t>734295145</t>
  </si>
  <si>
    <t>Směšovací ventil solárních a otopných systémů závitový třícestný G 6/4"M s ručním ovládáním</t>
  </si>
  <si>
    <t>-1405183613</t>
  </si>
  <si>
    <t>Směšovací armatury solárních a otopných systémů nebo tepelných čerpadel ventily závitové třícestné PN 10 T= 5-110°C s ručním ovládáním s vnějším závitem/průtok G 6/4/15,0 m3/h</t>
  </si>
  <si>
    <t>614</t>
  </si>
  <si>
    <t>734295146</t>
  </si>
  <si>
    <t>Směšovací ventil solárních a otopných systémů závitový třícestný G 2"M s ručním ovládáním</t>
  </si>
  <si>
    <t>-1274176031</t>
  </si>
  <si>
    <t>Směšovací armatury solárních a otopných systémů nebo tepelných čerpadel ventily závitové třícestné PN 10 T= 5-110°C s ručním ovládáním s vnějším závitem/průtok G 2/24,0 m3/h</t>
  </si>
  <si>
    <t>615</t>
  </si>
  <si>
    <t>734295151</t>
  </si>
  <si>
    <t>Směšovací ventil solárních a otopných systémů závitový třícestný Cu 15 s ručním ovládáním</t>
  </si>
  <si>
    <t>1369489428</t>
  </si>
  <si>
    <t>Směšovací armatury solárních a otopných systémů nebo tepelných čerpadel ventily závitové třícestné PN 10 T= 5-110°C s ručním ovládáním s Cu připojením/průtok Cu 15/2,5 m3/h</t>
  </si>
  <si>
    <t>616</t>
  </si>
  <si>
    <t>734295152</t>
  </si>
  <si>
    <t>Směšovací ventil solárních a otopných systémů závitový třícestný Cu 18 s ručním ovládáním</t>
  </si>
  <si>
    <t>1251518658</t>
  </si>
  <si>
    <t>Směšovací armatury solárních a otopných systémů nebo tepelných čerpadel ventily závitové třícestné PN 10 T= 5-110°C s ručním ovládáním s Cu připojením/průtok Cu 18/2,5 m3/h</t>
  </si>
  <si>
    <t>617</t>
  </si>
  <si>
    <t>734295153</t>
  </si>
  <si>
    <t>Směšovací ventil solárních a otopných systémů závitový třícestný Cu 22 s ručním ovládáním</t>
  </si>
  <si>
    <t>1044834244</t>
  </si>
  <si>
    <t>Směšovací armatury solárních a otopných systémů nebo tepelných čerpadel ventily závitové třícestné PN 10 T= 5-110°C s ručním ovládáním s Cu připojením/průtok Cu 22/6,3 m3/h</t>
  </si>
  <si>
    <t>618</t>
  </si>
  <si>
    <t>734295154</t>
  </si>
  <si>
    <t>Směšovací ventil solárních a otopných systémů závitový třícestný Cu 28 s ručním ovládáním</t>
  </si>
  <si>
    <t>-767328533</t>
  </si>
  <si>
    <t>Směšovací armatury solárních a otopných systémů nebo tepelných čerpadel ventily závitové třícestné PN 10 T= 5-110°C s ručním ovládáním s Cu připojením/průtok Cu 28/6,3 m3/h</t>
  </si>
  <si>
    <t>619</t>
  </si>
  <si>
    <t>734295211</t>
  </si>
  <si>
    <t>Směšovací ventil solárních a otopných systémů závitový čtyřcestný G 1/2"F s ručním ovládáním</t>
  </si>
  <si>
    <t>-1090873623</t>
  </si>
  <si>
    <t>Směšovací armatury solárních a otopných systémů nebo tepelných čerpadel ventily závitové čtyřcestné PN 10 T=-10-110°C s ručním ovládáním s vnitřním závitem/průtok G 1/2/2,5 m3/h</t>
  </si>
  <si>
    <t>620</t>
  </si>
  <si>
    <t>734295212</t>
  </si>
  <si>
    <t>Směšovací ventil solárních a otopných systémů závitový čtyřcestný G 3/4"F s ručním ovládáním</t>
  </si>
  <si>
    <t>-1776288844</t>
  </si>
  <si>
    <t>Směšovací armatury solárních a otopných systémů nebo tepelných čerpadel ventily závitové čtyřcestné PN 10 T=-10-110°C s ručním ovládáním s vnitřním závitem/průtok G 3/4/6,3 m3/h</t>
  </si>
  <si>
    <t>621</t>
  </si>
  <si>
    <t>734295213</t>
  </si>
  <si>
    <t>Směšovací ventil solárních a otopných systémů závitový čtyřcestný G 1"F s ručním ovládáním</t>
  </si>
  <si>
    <t>1273233181</t>
  </si>
  <si>
    <t>Směšovací armatury solárních a otopných systémů nebo tepelných čerpadel ventily závitové čtyřcestné PN 10 T=-10-110°C s ručním ovládáním s vnitřním závitem/průtok G 1/10,0 m3/h</t>
  </si>
  <si>
    <t>622</t>
  </si>
  <si>
    <t>734295222</t>
  </si>
  <si>
    <t>Směšovací ventil solárních a otopných systémů závitový čtyřcestný G 3/4"M s ručním ovládáním</t>
  </si>
  <si>
    <t>685793053</t>
  </si>
  <si>
    <t>Směšovací armatury solárních a otopných systémů nebo tepelných čerpadel ventily závitové čtyřcestné PN 10 T=-10-110°C s ručním ovládáním s vnějším závitem/průtok G 3/4/2,5 m3/h</t>
  </si>
  <si>
    <t>623</t>
  </si>
  <si>
    <t>734295223</t>
  </si>
  <si>
    <t>Směšovací ventil solárních a otopných systémů závitový čtyřcestný G 1"M s ručním ovládáním</t>
  </si>
  <si>
    <t>-1617053472</t>
  </si>
  <si>
    <t>Směšovací armatury solárních a otopných systémů nebo tepelných čerpadel ventily závitové čtyřcestné PN 10 T=-10-110°C s ručním ovládáním s vnějším závitem/průtok G 1/4,0 m3/h</t>
  </si>
  <si>
    <t>624</t>
  </si>
  <si>
    <t>734295251</t>
  </si>
  <si>
    <t>Pohon směšovacích ventilů solárních a otopných systémů 3bodové ovládání bez čidla 230/2,5VA 5 Nm/60 sec</t>
  </si>
  <si>
    <t>-1440610045</t>
  </si>
  <si>
    <t>Směšovací armatury solárních a otopných systémů nebo tepelných čerpadel pohony směšovacích ventilů ovládání 3bodové bez čidla napětí 230 V/příkon 2,5 VA 5 Nm/60 sec</t>
  </si>
  <si>
    <t>625</t>
  </si>
  <si>
    <t>734295252</t>
  </si>
  <si>
    <t>Pohon směšovacích ventilů solárních a otopných systémů 3bodové ovládání bez čidla 230/2,5 VA 5 Nm/120 sec</t>
  </si>
  <si>
    <t>-1857614677</t>
  </si>
  <si>
    <t>Směšovací armatury solárních a otopných systémů nebo tepelných čerpadel pohony směšovacích ventilů ovládání 3bodové bez čidla napětí 230 V/příkon 2,5 VA 5 Nm/120 sec</t>
  </si>
  <si>
    <t>626</t>
  </si>
  <si>
    <t>734300811</t>
  </si>
  <si>
    <t>20343533</t>
  </si>
  <si>
    <t>Demontáž armatur horkovodních ventily do DN 15</t>
  </si>
  <si>
    <t>627</t>
  </si>
  <si>
    <t>734300812</t>
  </si>
  <si>
    <t>-756230985</t>
  </si>
  <si>
    <t>Demontáž armatur horkovodních ventily přes 15 do DN 25</t>
  </si>
  <si>
    <t>628</t>
  </si>
  <si>
    <t>734300813</t>
  </si>
  <si>
    <t>-1964641836</t>
  </si>
  <si>
    <t>Demontáž armatur horkovodních ventily přes 25 do DN 40</t>
  </si>
  <si>
    <t>629</t>
  </si>
  <si>
    <t>734300814</t>
  </si>
  <si>
    <t>962776256</t>
  </si>
  <si>
    <t>Demontáž armatur horkovodních ventily přes 40 do DN 50</t>
  </si>
  <si>
    <t>630</t>
  </si>
  <si>
    <t>734300815</t>
  </si>
  <si>
    <t>-2097859851</t>
  </si>
  <si>
    <t>Demontáž armatur horkovodních ventily přes 50 do DN 65</t>
  </si>
  <si>
    <t>631</t>
  </si>
  <si>
    <t>734300821</t>
  </si>
  <si>
    <t>2125828887</t>
  </si>
  <si>
    <t>Demontáž armatur horkovodních rozpojení šroubení do DN 15</t>
  </si>
  <si>
    <t>632</t>
  </si>
  <si>
    <t>734300822</t>
  </si>
  <si>
    <t>-802215695</t>
  </si>
  <si>
    <t>Demontáž armatur horkovodních rozpojení šroubení přes 15 do DN 25</t>
  </si>
  <si>
    <t>633</t>
  </si>
  <si>
    <t>734300823</t>
  </si>
  <si>
    <t>234099158</t>
  </si>
  <si>
    <t>Demontáž armatur horkovodních rozpojení šroubení přes 25 do DN 40</t>
  </si>
  <si>
    <t>634</t>
  </si>
  <si>
    <t>734300824</t>
  </si>
  <si>
    <t>672372089</t>
  </si>
  <si>
    <t>Demontáž armatur horkovodních rozpojení šroubení přes 40 do DN 50</t>
  </si>
  <si>
    <t>635</t>
  </si>
  <si>
    <t>734410811</t>
  </si>
  <si>
    <t>Demontáž teploměru přímého nebo rohového s ochranným pouzdrem</t>
  </si>
  <si>
    <t>-1477219214</t>
  </si>
  <si>
    <t>Demontáž teploměrů s ochranným pouzdrem přímých a rohových</t>
  </si>
  <si>
    <t>636</t>
  </si>
  <si>
    <t>734410821</t>
  </si>
  <si>
    <t>Demontáž teploměru dvojkovového s ochranným pouzdrem</t>
  </si>
  <si>
    <t>-853267686</t>
  </si>
  <si>
    <t>Demontáž teploměrů s ochranným pouzdrem dvojkovových</t>
  </si>
  <si>
    <t>637</t>
  </si>
  <si>
    <t>734410831</t>
  </si>
  <si>
    <t>Demontáž teploměru tlakového indikačního pevného</t>
  </si>
  <si>
    <t>1876079871</t>
  </si>
  <si>
    <t>Demontáž teploměrů tlakových indikačních pevných</t>
  </si>
  <si>
    <t>638</t>
  </si>
  <si>
    <t>734410841</t>
  </si>
  <si>
    <t>Demontáž teploměru tlakového indikačního dálkového s kapilárou</t>
  </si>
  <si>
    <t>404887330</t>
  </si>
  <si>
    <t>Demontáž teploměrů tlakových indikačních dálkových s kapilárou</t>
  </si>
  <si>
    <t>639</t>
  </si>
  <si>
    <t>734410851</t>
  </si>
  <si>
    <t>Demontáž teploměru jímky</t>
  </si>
  <si>
    <t>602763267</t>
  </si>
  <si>
    <t>Demontáž teploměrů tlakových indikačních jímky</t>
  </si>
  <si>
    <t>640</t>
  </si>
  <si>
    <t>734411101</t>
  </si>
  <si>
    <t>Teploměr technický s pevným stonkem a jímkou zadní připojení průměr 63 mm délky 50 mm</t>
  </si>
  <si>
    <t>-1028439291</t>
  </si>
  <si>
    <t>Teploměry technické s pevným stonkem a jímkou zadní připojení (axiální) průměr 63 mm délka stonku 50 mm</t>
  </si>
  <si>
    <t>641</t>
  </si>
  <si>
    <t>734411102</t>
  </si>
  <si>
    <t>Teploměr technický s pevným stonkem a jímkou zadní připojení průměr 63 mm délky 75 mm</t>
  </si>
  <si>
    <t>289730920</t>
  </si>
  <si>
    <t>Teploměry technické s pevným stonkem a jímkou zadní připojení (axiální) průměr 63 mm délka stonku 75 mm</t>
  </si>
  <si>
    <t>642</t>
  </si>
  <si>
    <t>734411103</t>
  </si>
  <si>
    <t>Teploměr technický s pevným stonkem a jímkou zadní připojení průměr 63 mm délky 100 mm</t>
  </si>
  <si>
    <t>-1881562905</t>
  </si>
  <si>
    <t>Teploměry technické s pevným stonkem a jímkou zadní připojení (axiální) průměr 63 mm délka stonku 100 mm</t>
  </si>
  <si>
    <t>643</t>
  </si>
  <si>
    <t>734411113</t>
  </si>
  <si>
    <t>Teploměr technický s pevným stonkem a jímkou zadní připojení průměr 80 mm délky 50 mm</t>
  </si>
  <si>
    <t>-1060796683</t>
  </si>
  <si>
    <t>Teploměry technické s pevným stonkem a jímkou zadní připojení (axiální) průměr 80 mm délka stonku 50 mm</t>
  </si>
  <si>
    <t>644</t>
  </si>
  <si>
    <t>734411117</t>
  </si>
  <si>
    <t>Teploměr technický s pevným stonkem a jímkou zadní připojení průměr 80 mm délky 100 mm</t>
  </si>
  <si>
    <t>1516783417</t>
  </si>
  <si>
    <t>Teploměry technické s pevným stonkem a jímkou zadní připojení (axiální) průměr 80 mm délka stonku 100 mm</t>
  </si>
  <si>
    <t>645</t>
  </si>
  <si>
    <t>734411127</t>
  </si>
  <si>
    <t>Teploměr technický s pevným stonkem a jímkou zadní připojení průměr 100 mm délky 100 mm</t>
  </si>
  <si>
    <t>-1398689806</t>
  </si>
  <si>
    <t>Teploměry technické s pevným stonkem a jímkou zadní připojení (axiální) průměr 100 mm délka stonku 100 mm</t>
  </si>
  <si>
    <t>646</t>
  </si>
  <si>
    <t>734411131</t>
  </si>
  <si>
    <t>Teploměr technický s pevným stonkem a jímkou spodní připojení průměr 80 mm délky 50 mm</t>
  </si>
  <si>
    <t>1348038390</t>
  </si>
  <si>
    <t>Teploměry technické s pevným stonkem a jímkou spodní připojení (radiální) průměr 80 mm délka stonku 50 mm</t>
  </si>
  <si>
    <t>647</t>
  </si>
  <si>
    <t>734411132</t>
  </si>
  <si>
    <t>Teploměr technický s pevným stonkem a jímkou spodní připojení průměr 80 mm délky 100 mm</t>
  </si>
  <si>
    <t>521424915</t>
  </si>
  <si>
    <t>Teploměry technické s pevným stonkem a jímkou spodní připojení (radiální) průměr 80 mm délka stonku 100 mm</t>
  </si>
  <si>
    <t>648</t>
  </si>
  <si>
    <t>734411601</t>
  </si>
  <si>
    <t>Ochranná jímka se závitem do G 1</t>
  </si>
  <si>
    <t>618843610</t>
  </si>
  <si>
    <t>Teploměry technické ochranné jímky se závitem do G 1</t>
  </si>
  <si>
    <t>649</t>
  </si>
  <si>
    <t>734419111</t>
  </si>
  <si>
    <t>Montáž teploměrů s ochranným pouzdrem nebo pevným stonkem a jímkou</t>
  </si>
  <si>
    <t>742047886</t>
  </si>
  <si>
    <t>Teploměry technické montáž teploměrů s ochranným pouzdrem nebo s pevným stonkem a jímkou</t>
  </si>
  <si>
    <t>650</t>
  </si>
  <si>
    <t>38832813</t>
  </si>
  <si>
    <t>teploměr rovný dvojkovový lakovaný 0°až 200° dl 160mm</t>
  </si>
  <si>
    <t>-754687394</t>
  </si>
  <si>
    <t>651</t>
  </si>
  <si>
    <t>734420811</t>
  </si>
  <si>
    <t>Demontáž tlakoměru se spodním připojením</t>
  </si>
  <si>
    <t>318737147</t>
  </si>
  <si>
    <t>Demontáž tlakoměrů se spodním připojením</t>
  </si>
  <si>
    <t>652</t>
  </si>
  <si>
    <t>734420821</t>
  </si>
  <si>
    <t>Demontáž tlakoměru diferenciálního</t>
  </si>
  <si>
    <t>-322965874</t>
  </si>
  <si>
    <t>Demontáž tlakoměrů diferenciálních</t>
  </si>
  <si>
    <t>653</t>
  </si>
  <si>
    <t>734420822</t>
  </si>
  <si>
    <t>Demontáž tlakoměru kontaktního</t>
  </si>
  <si>
    <t>937497509</t>
  </si>
  <si>
    <t>Demontáž tlakoměrů kontaktních</t>
  </si>
  <si>
    <t>654</t>
  </si>
  <si>
    <t>734421101</t>
  </si>
  <si>
    <t>Tlakoměr s pevným stonkem a zpětnou klapkou tlak 0-16 bar průměr 50 mm spodní připojení</t>
  </si>
  <si>
    <t>-490950563</t>
  </si>
  <si>
    <t>Tlakoměry s pevným stonkem a zpětnou klapkou spodní připojení (radiální) tlaku 0–16 bar průměru 50 mm</t>
  </si>
  <si>
    <t>655</t>
  </si>
  <si>
    <t>734421102</t>
  </si>
  <si>
    <t>Tlakoměr s pevným stonkem a zpětnou klapkou tlak 0-16 bar průměr 63 mm spodní připojení</t>
  </si>
  <si>
    <t>92949699</t>
  </si>
  <si>
    <t>Tlakoměry s pevným stonkem a zpětnou klapkou spodní připojení (radiální) tlaku 0–16 bar průměru 63 mm</t>
  </si>
  <si>
    <t>656</t>
  </si>
  <si>
    <t>734421111</t>
  </si>
  <si>
    <t>Tlakoměr s pevným stonkem a zpětnou klapkou tlak 0-16 bar průměr 50 mm zadní připojení</t>
  </si>
  <si>
    <t>1651965598</t>
  </si>
  <si>
    <t>Tlakoměry s pevným stonkem a zpětnou klapkou zadní připojení (axiální) tlaku 0–16 bar průměru 50 mm</t>
  </si>
  <si>
    <t>657</t>
  </si>
  <si>
    <t>734421112</t>
  </si>
  <si>
    <t>Tlakoměr s pevným stonkem a zpětnou klapkou tlak 0-16 bar průměr 63 mm zadní připojení</t>
  </si>
  <si>
    <t>-1546376765</t>
  </si>
  <si>
    <t>Tlakoměry s pevným stonkem a zpětnou klapkou zadní připojení (axiální) tlaku 0–16 bar průměru 63 mm</t>
  </si>
  <si>
    <t>658</t>
  </si>
  <si>
    <t>734424101</t>
  </si>
  <si>
    <t>Kondenzační smyčka k přivaření zahnutá PN 250 do 300°C</t>
  </si>
  <si>
    <t>-1552875021</t>
  </si>
  <si>
    <t>Tlakoměry kondenzační smyčky k přivaření, PN 250 do 300°C zahnuté</t>
  </si>
  <si>
    <t>659</t>
  </si>
  <si>
    <t>734424102</t>
  </si>
  <si>
    <t>Kondenzační smyčka k přivaření stočená PN 250 do 300°C</t>
  </si>
  <si>
    <t>1677796497</t>
  </si>
  <si>
    <t>Tlakoměry kondenzační smyčky k přivaření, PN 250 do 300°C stočené</t>
  </si>
  <si>
    <t>660</t>
  </si>
  <si>
    <t>734430821</t>
  </si>
  <si>
    <t>Demontáž termostatu kapilárového</t>
  </si>
  <si>
    <t>-2056268278</t>
  </si>
  <si>
    <t>Demontáž termostatů kapilárových</t>
  </si>
  <si>
    <t>661</t>
  </si>
  <si>
    <t>734430831</t>
  </si>
  <si>
    <t>Demontáž termostatu stonkového</t>
  </si>
  <si>
    <t>-1275778456</t>
  </si>
  <si>
    <t>Demontáž termostatů stonkových</t>
  </si>
  <si>
    <t>662</t>
  </si>
  <si>
    <t>734441112</t>
  </si>
  <si>
    <t>Regulátor tlaku membránový tlak 1 až 10 kPa s jednoobvodovým mikrospínačem</t>
  </si>
  <si>
    <t>2027224695</t>
  </si>
  <si>
    <t>Regulátory tlaku s jednoobvodovým mikrospínačem membránové, tlak 1 až 10 kPa</t>
  </si>
  <si>
    <t>663</t>
  </si>
  <si>
    <t>734441114</t>
  </si>
  <si>
    <t>Regulátor tlaku vlnovcový tlak 16 až 160 kPa s jednoobvodovým mikrospínačem</t>
  </si>
  <si>
    <t>2091302415</t>
  </si>
  <si>
    <t>Regulátory tlaku s jednoobvodovým mikrospínačem vlnovcové, tlak 16 až 160 kPa</t>
  </si>
  <si>
    <t>664</t>
  </si>
  <si>
    <t>734441115</t>
  </si>
  <si>
    <t>Regulátor tlaku vlnovcový tlak 40 až 400 kPa s jednoobvodovým mikrospínačem</t>
  </si>
  <si>
    <t>1114861431</t>
  </si>
  <si>
    <t>Regulátory tlaku s jednoobvodovým mikrospínačem vlnovcové, tlak 40 až 400 kPa</t>
  </si>
  <si>
    <t>665</t>
  </si>
  <si>
    <t>734441116</t>
  </si>
  <si>
    <t>Regulátor tlaku vlnovcový tlak 0,16 až 1,6 Mpa s jednoobvodovým mikrospínačem</t>
  </si>
  <si>
    <t>2116421423</t>
  </si>
  <si>
    <t>Regulátory tlaku s jednoobvodovým mikrospínačem vlnovcové, tlak 0,16 až 1,6 MPa</t>
  </si>
  <si>
    <t>666</t>
  </si>
  <si>
    <t>734441117</t>
  </si>
  <si>
    <t>Regulátor tlaku membránový tlak 0,25 až 2,5 kPa s jednoobvodovým mikrospínačem</t>
  </si>
  <si>
    <t>520649036</t>
  </si>
  <si>
    <t>Regulátory tlaku s jednoobvodovým mikrospínačem membránové, tlak 0,25 až 2,5 kPa</t>
  </si>
  <si>
    <t>667</t>
  </si>
  <si>
    <t>734441811</t>
  </si>
  <si>
    <t>808505143</t>
  </si>
  <si>
    <t>Demontáž regulátorů teploty s kapilárou do DN 50</t>
  </si>
  <si>
    <t>668</t>
  </si>
  <si>
    <t>734442811</t>
  </si>
  <si>
    <t>Demontáž regulátoru hladiny Mertik řada 650 snímač</t>
  </si>
  <si>
    <t>2067958913</t>
  </si>
  <si>
    <t>Demontáž regulátorů hladiny snímač</t>
  </si>
  <si>
    <t>669</t>
  </si>
  <si>
    <t>734449112</t>
  </si>
  <si>
    <t>Montáž regulátoru teploty přímého proporcionálního DN 20 se snímačem a ventilem</t>
  </si>
  <si>
    <t>2094096414</t>
  </si>
  <si>
    <t>Regulátory montáž regulátorů teploty přímých proporcionálních s jedním snímačem a ventilem DN 20</t>
  </si>
  <si>
    <t>670</t>
  </si>
  <si>
    <t>734449113</t>
  </si>
  <si>
    <t>Montáž regulátoru teploty přímého proporcionálního DN 25 se snímačem a ventilem</t>
  </si>
  <si>
    <t>-2004645514</t>
  </si>
  <si>
    <t>Regulátory montáž regulátorů teploty přímých proporcionálních s jedním snímačem a ventilem DN 25</t>
  </si>
  <si>
    <t>671</t>
  </si>
  <si>
    <t>734449114</t>
  </si>
  <si>
    <t>Montáž regulátoru teploty přímého proporcionálního DN 32 se snímačem a ventilem</t>
  </si>
  <si>
    <t>851753386</t>
  </si>
  <si>
    <t>Regulátory montáž regulátorů teploty přímých proporcionálních s jedním snímačem a ventilem DN 32</t>
  </si>
  <si>
    <t>672</t>
  </si>
  <si>
    <t>734449121</t>
  </si>
  <si>
    <t>Montáž regulátoru hladiny dvoupolohového snímač</t>
  </si>
  <si>
    <t>-770439512</t>
  </si>
  <si>
    <t>Regulátory montáž regulátorů hladiny dvoupolohových snímač</t>
  </si>
  <si>
    <t>673</t>
  </si>
  <si>
    <t>734449211</t>
  </si>
  <si>
    <t>Montáž regulátoru hladiny dvoupolohového relé</t>
  </si>
  <si>
    <t>707103630</t>
  </si>
  <si>
    <t>Regulátory montáž regulátorů hladiny dvoupolohových relé</t>
  </si>
  <si>
    <t>674</t>
  </si>
  <si>
    <t>734491101</t>
  </si>
  <si>
    <t>Ventil závitový regulační přímý G 3/4 PN 20 do 100°C měřící k vyvažovacímu ventilu</t>
  </si>
  <si>
    <t>-1221290520</t>
  </si>
  <si>
    <t>Měřicí armatury s vypouštěním k vyvažovacím nebo stoupačkovým ventilům přímé PN 20 do 100°C G 3/4</t>
  </si>
  <si>
    <t>675</t>
  </si>
  <si>
    <t>734491102</t>
  </si>
  <si>
    <t>Ventil závitový regulační přímý G 1 PN 20 do 100°C měřící k vyvažovacímu ventilu</t>
  </si>
  <si>
    <t>1148694769</t>
  </si>
  <si>
    <t>Měřicí armatury s vypouštěním k vyvažovacím nebo stoupačkovým ventilům přímé PN 20 do 100°C G 1</t>
  </si>
  <si>
    <t>676</t>
  </si>
  <si>
    <t>734494111</t>
  </si>
  <si>
    <t>Návarek s metrickým závitem M 12x1,5 délky do 220 mm</t>
  </si>
  <si>
    <t>1818944979</t>
  </si>
  <si>
    <t>Měřicí armatury návarky s metrickým závitem M 12x1,5 délky do 220 mm</t>
  </si>
  <si>
    <t>677</t>
  </si>
  <si>
    <t>734494121</t>
  </si>
  <si>
    <t>Návarek s metrickým závitem M 20x1,5 délky do 220 mm</t>
  </si>
  <si>
    <t>-702425313</t>
  </si>
  <si>
    <t>Měřicí armatury návarky s metrickým závitem M 20x1,5 délky do 220 mm</t>
  </si>
  <si>
    <t>678</t>
  </si>
  <si>
    <t>734494212</t>
  </si>
  <si>
    <t>Návarek s trubkovým závitem G 3/8</t>
  </si>
  <si>
    <t>-417475043</t>
  </si>
  <si>
    <t>Měřicí armatury návarky s trubkovým závitem G 3/8</t>
  </si>
  <si>
    <t>679</t>
  </si>
  <si>
    <t>734494213</t>
  </si>
  <si>
    <t>Návarek s trubkovým závitem G 1/2</t>
  </si>
  <si>
    <t>701022081</t>
  </si>
  <si>
    <t>Měřicí armatury návarky s trubkovým závitem G 1/2</t>
  </si>
  <si>
    <t>680</t>
  </si>
  <si>
    <t>734494214</t>
  </si>
  <si>
    <t>Návarek s trubkovým závitem G 3/4</t>
  </si>
  <si>
    <t>-1580042182</t>
  </si>
  <si>
    <t>Měřicí armatury návarky s trubkovým závitem G 3/4</t>
  </si>
  <si>
    <t>681</t>
  </si>
  <si>
    <t>734494215</t>
  </si>
  <si>
    <t>Návarek s trubkovým závitem G 1</t>
  </si>
  <si>
    <t>-829524709</t>
  </si>
  <si>
    <t>Měřicí armatury návarky s trubkovým závitem G 1</t>
  </si>
  <si>
    <t>682</t>
  </si>
  <si>
    <t>734494216</t>
  </si>
  <si>
    <t>Návarek s trubkovým závitem G 5/4</t>
  </si>
  <si>
    <t>-1852912329</t>
  </si>
  <si>
    <t>Měřicí armatury návarky s trubkovým závitem G 5/4</t>
  </si>
  <si>
    <t>683</t>
  </si>
  <si>
    <t>734494217</t>
  </si>
  <si>
    <t>Návarek s trubkovým závitem G 6/4</t>
  </si>
  <si>
    <t>1834904748</t>
  </si>
  <si>
    <t>Měřicí armatury návarky s trubkovým závitem G 6/4</t>
  </si>
  <si>
    <t>684</t>
  </si>
  <si>
    <t>734494218</t>
  </si>
  <si>
    <t>Návarek s trubkovým závitem G 2</t>
  </si>
  <si>
    <t>548442734</t>
  </si>
  <si>
    <t>Měřicí armatury návarky s trubkovým závitem G 2</t>
  </si>
  <si>
    <t>685</t>
  </si>
  <si>
    <t>734499211</t>
  </si>
  <si>
    <t>Montáž návarku M 20x1,5</t>
  </si>
  <si>
    <t>321751908</t>
  </si>
  <si>
    <t>Měřicí armatury montáž návarků M 20 x 1,5</t>
  </si>
  <si>
    <t>686</t>
  </si>
  <si>
    <t>14031011</t>
  </si>
  <si>
    <t>trubka ocelová podélně svařovaná hladká jakost 11 343 18x1,5mm</t>
  </si>
  <si>
    <t>453047994</t>
  </si>
  <si>
    <t>687</t>
  </si>
  <si>
    <t>734499212</t>
  </si>
  <si>
    <t>Montáž návarku M 27x2</t>
  </si>
  <si>
    <t>-899723457</t>
  </si>
  <si>
    <t>Měřicí armatury montáž návarků M 27 x 2</t>
  </si>
  <si>
    <t>688</t>
  </si>
  <si>
    <t>14031016</t>
  </si>
  <si>
    <t>trubka ocelová podélně svařovaná hladká jakost 11 343 25x2mm</t>
  </si>
  <si>
    <t>-175644135</t>
  </si>
  <si>
    <t>689</t>
  </si>
  <si>
    <t>734499213</t>
  </si>
  <si>
    <t>Montáž návarku M 33x2</t>
  </si>
  <si>
    <t>1707124416</t>
  </si>
  <si>
    <t>Měřicí armatury montáž návarků M 33 x 2</t>
  </si>
  <si>
    <t>690</t>
  </si>
  <si>
    <t>14031018</t>
  </si>
  <si>
    <t>trubka ocelová podélně svařovaná hladká jakost 11 343 32x2mm</t>
  </si>
  <si>
    <t>1568891857</t>
  </si>
  <si>
    <t>691</t>
  </si>
  <si>
    <t>734890801</t>
  </si>
  <si>
    <t>532740890</t>
  </si>
  <si>
    <t>Vnitrostaveništní přemístění vybouraných (demontovaných) hmot armatur vodorovně do 100 m v objektech výšky do 6 m</t>
  </si>
  <si>
    <t>692</t>
  </si>
  <si>
    <t>734890803</t>
  </si>
  <si>
    <t>-164295565</t>
  </si>
  <si>
    <t>Vnitrostaveništní přemístění vybouraných (demontovaných) hmot armatur vodorovně do 100 m v objektech výšky přes 6 do 24 m</t>
  </si>
  <si>
    <t>693</t>
  </si>
  <si>
    <t>998734101</t>
  </si>
  <si>
    <t>Přesun hmot tonážní pro armatury v objektech v do 6 m</t>
  </si>
  <si>
    <t>-1852194630</t>
  </si>
  <si>
    <t>Přesun hmot pro armatury stanovený z hmotnosti přesunovaného materiálu vodorovná dopravní vzdálenost do 50 m v objektech výšky do 6 m</t>
  </si>
  <si>
    <t>694</t>
  </si>
  <si>
    <t>998734102</t>
  </si>
  <si>
    <t>-847204521</t>
  </si>
  <si>
    <t>Přesun hmot pro armatury stanovený z hmotnosti přesunovaného materiálu vodorovná dopravní vzdálenost do 50 m v objektech výšky přes 6 do 12 m</t>
  </si>
  <si>
    <t>695</t>
  </si>
  <si>
    <t>998734103</t>
  </si>
  <si>
    <t>2061555758</t>
  </si>
  <si>
    <t>Přesun hmot pro armatury stanovený z hmotnosti přesunovaného materiálu vodorovná dopravní vzdálenost do 50 m v objektech výšky přes 12 do 24 m</t>
  </si>
  <si>
    <t>696</t>
  </si>
  <si>
    <t>998734181</t>
  </si>
  <si>
    <t>Příplatek k přesunu hmot tonážní 734 prováděný bez použití mechanizace</t>
  </si>
  <si>
    <t>-1871527068</t>
  </si>
  <si>
    <t>Přesun hmot pro armatury stanovený z hmotnosti přesunovaného materiálu Příplatek k cenám za přesun prováděný bez použití mechanizace pro jakoukoliv výšku objektu</t>
  </si>
  <si>
    <t>697</t>
  </si>
  <si>
    <t>998734193</t>
  </si>
  <si>
    <t>Příplatek k přesunu hmot tonážní 734 za zvětšený přesun do 500 m</t>
  </si>
  <si>
    <t>1585853156</t>
  </si>
  <si>
    <t>Přesun hmot pro armatury stanovený z hmotnosti přesunovaného materiálu Příplatek k cenám za zvětšený přesun přes vymezenou největší dopravní vzdálenost do 500 m</t>
  </si>
  <si>
    <t>735</t>
  </si>
  <si>
    <t>Ústřední vytápění - otopná tělesa</t>
  </si>
  <si>
    <t>698</t>
  </si>
  <si>
    <t>735111810</t>
  </si>
  <si>
    <t>Demontáž otopného tělesa litinového článkového</t>
  </si>
  <si>
    <t>-43562175</t>
  </si>
  <si>
    <t>Demontáž otopných těles litinových článkových</t>
  </si>
  <si>
    <t>699</t>
  </si>
  <si>
    <t>735121810</t>
  </si>
  <si>
    <t>Demontáž otopného tělesa ocelového článkového</t>
  </si>
  <si>
    <t>99328733</t>
  </si>
  <si>
    <t>Demontáž otopných těles ocelových článkových</t>
  </si>
  <si>
    <t>700</t>
  </si>
  <si>
    <t>735131810</t>
  </si>
  <si>
    <t>Demontáž otopného tělesa hliníkového článkového</t>
  </si>
  <si>
    <t>-576012454</t>
  </si>
  <si>
    <t>Demontáž otopných těles hliníkových článkových</t>
  </si>
  <si>
    <t>701</t>
  </si>
  <si>
    <t>735151576</t>
  </si>
  <si>
    <t>Otopné těleso panelové dvoudeskové 2 přídavné přestupní plochy výška/délka 600/900 mm výkon 1511 W</t>
  </si>
  <si>
    <t>196409763</t>
  </si>
  <si>
    <t>Otopná tělesa panelová dvoudesková PN 1,0 MPa, T do 110°C se dvěma přídavnými přestupními plochami výšky tělesa 600 mm stavební délky / výkonu 900 mm / 1511 W</t>
  </si>
  <si>
    <t>702</t>
  </si>
  <si>
    <t>735151577</t>
  </si>
  <si>
    <t>Otopné těleso panelové dvoudeskové 2 přídavné přestupní plochy výška/délka 600/1000 mm výkon 1679 W</t>
  </si>
  <si>
    <t>-966337373</t>
  </si>
  <si>
    <t>Otopná tělesa panelová dvoudesková PN 1,0 MPa, T do 110°C se dvěma přídavnými přestupními plochami výšky tělesa 600 mm stavební délky / výkonu 1000 mm / 1679 W</t>
  </si>
  <si>
    <t>703</t>
  </si>
  <si>
    <t>735151579</t>
  </si>
  <si>
    <t>Otopné těleso panelové dvoudeskové 2 přídavné přestupní plochy výška/délka 600/1200 mm výkon 2015 W</t>
  </si>
  <si>
    <t>53358832</t>
  </si>
  <si>
    <t>Otopná tělesa panelová dvoudesková PN 1,0 MPa, T do 110°C se dvěma přídavnými přestupními plochami výšky tělesa 600 mm stavební délky / výkonu 1200 mm / 2015 W</t>
  </si>
  <si>
    <t>704</t>
  </si>
  <si>
    <t>735151581</t>
  </si>
  <si>
    <t>Otopné těleso panelové dvoudeskové 2 přídavné přestupní plochy výška/délka 600/1600 mm výkon 2686 W</t>
  </si>
  <si>
    <t>-58146779</t>
  </si>
  <si>
    <t>Otopná tělesa panelová dvoudesková PN 1,0 MPa, T do 110°C se dvěma přídavnými přestupními plochami výšky tělesa 600 mm stavební délky / výkonu 1600 mm / 2686 W</t>
  </si>
  <si>
    <t>705</t>
  </si>
  <si>
    <t>735151599</t>
  </si>
  <si>
    <t>Otopné těleso panelové dvoudeskové 2 přídavné přestupní plochy výška/délka 900/1200 mm výkon 2776 W</t>
  </si>
  <si>
    <t>1638683366</t>
  </si>
  <si>
    <t>Otopná tělesa panelová dvoudesková PN 1,0 MPa, T do 110°C se dvěma přídavnými přestupními plochami výšky tělesa 900 mm stavební délky / výkonu 1200 mm / 2776 W</t>
  </si>
  <si>
    <t>706</t>
  </si>
  <si>
    <t>735151600</t>
  </si>
  <si>
    <t>Otopné těleso panelové dvoudeskové 2 přídavné přestupní plochy výška/délka 900/1400 mm výkon 3238 W</t>
  </si>
  <si>
    <t>-1139244006</t>
  </si>
  <si>
    <t>Otopná tělesa panelová dvoudesková PN 1,0 MPa, T do 110°C se dvěma přídavnými přestupními plochami výšky tělesa 900 mm stavební délky / výkonu 1400 mm / 3238 W</t>
  </si>
  <si>
    <t>707</t>
  </si>
  <si>
    <t>735151601</t>
  </si>
  <si>
    <t>Otopné těleso panelové dvoudeskové 2 přídavné přestupní plochy výška/délka 900/1600 mm výkon 3701 W</t>
  </si>
  <si>
    <t>-2005058885</t>
  </si>
  <si>
    <t>Otopná tělesa panelová dvoudesková PN 1,0 MPa, T do 110°C se dvěma přídavnými přestupními plochami výšky tělesa 900 mm stavební délky / výkonu 1600 mm / 3701 W</t>
  </si>
  <si>
    <t>708</t>
  </si>
  <si>
    <t>735151677</t>
  </si>
  <si>
    <t>Otopné těleso panelové třídeskové 3 přídavné přestupní plochy výška/délka 600/1000 mm výkon 2406 W</t>
  </si>
  <si>
    <t>-1404138754</t>
  </si>
  <si>
    <t>Otopná tělesa panelová třídesková PN 1,0 MPa, T do 110°C se třemi přídavnými přestupními plochami výšky tělesa 600 mm stavební délky / výkonu 1000 mm / 2406 W</t>
  </si>
  <si>
    <t>709</t>
  </si>
  <si>
    <t>735151679</t>
  </si>
  <si>
    <t>Otopné těleso panelové třídeskové 3 přídavné přestupní plochy výška/délka 600/1200 mm výkon 2887 W</t>
  </si>
  <si>
    <t>-1255558310</t>
  </si>
  <si>
    <t>Otopná tělesa panelová třídesková PN 1,0 MPa, T do 110°C se třemi přídavnými přestupními plochami výšky tělesa 600 mm stavební délky / výkonu 1200 mm / 2887 W</t>
  </si>
  <si>
    <t>710</t>
  </si>
  <si>
    <t>735151680</t>
  </si>
  <si>
    <t>Otopné těleso panelové třídeskové 3 přídavné přestupní plochy výška/délka 600/1400 mm výkon 3368 W</t>
  </si>
  <si>
    <t>-159064922</t>
  </si>
  <si>
    <t>Otopná tělesa panelová třídesková PN 1,0 MPa, T do 110°C se třemi přídavnými přestupními plochami výšky tělesa 600 mm stavební délky / výkonu 1400 mm / 3368 W</t>
  </si>
  <si>
    <t>711</t>
  </si>
  <si>
    <t>735151683</t>
  </si>
  <si>
    <t>Otopné těleso panelové třídeskové 3 přídavné přestupní plochy výška/délka 600/2000 mm výkon 4812 W</t>
  </si>
  <si>
    <t>261757669</t>
  </si>
  <si>
    <t>Otopná tělesa panelová třídesková PN 1,0 MPa, T do 110°C se třemi přídavnými přestupními plochami výšky tělesa 600 mm stavební délky / výkonu 2000 mm / 4812 W</t>
  </si>
  <si>
    <t>712</t>
  </si>
  <si>
    <t>735151699</t>
  </si>
  <si>
    <t>Otopné těleso panelové třídeskové 3 přídavné přestupní plochy výška/délka 900/1200 mm výkon 3994 W</t>
  </si>
  <si>
    <t>-364698090</t>
  </si>
  <si>
    <t>Otopná tělesa panelová třídesková PN 1,0 MPa, T do 110°C se třemi přídavnými přestupními plochami výšky tělesa 900 mm stavební délky / výkonu 1200 mm / 3994 W</t>
  </si>
  <si>
    <t>713</t>
  </si>
  <si>
    <t>735151821</t>
  </si>
  <si>
    <t>-1684555796</t>
  </si>
  <si>
    <t>Demontáž otopných těles panelových dvouřadých stavební délky do 1500 mm</t>
  </si>
  <si>
    <t>714</t>
  </si>
  <si>
    <t>735151822</t>
  </si>
  <si>
    <t>1332603787</t>
  </si>
  <si>
    <t>Demontáž otopných těles panelových dvouřadých stavební délky přes 1500 do 2820 mm</t>
  </si>
  <si>
    <t>715</t>
  </si>
  <si>
    <t>735151831</t>
  </si>
  <si>
    <t>-1224199143</t>
  </si>
  <si>
    <t>Demontáž otopných těles panelových třířadých stavební délky do 1500 mm</t>
  </si>
  <si>
    <t>716</t>
  </si>
  <si>
    <t>735151832</t>
  </si>
  <si>
    <t>-295668110</t>
  </si>
  <si>
    <t>Demontáž otopných těles panelových třířadých stavební délky přes 1500 do 2820 mm</t>
  </si>
  <si>
    <t>717</t>
  </si>
  <si>
    <t>735152476</t>
  </si>
  <si>
    <t>Otopné těleso panelové VK dvoudeskové 1 přídavná přestupní plocha výška/délka 600/900 mm výkon 1159 W</t>
  </si>
  <si>
    <t>1541923642</t>
  </si>
  <si>
    <t>Otopná tělesa panelová VK dvoudesková PN 1,0 MPa, T do 110°C s jednou přídavnou přestupní plochou výšky tělesa 600 mm stavební délky / výkonu 900 mm / 1159 W</t>
  </si>
  <si>
    <t>718</t>
  </si>
  <si>
    <t>735152479</t>
  </si>
  <si>
    <t>Otopné těleso panelové VK dvoudeskové 1 přídavná přestupní plocha výška/délka 600/1200 mm výkon 1546 W</t>
  </si>
  <si>
    <t>1215582969</t>
  </si>
  <si>
    <t>Otopná tělesa panelová VK dvoudesková PN 1,0 MPa, T do 110°C s jednou přídavnou přestupní plochou výšky tělesa 600 mm stavební délky / výkonu 1200 mm / 1546 W</t>
  </si>
  <si>
    <t>719</t>
  </si>
  <si>
    <t>735152480</t>
  </si>
  <si>
    <t>Otopné těleso panelové VK dvoudeskové 1 přídavná přestupní plocha výška/délka 600/1400 mm výkon 1803 W</t>
  </si>
  <si>
    <t>-517911051</t>
  </si>
  <si>
    <t>Otopná tělesa panelová VK dvoudesková PN 1,0 MPa, T do 110°C s jednou přídavnou přestupní plochou výšky tělesa 600 mm stavební délky / výkonu 1400 mm / 1803 W</t>
  </si>
  <si>
    <t>720</t>
  </si>
  <si>
    <t>735152483</t>
  </si>
  <si>
    <t>Otopné těleso panelové VK dvoudeskové 1 přídavná přestupní plocha výška/délka 600/2000 mm výkon 2576 W</t>
  </si>
  <si>
    <t>-2063933213</t>
  </si>
  <si>
    <t>Otopná tělesa panelová VK dvoudesková PN 1,0 MPa, T do 110°C s jednou přídavnou přestupní plochou výšky tělesa 600 mm stavební délky / výkonu 2000 mm / 2579 W</t>
  </si>
  <si>
    <t>735152499</t>
  </si>
  <si>
    <t>Otopné těleso panelové VK dvoudeskové 1 přídavná přestupní plocha výška/délka 900/1200 mm výkon 2105 W</t>
  </si>
  <si>
    <t>-1473402689</t>
  </si>
  <si>
    <t>Otopná tělesa panelová VK dvoudesková PN 1,0 MPa, T do 110°C s jednou přídavnou přestupní plochou výšky tělesa 900 mm stavební délky / výkonu 1200 mm / 2105 W</t>
  </si>
  <si>
    <t>735152574</t>
  </si>
  <si>
    <t>Otopné těleso panelové VK dvoudeskové 2 přídavné přestupní plochy výška/délka 600/700 mm výkon 1175 W</t>
  </si>
  <si>
    <t>273791018</t>
  </si>
  <si>
    <t>Otopná tělesa panelová VK dvoudesková PN 1,0 MPa, T do 110°C se dvěma přídavnými přestupními plochami výšky tělesa 600 mm stavební délky / výkonu 700 mm / 1175 W</t>
  </si>
  <si>
    <t>735152577</t>
  </si>
  <si>
    <t>Otopné těleso panelové VK dvoudeskové 2 přídavné přestupní plochy výška/délka 600/1000 mm výkon 1679 W</t>
  </si>
  <si>
    <t>-1775581918</t>
  </si>
  <si>
    <t>Otopná tělesa panelová VK dvoudesková PN 1,0 MPa, T do 110°C se dvěma přídavnými přestupními plochami výšky tělesa 600 mm stavební délky / výkonu 1000 mm / 1679 W</t>
  </si>
  <si>
    <t>735152579</t>
  </si>
  <si>
    <t>Otopné těleso panelové VK dvoudeskové 2 přídavné přestupní plochy výška/délka 600/1200 mm výkon 2015 W</t>
  </si>
  <si>
    <t>-907556330</t>
  </si>
  <si>
    <t>Otopná tělesa panelová VK dvoudesková PN 1,0 MPa, T do 110°C se dvěma přídavnými přestupními plochami výšky tělesa 600 mm stavební délky / výkonu 1200 mm / 2015 W</t>
  </si>
  <si>
    <t>735152580</t>
  </si>
  <si>
    <t>Otopné těleso panelové VK dvoudeskové 2 přídavné přestupní plochy výška/délka 600/1400 mm výkon 2351 W</t>
  </si>
  <si>
    <t>-1165186922</t>
  </si>
  <si>
    <t>Otopná tělesa panelová VK dvoudesková PN 1,0 MPa, T do 110°C se dvěma přídavnými přestupními plochami výšky tělesa 600 mm stavební délky / výkonu 1400 mm / 2351 W</t>
  </si>
  <si>
    <t>726</t>
  </si>
  <si>
    <t>735152583</t>
  </si>
  <si>
    <t>Otopné těleso panelové VK dvoudeskové 2 přídavné přestupní plochy výška/délka 600/2000 mm výkon 3358 W</t>
  </si>
  <si>
    <t>-1863718303</t>
  </si>
  <si>
    <t>Otopná tělesa panelová VK dvoudesková PN 1,0 MPa, T do 110°C se dvěma přídavnými přestupními plochami výšky tělesa 600 mm stavební délky / výkonu 2000 mm / 3358 W</t>
  </si>
  <si>
    <t>735152597</t>
  </si>
  <si>
    <t>Otopné těleso panelové VK dvoudeskové 2 přídavné přestupní plochy výška/délka 900/1000 mm výkon 2313 W</t>
  </si>
  <si>
    <t>-107950528</t>
  </si>
  <si>
    <t>Otopná tělesa panelová VK dvoudesková PN 1,0 MPa, T do 110°C se dvěma přídavnými přestupními plochami výšky tělesa 900 mm stavební délky / výkonu 1000 mm / 2313 W</t>
  </si>
  <si>
    <t>728</t>
  </si>
  <si>
    <t>735152599</t>
  </si>
  <si>
    <t>Otopné těleso panelové VK dvoudeskové 2 přídavné přestupní plochy výška/délka 900/1200 mm výkon 2776 W</t>
  </si>
  <si>
    <t>-319256058</t>
  </si>
  <si>
    <t>Otopná tělesa panelová VK dvoudesková PN 1,0 MPa, T do 110°C se dvěma přídavnými přestupními plochami výšky tělesa 900 mm stavební délky / výkonu 1200 mm / 2776 W</t>
  </si>
  <si>
    <t>729</t>
  </si>
  <si>
    <t>735152601</t>
  </si>
  <si>
    <t>Otopné těleso panelové VK dvoudeskové 2 přídavné přestupní plochy výška/délka 900/1600 mm výkon 3701 W</t>
  </si>
  <si>
    <t>-12286968</t>
  </si>
  <si>
    <t>Otopná tělesa panelová VK dvoudesková PN 1,0 MPa, T do 110°C se dvěma přídavnými přestupními plochami výšky tělesa 900 mm stavební délky / výkonu 1600 mm / 3701 W</t>
  </si>
  <si>
    <t>730</t>
  </si>
  <si>
    <t>735152679</t>
  </si>
  <si>
    <t>Otopné těleso panelové VK třídeskové 3 přídavné přestupní plochy výška/délka 600/1200 mm výkon 2887 W</t>
  </si>
  <si>
    <t>1402355781</t>
  </si>
  <si>
    <t>Otopná tělesa panelová VK třídesková PN 1,0 MPa, T do 110°C se třemi přídavnými přestupními plochami výšky tělesa 600 mm stavební délky / výkonu 1200 mm / 2887 W</t>
  </si>
  <si>
    <t>735152699</t>
  </si>
  <si>
    <t>Otopné těleso panelové VK třídeskové 3 přídavné přestupní plochy výška/délka 900/1200 mm výkon 3994 W</t>
  </si>
  <si>
    <t>1421486636</t>
  </si>
  <si>
    <t>Otopná tělesa panelová VK třídesková PN 1,0 MPa, T do 110°C se třemi přídavnými přestupními plochami výšky tělesa 900 mm stavební délky / výkonu 1200 mm / 3994 W</t>
  </si>
  <si>
    <t>735164221</t>
  </si>
  <si>
    <t>Otopné těleso trubkové elektrické přímotopné výška/délka 690/450 mm</t>
  </si>
  <si>
    <t>-1531269460</t>
  </si>
  <si>
    <t>Otopná tělesa trubková přímotopná elektrická na stěnu výšky tělesa 690 mm, délky 450 mm</t>
  </si>
  <si>
    <t>735164231</t>
  </si>
  <si>
    <t>Otopné těleso trubkové elektrické přímotopné výška/délka 900/595 mm</t>
  </si>
  <si>
    <t>-1636640742</t>
  </si>
  <si>
    <t>Otopná tělesa trubková přímotopná elektrická na stěnu výšky tělesa 900 mm, délky 595 mm</t>
  </si>
  <si>
    <t>735164251</t>
  </si>
  <si>
    <t>Otopné těleso trubkové elektrické přímotopné výška/délka 1215/450 mm</t>
  </si>
  <si>
    <t>-1874190853</t>
  </si>
  <si>
    <t>Otopná tělesa trubková přímotopná elektrická na stěnu výšky tělesa 1215 mm, délky 450 mm</t>
  </si>
  <si>
    <t>735164252</t>
  </si>
  <si>
    <t>Otopné těleso trubkové elektrické přímotopné výška/délka 1215/600 mm</t>
  </si>
  <si>
    <t>711750316</t>
  </si>
  <si>
    <t>Otopná tělesa trubková přímotopná elektrická na stěnu výšky tělesa 1215 mm, délky 600 mm</t>
  </si>
  <si>
    <t>736</t>
  </si>
  <si>
    <t>735164261</t>
  </si>
  <si>
    <t>Otopné těleso trubkové elektrické přímotopné výška/délka 1500/595 mm</t>
  </si>
  <si>
    <t>2018270960</t>
  </si>
  <si>
    <t>Otopná tělesa trubková přímotopná elektrická na stěnu výšky tělesa 1500 mm, délky 595 mm</t>
  </si>
  <si>
    <t>737</t>
  </si>
  <si>
    <t>735164272</t>
  </si>
  <si>
    <t>Otopné těleso trubkové elektrické přímotopné výška/délka 1810/600 mm</t>
  </si>
  <si>
    <t>-286449978</t>
  </si>
  <si>
    <t>Otopná tělesa trubková přímotopná elektrická na stěnu výšky tělesa 1810 mm, délky 600 mm</t>
  </si>
  <si>
    <t>738</t>
  </si>
  <si>
    <t>735211811</t>
  </si>
  <si>
    <t>Demontáž registru trubkového žebrového 76/156 délka do 3 m jednopramenný</t>
  </si>
  <si>
    <t>-1958982308</t>
  </si>
  <si>
    <t>Demontáž registrů z ocelových trubek žebrových Ø 76/3/156 stavební délky do 3 m, o počtu pramenů registru 1</t>
  </si>
  <si>
    <t>739</t>
  </si>
  <si>
    <t>735211812</t>
  </si>
  <si>
    <t>Demontáž registru trubkového žebrového 76/156 délka do 3 m dvoupramenný</t>
  </si>
  <si>
    <t>-1597025229</t>
  </si>
  <si>
    <t>Demontáž registrů z ocelových trubek žebrových Ø 76/3/156 stavební délky do 3 m, o počtu pramenů registru 2</t>
  </si>
  <si>
    <t>740</t>
  </si>
  <si>
    <t>735211813</t>
  </si>
  <si>
    <t>Demontáž registru trubkového žebrového 76/156 délka do 3 m třípramenný</t>
  </si>
  <si>
    <t>-1768500856</t>
  </si>
  <si>
    <t>Demontáž registrů z ocelových trubek žebrových Ø 76/3/156 stavební délky do 3 m, o počtu pramenů registru 3</t>
  </si>
  <si>
    <t>741</t>
  </si>
  <si>
    <t>735211814</t>
  </si>
  <si>
    <t>Demontáž registru trubkového žebrového 76/156 délka do 3 m čtyřpramenný</t>
  </si>
  <si>
    <t>229966943</t>
  </si>
  <si>
    <t>Demontáž registrů z ocelových trubek žebrových Ø 76/3/156 stavební délky do 3 m, o počtu pramenů registru 4</t>
  </si>
  <si>
    <t>742</t>
  </si>
  <si>
    <t>735211830</t>
  </si>
  <si>
    <t>Rozřezání demontovaného registru žebrového pramen D 76/3/156 mm</t>
  </si>
  <si>
    <t>-302804313</t>
  </si>
  <si>
    <t>Demontáž registrů z ocelových trubek žebrových rozřezání demontovaných registrů do odpadu, délky pramenů Ø 76/3/156</t>
  </si>
  <si>
    <t>743</t>
  </si>
  <si>
    <t>735221812</t>
  </si>
  <si>
    <t>2134477931</t>
  </si>
  <si>
    <t>Demontáž registrů z trubek hladkých DN 50 stavební délky do 3 m, o počtu pramenů registru 2</t>
  </si>
  <si>
    <t>744</t>
  </si>
  <si>
    <t>735221813</t>
  </si>
  <si>
    <t>-1271109191</t>
  </si>
  <si>
    <t>Demontáž registrů z trubek hladkých DN 50 stavební délky do 3 m, o počtu pramenů registru 3</t>
  </si>
  <si>
    <t>745</t>
  </si>
  <si>
    <t>735411811</t>
  </si>
  <si>
    <t>Demontáž konvektoru stavební délky do 700 mm</t>
  </si>
  <si>
    <t>1424654500</t>
  </si>
  <si>
    <t>Demontáž konvektorů stavební délky do 700 mm</t>
  </si>
  <si>
    <t>746</t>
  </si>
  <si>
    <t>735411812</t>
  </si>
  <si>
    <t>Demontáž konvektoru stavební délky přes 700 do 1600 mm</t>
  </si>
  <si>
    <t>1386453753</t>
  </si>
  <si>
    <t>Demontáž konvektorů stavební délky přes 700 do 1600 mm</t>
  </si>
  <si>
    <t>747</t>
  </si>
  <si>
    <t>735494811</t>
  </si>
  <si>
    <t>Vypuštění vody z otopných těles</t>
  </si>
  <si>
    <t>-600521626</t>
  </si>
  <si>
    <t>Vypuštění vody z otopných soustav bez kotlů, ohříváků, zásobníků a nádrží</t>
  </si>
  <si>
    <t>748</t>
  </si>
  <si>
    <t>735890801</t>
  </si>
  <si>
    <t>Přemístění demontovaného otopného tělesa vodorovně 100 m v objektech výšky do 6 m</t>
  </si>
  <si>
    <t>-1410654475</t>
  </si>
  <si>
    <t>Vnitrostaveništní přemístění vybouraných (demontovaných) hmot otopných těles vodorovně do 100 m v objektech výšky do 6 m</t>
  </si>
  <si>
    <t>749</t>
  </si>
  <si>
    <t>735890802</t>
  </si>
  <si>
    <t>Přemístění demontovaného otopného tělesa vodorovně 100 m v objektech výšky přes 6 do 12 m</t>
  </si>
  <si>
    <t>-1255993157</t>
  </si>
  <si>
    <t>Vnitrostaveništní přemístění vybouraných (demontovaných) hmot otopných těles vodorovně do 100 m v objektech výšky přes 6 do 12 m</t>
  </si>
  <si>
    <t>750</t>
  </si>
  <si>
    <t>735890803</t>
  </si>
  <si>
    <t>Přemístění demontovaného otopného tělesa vodorovně 100 m v objektech výšky přes 12 do 24 m</t>
  </si>
  <si>
    <t>-1062669316</t>
  </si>
  <si>
    <t>Vnitrostaveništní přemístění vybouraných (demontovaných) hmot otopných těles vodorovně do 100 m v objektech výšky přes 12 do 24 m</t>
  </si>
  <si>
    <t>751</t>
  </si>
  <si>
    <t>998735101</t>
  </si>
  <si>
    <t>Přesun hmot tonážní pro otopná tělesa v objektech v do 6 m</t>
  </si>
  <si>
    <t>-1505775748</t>
  </si>
  <si>
    <t>Přesun hmot pro otopná tělesa stanovený z hmotnosti přesunovaného materiálu vodorovná dopravní vzdálenost do 50 m v objektech výšky do 6 m</t>
  </si>
  <si>
    <t>752</t>
  </si>
  <si>
    <t>998735102</t>
  </si>
  <si>
    <t>-708263558</t>
  </si>
  <si>
    <t>Přesun hmot pro otopná tělesa stanovený z hmotnosti přesunovaného materiálu vodorovná dopravní vzdálenost do 50 m v objektech výšky přes 6 do 12 m</t>
  </si>
  <si>
    <t>753</t>
  </si>
  <si>
    <t>998735103</t>
  </si>
  <si>
    <t>404327715</t>
  </si>
  <si>
    <t>Přesun hmot pro otopná tělesa stanovený z hmotnosti přesunovaného materiálu vodorovná dopravní vzdálenost do 50 m v objektech výšky přes 12 do 24 m</t>
  </si>
  <si>
    <t>754</t>
  </si>
  <si>
    <t>998735181</t>
  </si>
  <si>
    <t>Příplatek k přesunu hmot tonážní 735 prováděný bez použití mechanizace</t>
  </si>
  <si>
    <t>-239065756</t>
  </si>
  <si>
    <t>Přesun hmot pro otopná tělesa stanovený z hmotnosti přesunovaného materiálu Příplatek k cenám za přesun prováděný bez použití mechanizace pro jakoukoliv výšku objektu</t>
  </si>
  <si>
    <t>755</t>
  </si>
  <si>
    <t>998735193</t>
  </si>
  <si>
    <t>Příplatek k přesunu hmot tonážní 735 za zvětšený přesun do 500 m</t>
  </si>
  <si>
    <t>-1624896412</t>
  </si>
  <si>
    <t>Přesun hmot pro otopná tělesa stanovený z hmotnosti přesunovaného materiálu Příplatek k cenám za zvětšený přesun přes vymezenou největší dopravní vzdálenost do 500 m</t>
  </si>
  <si>
    <t>760</t>
  </si>
  <si>
    <t>761</t>
  </si>
  <si>
    <t>762</t>
  </si>
  <si>
    <t>764</t>
  </si>
  <si>
    <t>765</t>
  </si>
  <si>
    <t>&gt;&gt;  skryté sloupce  &lt;&lt;</t>
  </si>
  <si>
    <t>Zakázka:</t>
  </si>
  <si>
    <t>CC-CZ:</t>
  </si>
  <si>
    <t>Cena bez DPH</t>
  </si>
  <si>
    <t>Základ daně</t>
  </si>
  <si>
    <t>Sazba daně</t>
  </si>
  <si>
    <t>Výše daně</t>
  </si>
  <si>
    <t>základní</t>
  </si>
  <si>
    <t>snížená</t>
  </si>
  <si>
    <t>sníž. přenesená</t>
  </si>
  <si>
    <t>nulová</t>
  </si>
  <si>
    <t>Cena s DPH</t>
  </si>
  <si>
    <t>v</t>
  </si>
  <si>
    <t>CZK</t>
  </si>
  <si>
    <t>Cena celkem [CZK]</t>
  </si>
  <si>
    <t>Náklady zakázky celkem</t>
  </si>
  <si>
    <t>J.cena [CZK]</t>
  </si>
  <si>
    <t>J. hmotnost [t]</t>
  </si>
  <si>
    <t>Hmotnost celkem [t]</t>
  </si>
  <si>
    <t>CS ÚRS 2022 01</t>
  </si>
  <si>
    <t>https://podminky.urs.cz/item/CS_URS_2022_01/346244361</t>
  </si>
  <si>
    <t>https://podminky.urs.cz/item/CS_URS_2022_01/346244371</t>
  </si>
  <si>
    <t>https://podminky.urs.cz/item/CS_URS_2022_01/389841112</t>
  </si>
  <si>
    <t>https://podminky.urs.cz/item/CS_URS_2022_01/389841135</t>
  </si>
  <si>
    <t>https://podminky.urs.cz/item/CS_URS_2022_01/611121101</t>
  </si>
  <si>
    <t>https://podminky.urs.cz/item/CS_URS_2022_01/612121101</t>
  </si>
  <si>
    <t>Doplnění cementového potěru hlazeného pl do 1 m2 tl přes 30 do 40 mm</t>
  </si>
  <si>
    <t>https://podminky.urs.cz/item/CS_URS_2022_01/632451441</t>
  </si>
  <si>
    <t>974031144</t>
  </si>
  <si>
    <t>Vysekání rýh ve zdivu cihelném hl do 70 mm š do 150 mm</t>
  </si>
  <si>
    <t>330885478</t>
  </si>
  <si>
    <t>Vysekání rýh ve zdivu cihelném na maltu vápennou nebo vápenocementovou do hl. 70 mm a šířky do 150 mm</t>
  </si>
  <si>
    <t>https://podminky.urs.cz/item/CS_URS_2022_01/974031144</t>
  </si>
  <si>
    <t>https://podminky.urs.cz/item/CS_URS_2022_01/974042543</t>
  </si>
  <si>
    <t>https://podminky.urs.cz/item/CS_URS_2022_01/721170972</t>
  </si>
  <si>
    <t>https://podminky.urs.cz/item/CS_URS_2022_01/721170973</t>
  </si>
  <si>
    <t>https://podminky.urs.cz/item/CS_URS_2022_01/721171902</t>
  </si>
  <si>
    <t>https://podminky.urs.cz/item/CS_URS_2022_01/721171903</t>
  </si>
  <si>
    <t>https://podminky.urs.cz/item/CS_URS_2022_01/721171912</t>
  </si>
  <si>
    <t>https://podminky.urs.cz/item/CS_URS_2022_01/721171913</t>
  </si>
  <si>
    <t>Pročištění svodů ležatých DN do 300</t>
  </si>
  <si>
    <t>https://podminky.urs.cz/item/CS_URS_2022_01/721910922</t>
  </si>
  <si>
    <t>Pročištění potrubí šikmé DN do 100</t>
  </si>
  <si>
    <t>https://podminky.urs.cz/item/CS_URS_2022_01/721910932</t>
  </si>
  <si>
    <t>Pročištění vpusť podlahová DN do 70</t>
  </si>
  <si>
    <t>https://podminky.urs.cz/item/CS_URS_2022_01/721910943</t>
  </si>
  <si>
    <t>https://podminky.urs.cz/item/CS_URS_2022_01/721910945</t>
  </si>
  <si>
    <t>Demontáž potrubí ocelové pozinkované závitové DN do 25</t>
  </si>
  <si>
    <t>https://podminky.urs.cz/item/CS_URS_2022_01/722130801</t>
  </si>
  <si>
    <t>Demontáž potrubí ocelové pozinkované závitové DN přes 25 do 40</t>
  </si>
  <si>
    <t>https://podminky.urs.cz/item/CS_URS_2022_01/722130802</t>
  </si>
  <si>
    <t>https://podminky.urs.cz/item/CS_URS_2022_01/722130821</t>
  </si>
  <si>
    <t>Demontáž spoje na závit šroubení G přes 6/4 do 3</t>
  </si>
  <si>
    <t>https://podminky.urs.cz/item/CS_URS_2022_01/722130826</t>
  </si>
  <si>
    <t>Potrubí pozinkované závitové přeřezání ocelové trubky DN do 25</t>
  </si>
  <si>
    <t>https://podminky.urs.cz/item/CS_URS_2022_01/722130913</t>
  </si>
  <si>
    <t>Potrubí pozinkované závitové přeřezání ocelové trubky DN od 25 do 50</t>
  </si>
  <si>
    <t>https://podminky.urs.cz/item/CS_URS_2022_01/722130916</t>
  </si>
  <si>
    <t>https://podminky.urs.cz/item/CS_URS_2022_01/722130991</t>
  </si>
  <si>
    <t>https://podminky.urs.cz/item/CS_URS_2022_01/722130992</t>
  </si>
  <si>
    <t>https://podminky.urs.cz/item/CS_URS_2022_01/722131901</t>
  </si>
  <si>
    <t>https://podminky.urs.cz/item/CS_URS_2022_01/722131902</t>
  </si>
  <si>
    <t>https://podminky.urs.cz/item/CS_URS_2022_01/722131911</t>
  </si>
  <si>
    <t>https://podminky.urs.cz/item/CS_URS_2022_01/722131912</t>
  </si>
  <si>
    <t>https://podminky.urs.cz/item/CS_URS_2022_01/722131913</t>
  </si>
  <si>
    <t>https://podminky.urs.cz/item/CS_URS_2022_01/722131931</t>
  </si>
  <si>
    <t>https://podminky.urs.cz/item/CS_URS_2022_01/722131932</t>
  </si>
  <si>
    <t>https://podminky.urs.cz/item/CS_URS_2022_01/722131933</t>
  </si>
  <si>
    <t>https://podminky.urs.cz/item/CS_URS_2022_01/722131961</t>
  </si>
  <si>
    <t>https://podminky.urs.cz/item/CS_URS_2022_01/722131962</t>
  </si>
  <si>
    <t>https://podminky.urs.cz/item/CS_URS_2022_01/722131963</t>
  </si>
  <si>
    <t>https://podminky.urs.cz/item/CS_URS_2022_01/722160801</t>
  </si>
  <si>
    <t>Demontáž potrubí vodovodního měděného D přes 35/1,5 do 64/2,0</t>
  </si>
  <si>
    <t>https://podminky.urs.cz/item/CS_URS_2022_01/722160803</t>
  </si>
  <si>
    <t>Demontáž rozvodů vody z plastů D do 25</t>
  </si>
  <si>
    <t>https://podminky.urs.cz/item/CS_URS_2022_01/722170801</t>
  </si>
  <si>
    <t>Demontáž rozvodů vody z plastů D přes 25 do 50</t>
  </si>
  <si>
    <t>https://podminky.urs.cz/item/CS_URS_2022_01/722170804</t>
  </si>
  <si>
    <t>https://podminky.urs.cz/item/CS_URS_2022_01/722171911</t>
  </si>
  <si>
    <t>Potrubí plastové odříznutí trubky D přes 16 do 20 mm</t>
  </si>
  <si>
    <t>https://podminky.urs.cz/item/CS_URS_2022_01/722171912</t>
  </si>
  <si>
    <t>Potrubí plastové odříznutí trubky D přes 20 do 25 mm</t>
  </si>
  <si>
    <t>https://podminky.urs.cz/item/CS_URS_2022_01/722171913</t>
  </si>
  <si>
    <t>Potrubí plastové odříznutí trubky D přes 25 do 32 mm</t>
  </si>
  <si>
    <t>https://podminky.urs.cz/item/CS_URS_2022_01/722171914</t>
  </si>
  <si>
    <t>https://podminky.urs.cz/item/CS_URS_2022_01/722171931</t>
  </si>
  <si>
    <t>Potrubí plastové výměna trub nebo tvarovek D přes 16 do 20 mm</t>
  </si>
  <si>
    <t>https://podminky.urs.cz/item/CS_URS_2022_01/722171932</t>
  </si>
  <si>
    <t>Potrubí plastové výměna trub nebo tvarovek D přes 20 do 25 mm</t>
  </si>
  <si>
    <t>https://podminky.urs.cz/item/CS_URS_2022_01/722171933</t>
  </si>
  <si>
    <t>Potrubí plastové výměna trub nebo tvarovek D přes 25 do 32 mm</t>
  </si>
  <si>
    <t>https://podminky.urs.cz/item/CS_URS_2022_01/722171934</t>
  </si>
  <si>
    <t>Potrubí vodovodní plastové pevné PVC-C spoj lepením PN 25 do 70°C D 16x2,0 mm</t>
  </si>
  <si>
    <t>Potrubí z plastových trubek z pevného PVC-C spojované lepením PN 25 do 70°C D 16 x 2,0</t>
  </si>
  <si>
    <t>https://podminky.urs.cz/item/CS_URS_2022_01/722173231</t>
  </si>
  <si>
    <t>Potrubí vodovodní plastové pevné PVC-C spoj lepením PN 25 do 70°C D 20x2,3 mm</t>
  </si>
  <si>
    <t>Potrubí z plastových trubek z pevného PVC-C spojované lepením PN 25 do 70°C D 20 x 2,3</t>
  </si>
  <si>
    <t>https://podminky.urs.cz/item/CS_URS_2022_01/722173232</t>
  </si>
  <si>
    <t>Potrubí vodovodní plastové pevné PVC-C spoj lepením PN 25 do 70°C D 25x2,8 mm</t>
  </si>
  <si>
    <t>Potrubí z plastových trubek z pevného PVC-C spojované lepením PN 25 do 70°C D 25 x 2,8</t>
  </si>
  <si>
    <t>https://podminky.urs.cz/item/CS_URS_2022_01/722173233</t>
  </si>
  <si>
    <t>Potrubí vodovodní plastové pevné PVC-C spoj lepením PN 25 do 70°C D 32x3,6 mm</t>
  </si>
  <si>
    <t>Potrubí z plastových trubek z pevného PVC-C spojované lepením PN 25 do 70°C D 32 x 3,6</t>
  </si>
  <si>
    <t>https://podminky.urs.cz/item/CS_URS_2022_01/722173234</t>
  </si>
  <si>
    <t>https://podminky.urs.cz/item/CS_URS_2022_01/722173911</t>
  </si>
  <si>
    <t>Potrubí plastové spoje svar polyfuze D přes 16 do 20 mm</t>
  </si>
  <si>
    <t>https://podminky.urs.cz/item/CS_URS_2022_01/722173912</t>
  </si>
  <si>
    <t>Potrubí plastové spoje svar polyfuze D přes 20 do 25 mm</t>
  </si>
  <si>
    <t>https://podminky.urs.cz/item/CS_URS_2022_01/722173913</t>
  </si>
  <si>
    <t>Potrubí plastové spoje svar polyfuze D přes 25 do 32 mm</t>
  </si>
  <si>
    <t>https://podminky.urs.cz/item/CS_URS_2022_01/722173914</t>
  </si>
  <si>
    <t>https://podminky.urs.cz/item/CS_URS_2022_01/722174001</t>
  </si>
  <si>
    <t>https://podminky.urs.cz/item/CS_URS_2022_01/722174002</t>
  </si>
  <si>
    <t>https://podminky.urs.cz/item/CS_URS_2022_01/722174003</t>
  </si>
  <si>
    <t>https://podminky.urs.cz/item/CS_URS_2022_01/722174021</t>
  </si>
  <si>
    <t>https://podminky.urs.cz/item/CS_URS_2022_01/722174022</t>
  </si>
  <si>
    <t>https://podminky.urs.cz/item/CS_URS_2022_01/722174061</t>
  </si>
  <si>
    <t>https://podminky.urs.cz/item/CS_URS_2022_01/722174062</t>
  </si>
  <si>
    <t>https://podminky.urs.cz/item/CS_URS_2022_01/722174911</t>
  </si>
  <si>
    <t>Potrubí plastové sestavení rozvodů D přes 16 do 20 mm</t>
  </si>
  <si>
    <t>https://podminky.urs.cz/item/CS_URS_2022_01/722174912</t>
  </si>
  <si>
    <t>30*1,03 'Přepočtené koeficientem množství</t>
  </si>
  <si>
    <t>Potrubí plastové sestavení rozvodů D přes 20 do 25 mm</t>
  </si>
  <si>
    <t>https://podminky.urs.cz/item/CS_URS_2022_01/722174913</t>
  </si>
  <si>
    <t>Potrubí plastové sestavení rozvodů D přes 25 do 32 mm</t>
  </si>
  <si>
    <t>https://podminky.urs.cz/item/CS_URS_2022_01/722174914</t>
  </si>
  <si>
    <t>https://podminky.urs.cz/item/CS_URS_2022_01/722179191</t>
  </si>
  <si>
    <t>https://podminky.urs.cz/item/CS_URS_2022_01/722179192</t>
  </si>
  <si>
    <t>Ochrana vodovodního potrubí zvuk tlumícími objímkami DN do 25 mm</t>
  </si>
  <si>
    <t>https://podminky.urs.cz/item/CS_URS_2022_01/722181123</t>
  </si>
  <si>
    <t>Ochrana vodovodního potrubí přilepenými termoizolačními trubicemi z PE tl přes 6 do 9 mm DN do 22 mm</t>
  </si>
  <si>
    <t>https://podminky.urs.cz/item/CS_URS_2022_01/722181221</t>
  </si>
  <si>
    <t>Ochrana vodovodního potrubí přilepenými termoizolačními trubicemi z PE tl přes 6 do 9 mm DN přes 22 do 45 mm</t>
  </si>
  <si>
    <t>https://podminky.urs.cz/item/CS_URS_2022_01/722181222</t>
  </si>
  <si>
    <t>https://podminky.urs.cz/item/CS_URS_2022_01/722182011</t>
  </si>
  <si>
    <t>https://podminky.urs.cz/item/CS_URS_2022_01/722182012</t>
  </si>
  <si>
    <t>Vyvedení a upevnění výpustku DN do 25</t>
  </si>
  <si>
    <t>https://podminky.urs.cz/item/CS_URS_2022_01/722190401</t>
  </si>
  <si>
    <t>Demontáž potrubí z olověných trubek D do 30</t>
  </si>
  <si>
    <t>https://podminky.urs.cz/item/CS_URS_2022_01/722190831</t>
  </si>
  <si>
    <t>https://podminky.urs.cz/item/CS_URS_2022_01/722190901</t>
  </si>
  <si>
    <t>https://podminky.urs.cz/item/CS_URS_2022_01/722220211</t>
  </si>
  <si>
    <t>https://podminky.urs.cz/item/CS_URS_2022_01/722220212</t>
  </si>
  <si>
    <t>https://podminky.urs.cz/item/CS_URS_2022_01/722220213</t>
  </si>
  <si>
    <t>https://podminky.urs.cz/item/CS_URS_2022_01/722220221</t>
  </si>
  <si>
    <t>https://podminky.urs.cz/item/CS_URS_2022_01/722220222</t>
  </si>
  <si>
    <t>https://podminky.urs.cz/item/CS_URS_2022_01/722220223</t>
  </si>
  <si>
    <t>https://podminky.urs.cz/item/CS_URS_2022_01/722220231</t>
  </si>
  <si>
    <t>https://podminky.urs.cz/item/CS_URS_2022_01/722220232</t>
  </si>
  <si>
    <t>https://podminky.urs.cz/item/CS_URS_2022_01/722220233</t>
  </si>
  <si>
    <t>https://podminky.urs.cz/item/CS_URS_2022_01/722220241</t>
  </si>
  <si>
    <t>https://podminky.urs.cz/item/CS_URS_2022_01/722220242</t>
  </si>
  <si>
    <t>https://podminky.urs.cz/item/CS_URS_2022_01/722220243</t>
  </si>
  <si>
    <t>https://podminky.urs.cz/item/CS_URS_2022_01/722220851</t>
  </si>
  <si>
    <t>Demontáž armatur závitových s jedním závitem G přes 3/4 do 5/4</t>
  </si>
  <si>
    <t>https://podminky.urs.cz/item/CS_URS_2022_01/722220852</t>
  </si>
  <si>
    <t>https://podminky.urs.cz/item/CS_URS_2022_01/722220861</t>
  </si>
  <si>
    <t>Demontáž armatur závitových se dvěma závity G přes 3/4 do 5/4</t>
  </si>
  <si>
    <t>https://podminky.urs.cz/item/CS_URS_2022_01/722220862</t>
  </si>
  <si>
    <t>https://podminky.urs.cz/item/CS_URS_2022_01/722220871</t>
  </si>
  <si>
    <t>Demontáž armatur závitových se dvěma závity a šroubením G přes 3/8 do 3/4</t>
  </si>
  <si>
    <t>https://podminky.urs.cz/item/CS_URS_2022_01/722220872</t>
  </si>
  <si>
    <t>https://podminky.urs.cz/item/CS_URS_2022_01/722220873</t>
  </si>
  <si>
    <t>https://podminky.urs.cz/item/CS_URS_2022_01/722221134</t>
  </si>
  <si>
    <t>https://podminky.urs.cz/item/CS_URS_2022_01/722221135</t>
  </si>
  <si>
    <t>https://podminky.urs.cz/item/CS_URS_2022_01/722224115</t>
  </si>
  <si>
    <t>https://podminky.urs.cz/item/CS_URS_2022_01/722224116</t>
  </si>
  <si>
    <t>https://podminky.urs.cz/item/CS_URS_2022_01/722224121</t>
  </si>
  <si>
    <t>https://podminky.urs.cz/item/CS_URS_2022_01/722224151</t>
  </si>
  <si>
    <t>https://podminky.urs.cz/item/CS_URS_2022_01/722224152</t>
  </si>
  <si>
    <t>https://podminky.urs.cz/item/CS_URS_2022_01/722224153</t>
  </si>
  <si>
    <t>https://podminky.urs.cz/item/CS_URS_2022_01/722225301</t>
  </si>
  <si>
    <t>https://podminky.urs.cz/item/CS_URS_2022_01/722225302</t>
  </si>
  <si>
    <t>https://podminky.urs.cz/item/CS_URS_2022_01/722225303</t>
  </si>
  <si>
    <t>https://podminky.urs.cz/item/CS_URS_2022_01/722225304</t>
  </si>
  <si>
    <t>https://podminky.urs.cz/item/CS_URS_2022_01/722230101</t>
  </si>
  <si>
    <t>https://podminky.urs.cz/item/CS_URS_2022_01/722230102</t>
  </si>
  <si>
    <t>https://podminky.urs.cz/item/CS_URS_2022_01/722230103</t>
  </si>
  <si>
    <t>https://podminky.urs.cz/item/CS_URS_2022_01/722230104</t>
  </si>
  <si>
    <t>https://podminky.urs.cz/item/CS_URS_2022_01/722230105</t>
  </si>
  <si>
    <t>https://podminky.urs.cz/item/CS_URS_2022_01/722230106</t>
  </si>
  <si>
    <t>https://podminky.urs.cz/item/CS_URS_2022_01/722230111</t>
  </si>
  <si>
    <t>https://podminky.urs.cz/item/CS_URS_2022_01/722230112</t>
  </si>
  <si>
    <t>https://podminky.urs.cz/item/CS_URS_2022_01/722230113</t>
  </si>
  <si>
    <t>https://podminky.urs.cz/item/CS_URS_2022_01/722230114</t>
  </si>
  <si>
    <t>https://podminky.urs.cz/item/CS_URS_2022_01/722231141</t>
  </si>
  <si>
    <t>https://podminky.urs.cz/item/CS_URS_2022_01/722231142</t>
  </si>
  <si>
    <t>https://podminky.urs.cz/item/CS_URS_2022_01/722231143</t>
  </si>
  <si>
    <t>https://podminky.urs.cz/item/CS_URS_2022_01/722234261</t>
  </si>
  <si>
    <t>https://podminky.urs.cz/item/CS_URS_2022_01/722234262</t>
  </si>
  <si>
    <t>https://podminky.urs.cz/item/CS_URS_2022_01/722234263</t>
  </si>
  <si>
    <t>https://podminky.urs.cz/item/CS_URS_2022_01/722234264</t>
  </si>
  <si>
    <t>https://podminky.urs.cz/item/CS_URS_2022_01/722234265</t>
  </si>
  <si>
    <t>https://podminky.urs.cz/item/CS_URS_2022_01/722240101</t>
  </si>
  <si>
    <t>https://podminky.urs.cz/item/CS_URS_2022_01/722240102</t>
  </si>
  <si>
    <t>https://podminky.urs.cz/item/CS_URS_2022_01/722240121</t>
  </si>
  <si>
    <t>https://podminky.urs.cz/item/CS_URS_2022_01/722240122</t>
  </si>
  <si>
    <t>https://podminky.urs.cz/item/CS_URS_2022_01/722240123</t>
  </si>
  <si>
    <t>https://podminky.urs.cz/item/CS_URS_2022_01/722260811</t>
  </si>
  <si>
    <t>https://podminky.urs.cz/item/CS_URS_2022_01/722260812</t>
  </si>
  <si>
    <t>https://podminky.urs.cz/item/CS_URS_2022_01/722260813</t>
  </si>
  <si>
    <t>https://podminky.urs.cz/item/CS_URS_2022_01/722260921</t>
  </si>
  <si>
    <t>https://podminky.urs.cz/item/CS_URS_2022_01/722260922</t>
  </si>
  <si>
    <t>https://podminky.urs.cz/item/CS_URS_2022_01/722260923</t>
  </si>
  <si>
    <t>https://podminky.urs.cz/item/CS_URS_2022_01/722262211</t>
  </si>
  <si>
    <t>https://podminky.urs.cz/item/CS_URS_2022_01/722262212</t>
  </si>
  <si>
    <t>https://podminky.urs.cz/item/CS_URS_2022_01/722262301</t>
  </si>
  <si>
    <t>https://podminky.urs.cz/item/CS_URS_2022_01/722263205</t>
  </si>
  <si>
    <t>https://podminky.urs.cz/item/CS_URS_2022_01/722263206</t>
  </si>
  <si>
    <t>Zkouška těsnosti vodovodního potrubí závitového DN do 50</t>
  </si>
  <si>
    <t>https://podminky.urs.cz/item/CS_URS_2022_01/722290226</t>
  </si>
  <si>
    <t>Proplach a dezinfekce vodovodního potrubí DN do 80</t>
  </si>
  <si>
    <t>https://podminky.urs.cz/item/CS_URS_2022_01/722290234</t>
  </si>
  <si>
    <t>https://podminky.urs.cz/item/CS_URS_2022_01/998722101</t>
  </si>
  <si>
    <t>Přesun hmot tonážní pro vnitřní vodovod v objektech v přes 6 do 12 m</t>
  </si>
  <si>
    <t>https://podminky.urs.cz/item/CS_URS_2022_01/998722102</t>
  </si>
  <si>
    <t>Přesun hmot tonážní pro vnitřní vodovod v objektech v přes 12 do 24 m</t>
  </si>
  <si>
    <t>https://podminky.urs.cz/item/CS_URS_2022_01/998722103</t>
  </si>
  <si>
    <t>Přesun hmot tonážní pro vnitřní vodovod v objektech v přes 24 do 36 m</t>
  </si>
  <si>
    <t>https://podminky.urs.cz/item/CS_URS_2022_01/998722104</t>
  </si>
  <si>
    <t>https://podminky.urs.cz/item/CS_URS_2022_01/998722181</t>
  </si>
  <si>
    <t>https://podminky.urs.cz/item/CS_URS_2022_01/998722192</t>
  </si>
  <si>
    <t>Demontáž potrubí ocelové závitové svařované DN do 25</t>
  </si>
  <si>
    <t>https://podminky.urs.cz/item/CS_URS_2022_01/723120804</t>
  </si>
  <si>
    <t>Demontáž potrubí ocelové závitové svařované DN od 25 do 50</t>
  </si>
  <si>
    <t>https://podminky.urs.cz/item/CS_URS_2022_01/723120805</t>
  </si>
  <si>
    <t>https://podminky.urs.cz/item/CS_URS_2022_01/723140801</t>
  </si>
  <si>
    <t>Demontáž potrubí ocelové hladké svařované D do 32</t>
  </si>
  <si>
    <t>https://podminky.urs.cz/item/CS_URS_2022_01/723150801</t>
  </si>
  <si>
    <t>Demontáž potrubí ocelové hladké svařované D přes 32 do 44,5</t>
  </si>
  <si>
    <t>https://podminky.urs.cz/item/CS_URS_2022_01/723150802</t>
  </si>
  <si>
    <t>https://podminky.urs.cz/item/CS_URS_2022_01/723160204</t>
  </si>
  <si>
    <t>https://podminky.urs.cz/item/CS_URS_2022_01/723160205</t>
  </si>
  <si>
    <t>https://podminky.urs.cz/item/CS_URS_2022_01/723160334</t>
  </si>
  <si>
    <t>https://podminky.urs.cz/item/CS_URS_2022_01/723160335</t>
  </si>
  <si>
    <t>https://podminky.urs.cz/item/CS_URS_2022_01/723160804</t>
  </si>
  <si>
    <t>https://podminky.urs.cz/item/CS_URS_2022_01/723160805</t>
  </si>
  <si>
    <t>https://podminky.urs.cz/item/CS_URS_2022_01/723160817</t>
  </si>
  <si>
    <t>https://podminky.urs.cz/item/CS_URS_2022_01/723160831</t>
  </si>
  <si>
    <t>https://podminky.urs.cz/item/CS_URS_2022_01/723160832</t>
  </si>
  <si>
    <t>https://podminky.urs.cz/item/CS_URS_2022_01/723170801</t>
  </si>
  <si>
    <t>https://podminky.urs.cz/item/CS_URS_2022_01/723171101</t>
  </si>
  <si>
    <t>https://podminky.urs.cz/item/CS_URS_2022_01/723171102</t>
  </si>
  <si>
    <t>https://podminky.urs.cz/item/CS_URS_2022_01/723171201</t>
  </si>
  <si>
    <t>https://podminky.urs.cz/item/CS_URS_2022_01/723181011</t>
  </si>
  <si>
    <t>https://podminky.urs.cz/item/CS_URS_2022_01/723181012</t>
  </si>
  <si>
    <t>https://podminky.urs.cz/item/CS_URS_2022_01/723181013</t>
  </si>
  <si>
    <t>https://podminky.urs.cz/item/CS_URS_2022_01/723181021</t>
  </si>
  <si>
    <t>https://podminky.urs.cz/item/CS_URS_2022_01/723181022</t>
  </si>
  <si>
    <t>https://podminky.urs.cz/item/CS_URS_2022_01/723181023</t>
  </si>
  <si>
    <t>https://podminky.urs.cz/item/CS_URS_2022_01/723181024</t>
  </si>
  <si>
    <t>https://podminky.urs.cz/item/CS_URS_2022_01/723181025</t>
  </si>
  <si>
    <t>https://podminky.urs.cz/item/CS_URS_2022_01/723181026</t>
  </si>
  <si>
    <t>https://podminky.urs.cz/item/CS_URS_2022_01/723190105</t>
  </si>
  <si>
    <t>https://podminky.urs.cz/item/CS_URS_2022_01/723190109</t>
  </si>
  <si>
    <t>https://podminky.urs.cz/item/CS_URS_2022_01/723190901</t>
  </si>
  <si>
    <t>https://podminky.urs.cz/item/CS_URS_2022_01/723190907</t>
  </si>
  <si>
    <t>https://podminky.urs.cz/item/CS_URS_2022_01/723190909</t>
  </si>
  <si>
    <t>https://podminky.urs.cz/item/CS_URS_2022_01/723230102</t>
  </si>
  <si>
    <t>https://podminky.urs.cz/item/CS_URS_2022_01/723230103</t>
  </si>
  <si>
    <t>https://podminky.urs.cz/item/CS_URS_2022_01/723230104</t>
  </si>
  <si>
    <t>https://podminky.urs.cz/item/CS_URS_2022_01/723230112</t>
  </si>
  <si>
    <t>https://podminky.urs.cz/item/CS_URS_2022_01/723230113</t>
  </si>
  <si>
    <t>https://podminky.urs.cz/item/CS_URS_2022_01/723230114</t>
  </si>
  <si>
    <t>https://podminky.urs.cz/item/CS_URS_2022_01/723230801</t>
  </si>
  <si>
    <t>https://podminky.urs.cz/item/CS_URS_2022_01/723230802</t>
  </si>
  <si>
    <t>https://podminky.urs.cz/item/CS_URS_2022_01/723260801</t>
  </si>
  <si>
    <t>https://podminky.urs.cz/item/CS_URS_2022_01/723260802</t>
  </si>
  <si>
    <t>https://podminky.urs.cz/item/CS_URS_2022_01/998723101</t>
  </si>
  <si>
    <t>Přesun hmot tonážní pro vnitřní plynovod v objektech v přes 6 do 12 m</t>
  </si>
  <si>
    <t>https://podminky.urs.cz/item/CS_URS_2022_01/998723102</t>
  </si>
  <si>
    <t>Přesun hmot tonážní pro vnitřní plynovod v objektech v přes 12 do 24 m</t>
  </si>
  <si>
    <t>https://podminky.urs.cz/item/CS_URS_2022_01/998723103</t>
  </si>
  <si>
    <t>Přesun hmot tonážní pro vnitřní plynovod v objektech v přes 24 do 36 m</t>
  </si>
  <si>
    <t>https://podminky.urs.cz/item/CS_URS_2022_01/998723104</t>
  </si>
  <si>
    <t>https://podminky.urs.cz/item/CS_URS_2022_01/998723192</t>
  </si>
  <si>
    <t>https://podminky.urs.cz/item/CS_URS_2022_01/998723193</t>
  </si>
  <si>
    <t>https://podminky.urs.cz/item/CS_URS_2022_01/724311811</t>
  </si>
  <si>
    <t>https://podminky.urs.cz/item/CS_URS_2022_01/724311814</t>
  </si>
  <si>
    <t>Přemístění vnitrostaveništní demontovaných hmot pro strojní vybavení v objektech v do 6 m</t>
  </si>
  <si>
    <t>https://podminky.urs.cz/item/CS_URS_2022_01/724590811</t>
  </si>
  <si>
    <t>Přemístění vnitrostaveništní demontovaných hmot pro strojní vybavení v objektech v přes 6 do 12 m</t>
  </si>
  <si>
    <t>https://podminky.urs.cz/item/CS_URS_2022_01/724590812</t>
  </si>
  <si>
    <t>Přemístění vnitrostaveništní demontovaných hmot pro strojní vybavení v objektech v přes 12 do 24 m</t>
  </si>
  <si>
    <t>https://podminky.urs.cz/item/CS_URS_2022_01/724590813</t>
  </si>
  <si>
    <t>Demontáž ohřívač zásobníkový plynový cirkulační do 500 l</t>
  </si>
  <si>
    <t>https://podminky.urs.cz/item/CS_URS_2022_01/725510802</t>
  </si>
  <si>
    <t>Demontáž ohřívač průtokový plynový do 5 l za minutu</t>
  </si>
  <si>
    <t>https://podminky.urs.cz/item/CS_URS_2022_01/725514801</t>
  </si>
  <si>
    <t>Demontáž ohřívač průtokový plynový přes 5 do 16 l za minutu</t>
  </si>
  <si>
    <t>https://podminky.urs.cz/item/CS_URS_2022_01/725514802</t>
  </si>
  <si>
    <t>Demontáž ohřívač elektrický tlakový přes 50 do 200 l</t>
  </si>
  <si>
    <t>https://podminky.urs.cz/item/CS_URS_2022_01/725530823</t>
  </si>
  <si>
    <t>https://podminky.urs.cz/item/CS_URS_2022_01/725530831</t>
  </si>
  <si>
    <t>https://podminky.urs.cz/item/CS_URS_2022_01/725532126</t>
  </si>
  <si>
    <t>https://podminky.urs.cz/item/CS_URS_2022_01/725532220</t>
  </si>
  <si>
    <t>https://podminky.urs.cz/item/CS_URS_2022_01/725532339</t>
  </si>
  <si>
    <t>https://podminky.urs.cz/item/CS_URS_2022_01/725535211</t>
  </si>
  <si>
    <t>https://podminky.urs.cz/item/CS_URS_2022_01/725535212</t>
  </si>
  <si>
    <t>https://podminky.urs.cz/item/CS_URS_2022_01/725535222</t>
  </si>
  <si>
    <t>Přemístění vnitrostaveništní demontovaných zařizovacích předmětů v objektech v do 6 m</t>
  </si>
  <si>
    <t>https://podminky.urs.cz/item/CS_URS_2022_01/725590811</t>
  </si>
  <si>
    <t>Přemístění vnitrostaveništní demontovaných zařizovacích předmětů v objektech v přes 6 do 12 m</t>
  </si>
  <si>
    <t>https://podminky.urs.cz/item/CS_URS_2022_01/725590812</t>
  </si>
  <si>
    <t>Přemístění vnitrostaveništní demontovaných zařizovacích předmětů v objektech v přes 12 do 24 m</t>
  </si>
  <si>
    <t>https://podminky.urs.cz/item/CS_URS_2022_01/725590813</t>
  </si>
  <si>
    <t>https://podminky.urs.cz/item/CS_URS_2022_01/725650805</t>
  </si>
  <si>
    <t>https://podminky.urs.cz/item/CS_URS_2022_01/725662800</t>
  </si>
  <si>
    <t>https://podminky.urs.cz/item/CS_URS_2022_01/998725101</t>
  </si>
  <si>
    <t>Přesun hmot tonážní pro zařizovací předměty v objektech v přes 6 do 12 m</t>
  </si>
  <si>
    <t>https://podminky.urs.cz/item/CS_URS_2022_01/998725102</t>
  </si>
  <si>
    <t>Přesun hmot tonážní pro zařizovací předměty v objektech v přes 12 do 24 m</t>
  </si>
  <si>
    <t>https://podminky.urs.cz/item/CS_URS_2022_01/998725103</t>
  </si>
  <si>
    <t>https://podminky.urs.cz/item/CS_URS_2022_01/998725192</t>
  </si>
  <si>
    <t>https://podminky.urs.cz/item/CS_URS_2022_01/998725193</t>
  </si>
  <si>
    <t>https://podminky.urs.cz/item/CS_URS_2022_01/731200813</t>
  </si>
  <si>
    <t>Demontáž kotle ocelového na tuhá paliva výkon přes 25 do 40 kW</t>
  </si>
  <si>
    <t>https://podminky.urs.cz/item/CS_URS_2022_01/731200815</t>
  </si>
  <si>
    <t>Demontáž kotle ocelového na tuhá paliva výkon přes 40 do 60 kW</t>
  </si>
  <si>
    <t>https://podminky.urs.cz/item/CS_URS_2022_01/731200816</t>
  </si>
  <si>
    <t>https://podminky.urs.cz/item/CS_URS_2022_01/731200823</t>
  </si>
  <si>
    <t>Demontáž kotle ocelového na plynná nebo kapalná paliva výkon přes 25 do 40 kW</t>
  </si>
  <si>
    <t>https://podminky.urs.cz/item/CS_URS_2022_01/731200825</t>
  </si>
  <si>
    <t>Demontáž kotle ocelového na plynná nebo kapalná paliva výkon přes 40 do 60 kW</t>
  </si>
  <si>
    <t>https://podminky.urs.cz/item/CS_URS_2022_01/731200826</t>
  </si>
  <si>
    <t>Demontáž kotle ocelového na plynná nebo kapalná paliva výkon přes 60 do 75 kW</t>
  </si>
  <si>
    <t>https://podminky.urs.cz/item/CS_URS_2022_01/731200827</t>
  </si>
  <si>
    <t>https://podminky.urs.cz/item/CS_URS_2022_01/731210101</t>
  </si>
  <si>
    <t>https://podminky.urs.cz/item/CS_URS_2022_01/731210102</t>
  </si>
  <si>
    <t>https://podminky.urs.cz/item/CS_URS_2022_01/731210104</t>
  </si>
  <si>
    <t>https://podminky.urs.cz/item/CS_URS_2022_01/731244106</t>
  </si>
  <si>
    <t>https://podminky.urs.cz/item/CS_URS_2022_01/731244108</t>
  </si>
  <si>
    <t>https://podminky.urs.cz/item/CS_URS_2022_01/731244115</t>
  </si>
  <si>
    <t>https://podminky.urs.cz/item/CS_URS_2022_01/731251114</t>
  </si>
  <si>
    <t>https://podminky.urs.cz/item/CS_URS_2022_01/731251121</t>
  </si>
  <si>
    <t>https://podminky.urs.cz/item/CS_URS_2022_01/731251124</t>
  </si>
  <si>
    <t>https://podminky.urs.cz/item/CS_URS_2022_01/731280101</t>
  </si>
  <si>
    <t>https://podminky.urs.cz/item/CS_URS_2022_01/731292811</t>
  </si>
  <si>
    <t>https://podminky.urs.cz/item/CS_URS_2022_01/731341130</t>
  </si>
  <si>
    <t>Vypuštění vody z kotle samospádem pl kotle přes 5 do 10 m2</t>
  </si>
  <si>
    <t>https://podminky.urs.cz/item/CS_URS_2022_01/731391812</t>
  </si>
  <si>
    <t>Vypuštění vody z kotle čerpadlem pl kotle přes 5 do 10 m2</t>
  </si>
  <si>
    <t>https://podminky.urs.cz/item/CS_URS_2022_01/731391822</t>
  </si>
  <si>
    <t>https://podminky.urs.cz/item/CS_URS_2022_01/731810301</t>
  </si>
  <si>
    <t>https://podminky.urs.cz/item/CS_URS_2022_01/731810302</t>
  </si>
  <si>
    <t>https://podminky.urs.cz/item/CS_URS_2022_01/731810311</t>
  </si>
  <si>
    <t>https://podminky.urs.cz/item/CS_URS_2022_01/731810312</t>
  </si>
  <si>
    <t>https://podminky.urs.cz/item/CS_URS_2022_01/731810331</t>
  </si>
  <si>
    <t>https://podminky.urs.cz/item/CS_URS_2022_01/731810332</t>
  </si>
  <si>
    <t>https://podminky.urs.cz/item/CS_URS_2022_01/731810341</t>
  </si>
  <si>
    <t>https://podminky.urs.cz/item/CS_URS_2022_01/731810342</t>
  </si>
  <si>
    <t>https://podminky.urs.cz/item/CS_URS_2022_01/731810401</t>
  </si>
  <si>
    <t>https://podminky.urs.cz/item/CS_URS_2022_01/731810402</t>
  </si>
  <si>
    <t>https://podminky.urs.cz/item/CS_URS_2022_01/731810411</t>
  </si>
  <si>
    <t>https://podminky.urs.cz/item/CS_URS_2022_01/731810412</t>
  </si>
  <si>
    <t>https://podminky.urs.cz/item/CS_URS_2022_01/731810441</t>
  </si>
  <si>
    <t>https://podminky.urs.cz/item/CS_URS_2022_01/731810442</t>
  </si>
  <si>
    <t>https://podminky.urs.cz/item/CS_URS_2022_01/731810461</t>
  </si>
  <si>
    <t>https://podminky.urs.cz/item/CS_URS_2022_01/731810462</t>
  </si>
  <si>
    <t>998731102</t>
  </si>
  <si>
    <t>Přesun hmot tonážní pro kotelny v objektech v přes 6 do 12 m</t>
  </si>
  <si>
    <t>-390387366</t>
  </si>
  <si>
    <t>Přesun hmot pro kotelny stanovený z hmotnosti přesunovaného materiálu vodorovná dopravní vzdálenost do 50 m v objektech výšky přes 6 do 12 m</t>
  </si>
  <si>
    <t>https://podminky.urs.cz/item/CS_URS_2022_01/998731102</t>
  </si>
  <si>
    <t>Demontáž rozdělovače nebo sběrače DN přes 50 do 100</t>
  </si>
  <si>
    <t>https://podminky.urs.cz/item/CS_URS_2022_01/732110811</t>
  </si>
  <si>
    <t>https://podminky.urs.cz/item/CS_URS_2022_01/732111125</t>
  </si>
  <si>
    <t>https://podminky.urs.cz/item/CS_URS_2022_01/732111128</t>
  </si>
  <si>
    <t>https://podminky.urs.cz/item/CS_URS_2022_01/732111225</t>
  </si>
  <si>
    <t>https://podminky.urs.cz/item/CS_URS_2022_01/732111228</t>
  </si>
  <si>
    <t>https://podminky.urs.cz/item/CS_URS_2022_01/732111312</t>
  </si>
  <si>
    <t>https://podminky.urs.cz/item/CS_URS_2022_01/732111314</t>
  </si>
  <si>
    <t>https://podminky.urs.cz/item/CS_URS_2022_01/732111315</t>
  </si>
  <si>
    <t>https://podminky.urs.cz/item/CS_URS_2022_01/732111316</t>
  </si>
  <si>
    <t>https://podminky.urs.cz/item/CS_URS_2022_01/732112125</t>
  </si>
  <si>
    <t>https://podminky.urs.cz/item/CS_URS_2022_01/732113102</t>
  </si>
  <si>
    <t>https://podminky.urs.cz/item/CS_URS_2022_01/732113116</t>
  </si>
  <si>
    <t>https://podminky.urs.cz/item/CS_URS_2022_01/732199100</t>
  </si>
  <si>
    <t>https://podminky.urs.cz/item/CS_URS_2022_01/732211114</t>
  </si>
  <si>
    <t>https://podminky.urs.cz/item/CS_URS_2022_01/732211121</t>
  </si>
  <si>
    <t>Demontáž ohříváku zásobníkového ležatého obsah do 630 l</t>
  </si>
  <si>
    <t>https://podminky.urs.cz/item/CS_URS_2022_01/732211813</t>
  </si>
  <si>
    <t>Demontáž ohříváku zásobníkového ležatého obsah přes 630 do 1600 l</t>
  </si>
  <si>
    <t>https://podminky.urs.cz/item/CS_URS_2022_01/732211815</t>
  </si>
  <si>
    <t>Demontáž ohříváku zásobníkového stojatého obsah do 1600 l</t>
  </si>
  <si>
    <t>https://podminky.urs.cz/item/CS_URS_2022_01/732212815</t>
  </si>
  <si>
    <t>Rozřezání demontovaného ohříváku obsah do 630 l</t>
  </si>
  <si>
    <t>https://podminky.urs.cz/item/CS_URS_2022_01/732213813</t>
  </si>
  <si>
    <t>Rozřezání demontovaného ohříváku obsah přes 630 do 1600 l</t>
  </si>
  <si>
    <t>https://podminky.urs.cz/item/CS_URS_2022_01/732213814</t>
  </si>
  <si>
    <t>Vypuštění vody z ohříváku obsah do 630 l</t>
  </si>
  <si>
    <t>https://podminky.urs.cz/item/CS_URS_2022_01/732214813</t>
  </si>
  <si>
    <t>Vypuštění vody z ohříváku obsah přes 630 do 1600 l</t>
  </si>
  <si>
    <t>https://podminky.urs.cz/item/CS_URS_2022_01/732214815</t>
  </si>
  <si>
    <t>https://podminky.urs.cz/item/CS_URS_2022_01/732292810</t>
  </si>
  <si>
    <t>https://podminky.urs.cz/item/CS_URS_2022_01/732293810</t>
  </si>
  <si>
    <t>https://podminky.urs.cz/item/CS_URS_2022_01/732294315</t>
  </si>
  <si>
    <t>https://podminky.urs.cz/item/CS_URS_2022_01/732294317</t>
  </si>
  <si>
    <t>https://podminky.urs.cz/item/CS_URS_2022_01/732294318</t>
  </si>
  <si>
    <t>https://podminky.urs.cz/item/CS_URS_2022_01/732294611</t>
  </si>
  <si>
    <t>https://podminky.urs.cz/item/CS_URS_2022_01/732311114</t>
  </si>
  <si>
    <t>Demontáž nádrže beztlaké nebo tlakové odpojení od rozvodů potrubí obsah přes 200 do 500 l</t>
  </si>
  <si>
    <t>https://podminky.urs.cz/item/CS_URS_2022_01/732320814</t>
  </si>
  <si>
    <t>Demontáž nádrže beztlaké nebo tlakové vypuštění vody z nádrže obsah přes 100 do 200 l</t>
  </si>
  <si>
    <t>https://podminky.urs.cz/item/CS_URS_2022_01/732324813</t>
  </si>
  <si>
    <t>https://podminky.urs.cz/item/CS_URS_2022_01/732330104</t>
  </si>
  <si>
    <t>https://podminky.urs.cz/item/CS_URS_2022_01/732331106</t>
  </si>
  <si>
    <t>https://podminky.urs.cz/item/CS_URS_2022_01/732331107</t>
  </si>
  <si>
    <t>https://podminky.urs.cz/item/CS_URS_2022_01/732331111</t>
  </si>
  <si>
    <t>https://podminky.urs.cz/item/CS_URS_2022_01/732331771</t>
  </si>
  <si>
    <t>https://podminky.urs.cz/item/CS_URS_2022_01/732331772</t>
  </si>
  <si>
    <t>https://podminky.urs.cz/item/CS_URS_2022_01/732331777</t>
  </si>
  <si>
    <t>https://podminky.urs.cz/item/CS_URS_2022_01/732331778</t>
  </si>
  <si>
    <t>Sejmutí odpojených nádrží z konzol na podlahu obsah do 50 l</t>
  </si>
  <si>
    <t>https://podminky.urs.cz/item/CS_URS_2022_01/732390851</t>
  </si>
  <si>
    <t>Sejmutí odpojených nádrží z konzol na podlahu obsah přes 100 do 200 l</t>
  </si>
  <si>
    <t>https://podminky.urs.cz/item/CS_URS_2022_01/732390853</t>
  </si>
  <si>
    <t>Příplatek k sejmutí odpojených nádrží z konzol za dalších 100 l obsahu nádrže</t>
  </si>
  <si>
    <t>https://podminky.urs.cz/item/CS_URS_2022_01/732390854</t>
  </si>
  <si>
    <t>Rozřezání demontované nádrže obsah do 1000 l</t>
  </si>
  <si>
    <t>https://podminky.urs.cz/item/CS_URS_2022_01/732393815</t>
  </si>
  <si>
    <t>https://podminky.urs.cz/item/CS_URS_2022_01/732420811</t>
  </si>
  <si>
    <t>https://podminky.urs.cz/item/CS_URS_2022_01/732420812</t>
  </si>
  <si>
    <t>https://podminky.urs.cz/item/CS_URS_2022_01/732421201</t>
  </si>
  <si>
    <t>https://podminky.urs.cz/item/CS_URS_2022_01/732421401</t>
  </si>
  <si>
    <t>https://podminky.urs.cz/item/CS_URS_2022_01/732421419</t>
  </si>
  <si>
    <t>732421472</t>
  </si>
  <si>
    <t>Čerpadlo teplovodní mokroběžné závitové oběhové DN 32 výtlak do 8,0 m průtok 5,0 m3/h pro vytápění</t>
  </si>
  <si>
    <t>1424417327</t>
  </si>
  <si>
    <t>Čerpadla teplovodní závitová mokroběžná oběhová pro teplovodní vytápění (elektronicky řízená) PN 10, do 110°C DN přípojky/dopravní výška H (m) - čerpací výkon Q (m3/h) DN 32 / do 8,0 m / 5,0 m3/h</t>
  </si>
  <si>
    <t>https://podminky.urs.cz/item/CS_URS_2022_01/732421472</t>
  </si>
  <si>
    <t>https://podminky.urs.cz/item/CS_URS_2022_01/732421474</t>
  </si>
  <si>
    <t>732421475</t>
  </si>
  <si>
    <t>Čerpadlo teplovodní mokroběžné závitové oběhové DN 32 výtlak do 11,0 m průtok 11,0 m3/h pro vytápění</t>
  </si>
  <si>
    <t>1030410500</t>
  </si>
  <si>
    <t>Čerpadla teplovodní závitová mokroběžná oběhová pro teplovodní vytápění (elektronicky řízená) PN 10, do 110°C DN přípojky/dopravní výška H (m) - čerpací výkon Q (m3/h) DN 32 / do 11,0 m / 11,0 m3/h</t>
  </si>
  <si>
    <t>https://podminky.urs.cz/item/CS_URS_2022_01/732421475</t>
  </si>
  <si>
    <t>https://podminky.urs.cz/item/CS_URS_2022_01/732422203</t>
  </si>
  <si>
    <t>https://podminky.urs.cz/item/CS_URS_2022_01/732481231</t>
  </si>
  <si>
    <t>732522133</t>
  </si>
  <si>
    <t>Tepelné čerpadlo vzduch/voda vnitřní jednotka se zásobníkem o objemu 185 l / výkonu 15,0 kW</t>
  </si>
  <si>
    <t>-1277509689</t>
  </si>
  <si>
    <t>Tepelná čerpadla vzduch/voda vnitřní jednotka s vestavným zásobníkem o objemu a výkonu 185/15,0 kW</t>
  </si>
  <si>
    <t>https://podminky.urs.cz/item/CS_URS_2022_01/732522133</t>
  </si>
  <si>
    <t>Demontáž potrubí ocelového závitového DN do 15</t>
  </si>
  <si>
    <t>https://podminky.urs.cz/item/CS_URS_2022_01/733110803</t>
  </si>
  <si>
    <t>Demontáž potrubí ocelového závitového DN přes 15 do 32</t>
  </si>
  <si>
    <t>https://podminky.urs.cz/item/CS_URS_2022_01/733110806</t>
  </si>
  <si>
    <t>Demontáž potrubí ocelového závitového DN přes 32 do 50</t>
  </si>
  <si>
    <t>https://podminky.urs.cz/item/CS_URS_2022_01/733110808</t>
  </si>
  <si>
    <t>Demontáž potrubí ocelového hladkého D do 38</t>
  </si>
  <si>
    <t>https://podminky.urs.cz/item/CS_URS_2022_01/733120815</t>
  </si>
  <si>
    <t>Odřezání držáku potrubí třmenového D do 44,5 bez demontáže podpěr, konzol nebo výložníků</t>
  </si>
  <si>
    <t>https://podminky.urs.cz/item/CS_URS_2022_01/733191816</t>
  </si>
  <si>
    <t>https://podminky.urs.cz/item/CS_URS_2022_01/733193810</t>
  </si>
  <si>
    <t>https://podminky.urs.cz/item/CS_URS_2022_01/733222102</t>
  </si>
  <si>
    <t>https://podminky.urs.cz/item/CS_URS_2022_01/733222103</t>
  </si>
  <si>
    <t>https://podminky.urs.cz/item/CS_URS_2022_01/733222104</t>
  </si>
  <si>
    <t>https://podminky.urs.cz/item/CS_URS_2022_01/733222202</t>
  </si>
  <si>
    <t>https://podminky.urs.cz/item/CS_URS_2022_01/733222203</t>
  </si>
  <si>
    <t>https://podminky.urs.cz/item/CS_URS_2022_01/733222204</t>
  </si>
  <si>
    <t>https://podminky.urs.cz/item/CS_URS_2022_01/733222302</t>
  </si>
  <si>
    <t>https://podminky.urs.cz/item/CS_URS_2022_01/733222303</t>
  </si>
  <si>
    <t>https://podminky.urs.cz/item/CS_URS_2022_01/733222304</t>
  </si>
  <si>
    <t>https://podminky.urs.cz/item/CS_URS_2022_01/733223102</t>
  </si>
  <si>
    <t>https://podminky.urs.cz/item/CS_URS_2022_01/733223103</t>
  </si>
  <si>
    <t>https://podminky.urs.cz/item/CS_URS_2022_01/733223104</t>
  </si>
  <si>
    <t>https://podminky.urs.cz/item/CS_URS_2022_01/733223105</t>
  </si>
  <si>
    <t>https://podminky.urs.cz/item/CS_URS_2022_01/733223106</t>
  </si>
  <si>
    <t>https://podminky.urs.cz/item/CS_URS_2022_01/733223203</t>
  </si>
  <si>
    <t>https://podminky.urs.cz/item/CS_URS_2022_01/733223204</t>
  </si>
  <si>
    <t>https://podminky.urs.cz/item/CS_URS_2022_01/733223205</t>
  </si>
  <si>
    <t>https://podminky.urs.cz/item/CS_URS_2022_01/733223206</t>
  </si>
  <si>
    <t>https://podminky.urs.cz/item/CS_URS_2022_01/733223301</t>
  </si>
  <si>
    <t>https://podminky.urs.cz/item/CS_URS_2022_01/733223302</t>
  </si>
  <si>
    <t>https://podminky.urs.cz/item/CS_URS_2022_01/733223303</t>
  </si>
  <si>
    <t>https://podminky.urs.cz/item/CS_URS_2022_01/733223304</t>
  </si>
  <si>
    <t>https://podminky.urs.cz/item/CS_URS_2022_01/733223305</t>
  </si>
  <si>
    <t>https://podminky.urs.cz/item/CS_URS_2022_01/733224205</t>
  </si>
  <si>
    <t>https://podminky.urs.cz/item/CS_URS_2022_01/733224206</t>
  </si>
  <si>
    <t>https://podminky.urs.cz/item/CS_URS_2022_01/733224207</t>
  </si>
  <si>
    <t>https://podminky.urs.cz/item/CS_URS_2022_01/733224225</t>
  </si>
  <si>
    <t>https://podminky.urs.cz/item/CS_URS_2022_01/733224226</t>
  </si>
  <si>
    <t>Demontáž potrubí měděného D do 35x1,5 mm</t>
  </si>
  <si>
    <t>https://podminky.urs.cz/item/CS_URS_2022_01/733290801</t>
  </si>
  <si>
    <t>Demontáž potrubí měděného D přes 35x1,5 do 64x2 mm</t>
  </si>
  <si>
    <t>https://podminky.urs.cz/item/CS_URS_2022_01/733290802</t>
  </si>
  <si>
    <t>Zkouška těsnosti potrubí měděné D do 35x1,5</t>
  </si>
  <si>
    <t>https://podminky.urs.cz/item/CS_URS_2022_01/733291101</t>
  </si>
  <si>
    <t>Zkouška těsnosti potrubí měděné D přes 35x1,5 do 64x2</t>
  </si>
  <si>
    <t>https://podminky.urs.cz/item/CS_URS_2022_01/733291102</t>
  </si>
  <si>
    <t>https://podminky.urs.cz/item/CS_URS_2022_01/733390404</t>
  </si>
  <si>
    <t>Zkouška těsnosti potrubí plastové D do 32x3,0</t>
  </si>
  <si>
    <t>https://podminky.urs.cz/item/CS_URS_2022_01/733391101</t>
  </si>
  <si>
    <t>https://podminky.urs.cz/item/CS_URS_2022_01/733811211</t>
  </si>
  <si>
    <t>Ochrana potrubí ústředního vytápění termoizolačními trubicemi z PE tl do 6 mm DN přes 22 do 32 mm</t>
  </si>
  <si>
    <t>https://podminky.urs.cz/item/CS_URS_2022_01/733811212</t>
  </si>
  <si>
    <t>https://podminky.urs.cz/item/CS_URS_2022_01/733811213</t>
  </si>
  <si>
    <t>Ochrana potrubí ústředního vytápění termoizolačními trubicemi z PE tl přes 6 do 9 mm DN do 22 mm</t>
  </si>
  <si>
    <t>https://podminky.urs.cz/item/CS_URS_2022_01/733811221</t>
  </si>
  <si>
    <t>Ochrana potrubí ústředního vytápění termoizolačními trubicemi z PE tl přes 9 do 13 mm DN do 22 mm</t>
  </si>
  <si>
    <t>https://podminky.urs.cz/item/CS_URS_2022_01/733811231</t>
  </si>
  <si>
    <t>Přemístění potrubí demontovaného vodorovně do 100 m v objektech v do 6 m</t>
  </si>
  <si>
    <t>https://podminky.urs.cz/item/CS_URS_2022_01/733890801</t>
  </si>
  <si>
    <t>Přemístění potrubí demontovaného vodorovně do 100 m v objektech v přes 6 do 24 m</t>
  </si>
  <si>
    <t>https://podminky.urs.cz/item/CS_URS_2022_01/733890803</t>
  </si>
  <si>
    <t>https://podminky.urs.cz/item/CS_URS_2022_01/998733101</t>
  </si>
  <si>
    <t>Přesun hmot tonážní pro rozvody potrubí v objektech v přes 6 do 12 m</t>
  </si>
  <si>
    <t>https://podminky.urs.cz/item/CS_URS_2022_01/998733102</t>
  </si>
  <si>
    <t>Přesun hmot tonážní pro rozvody potrubí v objektech v přes 12 do 24 m</t>
  </si>
  <si>
    <t>https://podminky.urs.cz/item/CS_URS_2022_01/998733103</t>
  </si>
  <si>
    <t>https://podminky.urs.cz/item/CS_URS_2022_01/998733181</t>
  </si>
  <si>
    <t>https://podminky.urs.cz/item/CS_URS_2022_01/998733193</t>
  </si>
  <si>
    <t>Demontáž armatury přírubové se dvěma přírubami DN do 50</t>
  </si>
  <si>
    <t>https://podminky.urs.cz/item/CS_URS_2022_01/734100811</t>
  </si>
  <si>
    <t>Demontáž armatury přírubové se dvěma přírubami DN přes 50 do 100</t>
  </si>
  <si>
    <t>https://podminky.urs.cz/item/CS_URS_2022_01/734100812</t>
  </si>
  <si>
    <t>Demontáž armatury přírubové se třemi přírubami DN do 50</t>
  </si>
  <si>
    <t>https://podminky.urs.cz/item/CS_URS_2022_01/734100821</t>
  </si>
  <si>
    <t>Demontáž armatury přírubové se třemi přírubami DN přes 50 do 100</t>
  </si>
  <si>
    <t>https://podminky.urs.cz/item/CS_URS_2022_01/734100822</t>
  </si>
  <si>
    <t>https://podminky.urs.cz/item/CS_URS_2022_01/734109111</t>
  </si>
  <si>
    <t>https://podminky.urs.cz/item/CS_URS_2022_01/734109112</t>
  </si>
  <si>
    <t>https://podminky.urs.cz/item/CS_URS_2022_01/734109123</t>
  </si>
  <si>
    <t>https://podminky.urs.cz/item/CS_URS_2022_01/734109211</t>
  </si>
  <si>
    <t>https://podminky.urs.cz/item/CS_URS_2022_01/734109212</t>
  </si>
  <si>
    <t>https://podminky.urs.cz/item/CS_URS_2022_01/734109311</t>
  </si>
  <si>
    <t>https://podminky.urs.cz/item/CS_URS_2022_01/734109312</t>
  </si>
  <si>
    <t>https://podminky.urs.cz/item/CS_URS_2022_01/734109412</t>
  </si>
  <si>
    <t>https://podminky.urs.cz/item/CS_URS_2022_01/734111412</t>
  </si>
  <si>
    <t>https://podminky.urs.cz/item/CS_URS_2022_01/734111413</t>
  </si>
  <si>
    <t>https://podminky.urs.cz/item/CS_URS_2022_01/734111611</t>
  </si>
  <si>
    <t>https://podminky.urs.cz/item/CS_URS_2022_01/734111612</t>
  </si>
  <si>
    <t>https://podminky.urs.cz/item/CS_URS_2022_01/734111613</t>
  </si>
  <si>
    <t>https://podminky.urs.cz/item/CS_URS_2022_01/734111773</t>
  </si>
  <si>
    <t>https://podminky.urs.cz/item/CS_URS_2022_01/734121312</t>
  </si>
  <si>
    <t>https://podminky.urs.cz/item/CS_URS_2022_01/734121612</t>
  </si>
  <si>
    <t>https://podminky.urs.cz/item/CS_URS_2022_01/734121742</t>
  </si>
  <si>
    <t>https://podminky.urs.cz/item/CS_URS_2022_01/734134631</t>
  </si>
  <si>
    <t>https://podminky.urs.cz/item/CS_URS_2022_01/734140821</t>
  </si>
  <si>
    <t>https://podminky.urs.cz/item/CS_URS_2022_01/734140823</t>
  </si>
  <si>
    <t>https://podminky.urs.cz/item/CS_URS_2022_01/734144611</t>
  </si>
  <si>
    <t>https://podminky.urs.cz/item/CS_URS_2022_01/734144613</t>
  </si>
  <si>
    <t>https://podminky.urs.cz/item/CS_URS_2022_01/734152331</t>
  </si>
  <si>
    <t>https://podminky.urs.cz/item/CS_URS_2022_01/734152332</t>
  </si>
  <si>
    <t>https://podminky.urs.cz/item/CS_URS_2022_01/734153413</t>
  </si>
  <si>
    <t>Demontáž odvaděče kondenzátu DN do 25</t>
  </si>
  <si>
    <t>https://podminky.urs.cz/item/CS_URS_2022_01/734160812</t>
  </si>
  <si>
    <t>Demontáž odvaděče kondenzátu DN přes 25 do 50</t>
  </si>
  <si>
    <t>https://podminky.urs.cz/item/CS_URS_2022_01/734160814</t>
  </si>
  <si>
    <t>https://podminky.urs.cz/item/CS_URS_2022_01/734163425</t>
  </si>
  <si>
    <t>https://podminky.urs.cz/item/CS_URS_2022_01/734163443</t>
  </si>
  <si>
    <t>https://podminky.urs.cz/item/CS_URS_2022_01/734163445</t>
  </si>
  <si>
    <t>https://podminky.urs.cz/item/CS_URS_2022_01/734169412</t>
  </si>
  <si>
    <t>https://podminky.urs.cz/item/CS_URS_2022_01/734169413</t>
  </si>
  <si>
    <t>Rozpojení přírubového spoje DN do 50</t>
  </si>
  <si>
    <t>https://podminky.urs.cz/item/CS_URS_2022_01/734190814</t>
  </si>
  <si>
    <t>Rozpojení přírubového spoje DN přes 50 do 100</t>
  </si>
  <si>
    <t>https://podminky.urs.cz/item/CS_URS_2022_01/734190818</t>
  </si>
  <si>
    <t>https://podminky.urs.cz/item/CS_URS_2022_01/734191412</t>
  </si>
  <si>
    <t>https://podminky.urs.cz/item/CS_URS_2022_01/734191612</t>
  </si>
  <si>
    <t>https://podminky.urs.cz/item/CS_URS_2022_01/734191613</t>
  </si>
  <si>
    <t>Odřezání příruby bez rozpojení přírubového spoje DN do 50</t>
  </si>
  <si>
    <t>https://podminky.urs.cz/item/CS_URS_2022_01/734191821</t>
  </si>
  <si>
    <t>Odřezání příruby bez rozpojení přírubového spoje DN přes 50 do 100</t>
  </si>
  <si>
    <t>https://podminky.urs.cz/item/CS_URS_2022_01/734191822</t>
  </si>
  <si>
    <t>Demontáž armatury závitové s jedním závitem přes G 1/2 do G 1/2</t>
  </si>
  <si>
    <t>https://podminky.urs.cz/item/CS_URS_2022_01/734200811</t>
  </si>
  <si>
    <t>Demontáž armatury závitové s jedním závitem přes G 1/2 do G 1</t>
  </si>
  <si>
    <t>https://podminky.urs.cz/item/CS_URS_2022_01/734200812</t>
  </si>
  <si>
    <t>Demontáž armatury závitové s jedním závitem přes G 1 do G 6,4</t>
  </si>
  <si>
    <t>https://podminky.urs.cz/item/CS_URS_2022_01/734200813</t>
  </si>
  <si>
    <t>Demontáž armatury závitové s jedním závitempřes G 6/4 do G 2</t>
  </si>
  <si>
    <t>https://podminky.urs.cz/item/CS_URS_2022_01/734200814</t>
  </si>
  <si>
    <t>Demontáž armatury závitové se dvěma závity přes G 1/2 do G 1/2</t>
  </si>
  <si>
    <t>https://podminky.urs.cz/item/CS_URS_2022_01/734200821</t>
  </si>
  <si>
    <t>Demontáž armatury závitové se dvěma závity přes G 1/2 do G 1</t>
  </si>
  <si>
    <t>https://podminky.urs.cz/item/CS_URS_2022_01/734200822</t>
  </si>
  <si>
    <t>Demontáž armatury závitové se dvěma závity přes G 1 přes G 1 do G 6/4</t>
  </si>
  <si>
    <t>https://podminky.urs.cz/item/CS_URS_2022_01/734200823</t>
  </si>
  <si>
    <t>Demontáž armatury závitové se dvěma závitypřes G 6/4 do G 2</t>
  </si>
  <si>
    <t>https://podminky.urs.cz/item/CS_URS_2022_01/734200824</t>
  </si>
  <si>
    <t>Demontáž armatury závitové se třemi závity přes G 1/2 do G 1/2</t>
  </si>
  <si>
    <t>https://podminky.urs.cz/item/CS_URS_2022_01/734200831</t>
  </si>
  <si>
    <t>Demontáž armatury závitové se třemi závity přes G 1/2 do G 1</t>
  </si>
  <si>
    <t>https://podminky.urs.cz/item/CS_URS_2022_01/734200832</t>
  </si>
  <si>
    <t>Demontáž armatury závitové se třemi závity přes G 1 přes G 1 do G 6/4</t>
  </si>
  <si>
    <t>https://podminky.urs.cz/item/CS_URS_2022_01/734200833</t>
  </si>
  <si>
    <t>Demontáž armatury závitové se třemi závitypřes G 6/4 do G 2</t>
  </si>
  <si>
    <t>https://podminky.urs.cz/item/CS_URS_2022_01/734200834</t>
  </si>
  <si>
    <t>https://podminky.urs.cz/item/CS_URS_2022_01/734209101</t>
  </si>
  <si>
    <t>https://podminky.urs.cz/item/CS_URS_2022_01/734209102</t>
  </si>
  <si>
    <t>https://podminky.urs.cz/item/CS_URS_2022_01/734209103</t>
  </si>
  <si>
    <t>https://podminky.urs.cz/item/CS_URS_2022_01/734209104</t>
  </si>
  <si>
    <t>https://podminky.urs.cz/item/CS_URS_2022_01/734209112</t>
  </si>
  <si>
    <t>https://podminky.urs.cz/item/CS_URS_2022_01/734209113</t>
  </si>
  <si>
    <t>https://podminky.urs.cz/item/CS_URS_2022_01/734209114</t>
  </si>
  <si>
    <t>https://podminky.urs.cz/item/CS_URS_2022_01/734209115</t>
  </si>
  <si>
    <t>https://podminky.urs.cz/item/CS_URS_2022_01/734209116</t>
  </si>
  <si>
    <t>https://podminky.urs.cz/item/CS_URS_2022_01/734209117</t>
  </si>
  <si>
    <t>https://podminky.urs.cz/item/CS_URS_2022_01/734209122</t>
  </si>
  <si>
    <t>https://podminky.urs.cz/item/CS_URS_2022_01/734209123</t>
  </si>
  <si>
    <t>https://podminky.urs.cz/item/CS_URS_2022_01/734209124</t>
  </si>
  <si>
    <t>https://podminky.urs.cz/item/CS_URS_2022_01/734211112</t>
  </si>
  <si>
    <t>https://podminky.urs.cz/item/CS_URS_2022_01/734211113</t>
  </si>
  <si>
    <t>https://podminky.urs.cz/item/CS_URS_2022_01/734211115</t>
  </si>
  <si>
    <t>https://podminky.urs.cz/item/CS_URS_2022_01/734211118</t>
  </si>
  <si>
    <t>https://podminky.urs.cz/item/CS_URS_2022_01/734211119</t>
  </si>
  <si>
    <t>https://podminky.urs.cz/item/CS_URS_2022_01/734211120</t>
  </si>
  <si>
    <t>https://podminky.urs.cz/item/CS_URS_2022_01/734211126</t>
  </si>
  <si>
    <t>https://podminky.urs.cz/item/CS_URS_2022_01/734211127</t>
  </si>
  <si>
    <t>https://podminky.urs.cz/item/CS_URS_2022_01/734220101</t>
  </si>
  <si>
    <t>https://podminky.urs.cz/item/CS_URS_2022_01/734220102</t>
  </si>
  <si>
    <t>https://podminky.urs.cz/item/CS_URS_2022_01/734220103</t>
  </si>
  <si>
    <t>https://podminky.urs.cz/item/CS_URS_2022_01/734221412</t>
  </si>
  <si>
    <t>https://podminky.urs.cz/item/CS_URS_2022_01/734221413</t>
  </si>
  <si>
    <t>https://podminky.urs.cz/item/CS_URS_2022_01/734221414</t>
  </si>
  <si>
    <t>https://podminky.urs.cz/item/CS_URS_2022_01/734221422</t>
  </si>
  <si>
    <t>https://podminky.urs.cz/item/CS_URS_2022_01/734221423</t>
  </si>
  <si>
    <t>https://podminky.urs.cz/item/CS_URS_2022_01/734221424</t>
  </si>
  <si>
    <t>https://podminky.urs.cz/item/CS_URS_2022_01/734221544</t>
  </si>
  <si>
    <t>https://podminky.urs.cz/item/CS_URS_2022_01/734221545</t>
  </si>
  <si>
    <t>https://podminky.urs.cz/item/CS_URS_2022_01/734221546</t>
  </si>
  <si>
    <t>https://podminky.urs.cz/item/CS_URS_2022_01/734221547</t>
  </si>
  <si>
    <t>https://podminky.urs.cz/item/CS_URS_2022_01/734221554</t>
  </si>
  <si>
    <t>https://podminky.urs.cz/item/CS_URS_2022_01/734221555</t>
  </si>
  <si>
    <t>https://podminky.urs.cz/item/CS_URS_2022_01/734221682</t>
  </si>
  <si>
    <t>https://podminky.urs.cz/item/CS_URS_2022_01/734221686</t>
  </si>
  <si>
    <t>https://podminky.urs.cz/item/CS_URS_2022_01/734222801</t>
  </si>
  <si>
    <t>https://podminky.urs.cz/item/CS_URS_2022_01/734222802</t>
  </si>
  <si>
    <t>https://podminky.urs.cz/item/CS_URS_2022_01/734222803</t>
  </si>
  <si>
    <t>https://podminky.urs.cz/item/CS_URS_2022_01/734229143</t>
  </si>
  <si>
    <t>https://podminky.urs.cz/item/CS_URS_2022_01/734229144</t>
  </si>
  <si>
    <t>https://podminky.urs.cz/item/CS_URS_2022_01/734242411</t>
  </si>
  <si>
    <t>https://podminky.urs.cz/item/CS_URS_2022_01/734242412</t>
  </si>
  <si>
    <t>https://podminky.urs.cz/item/CS_URS_2022_01/734242413</t>
  </si>
  <si>
    <t>https://podminky.urs.cz/item/CS_URS_2022_01/734242415</t>
  </si>
  <si>
    <t>https://podminky.urs.cz/item/CS_URS_2022_01/734251211</t>
  </si>
  <si>
    <t>https://podminky.urs.cz/item/CS_URS_2022_01/734251212</t>
  </si>
  <si>
    <t>https://podminky.urs.cz/item/CS_URS_2022_01/734251213</t>
  </si>
  <si>
    <t>https://podminky.urs.cz/item/CS_URS_2022_01/734251214</t>
  </si>
  <si>
    <t>https://podminky.urs.cz/item/CS_URS_2022_01/734261232</t>
  </si>
  <si>
    <t>https://podminky.urs.cz/item/CS_URS_2022_01/734261233</t>
  </si>
  <si>
    <t>https://podminky.urs.cz/item/CS_URS_2022_01/734261234</t>
  </si>
  <si>
    <t>https://podminky.urs.cz/item/CS_URS_2022_01/734261236</t>
  </si>
  <si>
    <t>https://podminky.urs.cz/item/CS_URS_2022_01/734261237</t>
  </si>
  <si>
    <t>https://podminky.urs.cz/item/CS_URS_2022_01/734261332</t>
  </si>
  <si>
    <t>https://podminky.urs.cz/item/CS_URS_2022_01/734261333</t>
  </si>
  <si>
    <t>https://podminky.urs.cz/item/CS_URS_2022_01/734261334</t>
  </si>
  <si>
    <t>https://podminky.urs.cz/item/CS_URS_2022_01/734261336</t>
  </si>
  <si>
    <t>https://podminky.urs.cz/item/CS_URS_2022_01/734261337</t>
  </si>
  <si>
    <t>https://podminky.urs.cz/item/CS_URS_2022_01/734261402</t>
  </si>
  <si>
    <t>https://podminky.urs.cz/item/CS_URS_2022_01/734261403</t>
  </si>
  <si>
    <t>https://podminky.urs.cz/item/CS_URS_2022_01/734261406</t>
  </si>
  <si>
    <t>https://podminky.urs.cz/item/CS_URS_2022_01/734261407</t>
  </si>
  <si>
    <t>https://podminky.urs.cz/item/CS_URS_2022_01/734261411</t>
  </si>
  <si>
    <t>https://podminky.urs.cz/item/CS_URS_2022_01/734261412</t>
  </si>
  <si>
    <t>https://podminky.urs.cz/item/CS_URS_2022_01/734261416</t>
  </si>
  <si>
    <t>https://podminky.urs.cz/item/CS_URS_2022_01/734261417</t>
  </si>
  <si>
    <t>https://podminky.urs.cz/item/CS_URS_2022_01/734261711</t>
  </si>
  <si>
    <t>https://podminky.urs.cz/item/CS_URS_2022_01/734261712</t>
  </si>
  <si>
    <t>https://podminky.urs.cz/item/CS_URS_2022_01/734261713</t>
  </si>
  <si>
    <t>https://podminky.urs.cz/item/CS_URS_2022_01/734261716</t>
  </si>
  <si>
    <t>https://podminky.urs.cz/item/CS_URS_2022_01/734261717</t>
  </si>
  <si>
    <t>https://podminky.urs.cz/item/CS_URS_2022_01/734271143</t>
  </si>
  <si>
    <t>https://podminky.urs.cz/item/CS_URS_2022_01/734290813</t>
  </si>
  <si>
    <t>https://podminky.urs.cz/item/CS_URS_2022_01/734290814</t>
  </si>
  <si>
    <t>https://podminky.urs.cz/item/CS_URS_2022_01/734290822</t>
  </si>
  <si>
    <t>https://podminky.urs.cz/item/CS_URS_2022_01/734290823</t>
  </si>
  <si>
    <t>https://podminky.urs.cz/item/CS_URS_2022_01/734290824</t>
  </si>
  <si>
    <t>https://podminky.urs.cz/item/CS_URS_2022_01/734291122</t>
  </si>
  <si>
    <t>https://podminky.urs.cz/item/CS_URS_2022_01/734291123</t>
  </si>
  <si>
    <t>https://podminky.urs.cz/item/CS_URS_2022_01/734291124</t>
  </si>
  <si>
    <t>https://podminky.urs.cz/item/CS_URS_2022_01/734291241</t>
  </si>
  <si>
    <t>https://podminky.urs.cz/item/CS_URS_2022_01/734291242</t>
  </si>
  <si>
    <t>https://podminky.urs.cz/item/CS_URS_2022_01/734291246</t>
  </si>
  <si>
    <t>https://podminky.urs.cz/item/CS_URS_2022_01/734291247</t>
  </si>
  <si>
    <t>https://podminky.urs.cz/item/CS_URS_2022_01/734291262</t>
  </si>
  <si>
    <t>https://podminky.urs.cz/item/CS_URS_2022_01/734291263</t>
  </si>
  <si>
    <t>https://podminky.urs.cz/item/CS_URS_2022_01/734291264</t>
  </si>
  <si>
    <t>https://podminky.urs.cz/item/CS_URS_2022_01/734291272</t>
  </si>
  <si>
    <t>https://podminky.urs.cz/item/CS_URS_2022_01/734291273</t>
  </si>
  <si>
    <t>https://podminky.urs.cz/item/CS_URS_2022_01/734291274</t>
  </si>
  <si>
    <t>https://podminky.urs.cz/item/CS_URS_2022_01/734291313</t>
  </si>
  <si>
    <t>https://podminky.urs.cz/item/CS_URS_2022_01/734291314</t>
  </si>
  <si>
    <t>https://podminky.urs.cz/item/CS_URS_2022_01/734292711</t>
  </si>
  <si>
    <t>https://podminky.urs.cz/item/CS_URS_2022_01/734292712</t>
  </si>
  <si>
    <t>https://podminky.urs.cz/item/CS_URS_2022_01/734292713</t>
  </si>
  <si>
    <t>https://podminky.urs.cz/item/CS_URS_2022_01/734292714</t>
  </si>
  <si>
    <t>https://podminky.urs.cz/item/CS_URS_2022_01/734292723</t>
  </si>
  <si>
    <t>https://podminky.urs.cz/item/CS_URS_2022_01/734292724</t>
  </si>
  <si>
    <t>https://podminky.urs.cz/item/CS_URS_2022_01/734292725</t>
  </si>
  <si>
    <t>https://podminky.urs.cz/item/CS_URS_2022_01/734292761</t>
  </si>
  <si>
    <t>https://podminky.urs.cz/item/CS_URS_2022_01/734292762</t>
  </si>
  <si>
    <t>https://podminky.urs.cz/item/CS_URS_2022_01/734292763</t>
  </si>
  <si>
    <t>https://podminky.urs.cz/item/CS_URS_2022_01/734292764</t>
  </si>
  <si>
    <t>https://podminky.urs.cz/item/CS_URS_2022_01/734292771</t>
  </si>
  <si>
    <t>https://podminky.urs.cz/item/CS_URS_2022_01/734292772</t>
  </si>
  <si>
    <t>https://podminky.urs.cz/item/CS_URS_2022_01/734292773</t>
  </si>
  <si>
    <t>https://podminky.urs.cz/item/CS_URS_2022_01/734292774</t>
  </si>
  <si>
    <t>https://podminky.urs.cz/item/CS_URS_2022_01/734292775</t>
  </si>
  <si>
    <t>https://podminky.urs.cz/item/CS_URS_2022_01/734292776</t>
  </si>
  <si>
    <t>https://podminky.urs.cz/item/CS_URS_2022_01/734292777</t>
  </si>
  <si>
    <t>https://podminky.urs.cz/item/CS_URS_2022_01/734292811</t>
  </si>
  <si>
    <t>https://podminky.urs.cz/item/CS_URS_2022_01/734292812</t>
  </si>
  <si>
    <t>https://podminky.urs.cz/item/CS_URS_2022_01/734292813</t>
  </si>
  <si>
    <t>https://podminky.urs.cz/item/CS_URS_2022_01/734292814</t>
  </si>
  <si>
    <t>https://podminky.urs.cz/item/CS_URS_2022_01/734292815</t>
  </si>
  <si>
    <t>https://podminky.urs.cz/item/CS_URS_2022_01/734292816</t>
  </si>
  <si>
    <t>https://podminky.urs.cz/item/CS_URS_2022_01/734292817</t>
  </si>
  <si>
    <t>https://podminky.urs.cz/item/CS_URS_2022_01/734292871</t>
  </si>
  <si>
    <t>https://podminky.urs.cz/item/CS_URS_2022_01/734292872</t>
  </si>
  <si>
    <t>https://podminky.urs.cz/item/CS_URS_2022_01/734292873</t>
  </si>
  <si>
    <t>https://podminky.urs.cz/item/CS_URS_2022_01/734295131</t>
  </si>
  <si>
    <t>https://podminky.urs.cz/item/CS_URS_2022_01/734295132</t>
  </si>
  <si>
    <t>https://podminky.urs.cz/item/CS_URS_2022_01/734295133</t>
  </si>
  <si>
    <t>https://podminky.urs.cz/item/CS_URS_2022_01/734295136</t>
  </si>
  <si>
    <t>https://podminky.urs.cz/item/CS_URS_2022_01/734295142</t>
  </si>
  <si>
    <t>https://podminky.urs.cz/item/CS_URS_2022_01/734295143</t>
  </si>
  <si>
    <t>https://podminky.urs.cz/item/CS_URS_2022_01/734295144</t>
  </si>
  <si>
    <t>https://podminky.urs.cz/item/CS_URS_2022_01/734295145</t>
  </si>
  <si>
    <t>https://podminky.urs.cz/item/CS_URS_2022_01/734295146</t>
  </si>
  <si>
    <t>https://podminky.urs.cz/item/CS_URS_2022_01/734295151</t>
  </si>
  <si>
    <t>https://podminky.urs.cz/item/CS_URS_2022_01/734295152</t>
  </si>
  <si>
    <t>https://podminky.urs.cz/item/CS_URS_2022_01/734295153</t>
  </si>
  <si>
    <t>https://podminky.urs.cz/item/CS_URS_2022_01/734295154</t>
  </si>
  <si>
    <t>https://podminky.urs.cz/item/CS_URS_2022_01/734295211</t>
  </si>
  <si>
    <t>https://podminky.urs.cz/item/CS_URS_2022_01/734295212</t>
  </si>
  <si>
    <t>https://podminky.urs.cz/item/CS_URS_2022_01/734295213</t>
  </si>
  <si>
    <t>https://podminky.urs.cz/item/CS_URS_2022_01/734295222</t>
  </si>
  <si>
    <t>https://podminky.urs.cz/item/CS_URS_2022_01/734295223</t>
  </si>
  <si>
    <t>https://podminky.urs.cz/item/CS_URS_2022_01/734295251</t>
  </si>
  <si>
    <t>https://podminky.urs.cz/item/CS_URS_2022_01/734295252</t>
  </si>
  <si>
    <t>Demontáž armatury horkovodní ventil DN do 15</t>
  </si>
  <si>
    <t>https://podminky.urs.cz/item/CS_URS_2022_01/734300811</t>
  </si>
  <si>
    <t>Demontáž armatury horkovodní ventil DN přes 15 do 25</t>
  </si>
  <si>
    <t>https://podminky.urs.cz/item/CS_URS_2022_01/734300812</t>
  </si>
  <si>
    <t>Demontáž armatury horkovodní ventil DN přes 25 do 40</t>
  </si>
  <si>
    <t>https://podminky.urs.cz/item/CS_URS_2022_01/734300813</t>
  </si>
  <si>
    <t>Demontáž armatury horkovodní ventil DN přes 40 do 50</t>
  </si>
  <si>
    <t>https://podminky.urs.cz/item/CS_URS_2022_01/734300814</t>
  </si>
  <si>
    <t>Demontáž armatury horkovodní ventil DN přes 50 do 65</t>
  </si>
  <si>
    <t>https://podminky.urs.cz/item/CS_URS_2022_01/734300815</t>
  </si>
  <si>
    <t>Rozpojení šroubení horkovodního DN do 15</t>
  </si>
  <si>
    <t>https://podminky.urs.cz/item/CS_URS_2022_01/734300821</t>
  </si>
  <si>
    <t>Rozpojení šroubení horkovodního DN přes 15 do 25</t>
  </si>
  <si>
    <t>https://podminky.urs.cz/item/CS_URS_2022_01/734300822</t>
  </si>
  <si>
    <t>Rozpojení šroubení horkovodního DN přes 25 do 40</t>
  </si>
  <si>
    <t>https://podminky.urs.cz/item/CS_URS_2022_01/734300823</t>
  </si>
  <si>
    <t>Rozpojení šroubení horkovodního DN přes 40 do 50</t>
  </si>
  <si>
    <t>https://podminky.urs.cz/item/CS_URS_2022_01/734300824</t>
  </si>
  <si>
    <t>https://podminky.urs.cz/item/CS_URS_2022_01/734410811</t>
  </si>
  <si>
    <t>https://podminky.urs.cz/item/CS_URS_2022_01/734410821</t>
  </si>
  <si>
    <t>https://podminky.urs.cz/item/CS_URS_2022_01/734410831</t>
  </si>
  <si>
    <t>https://podminky.urs.cz/item/CS_URS_2022_01/734410841</t>
  </si>
  <si>
    <t>https://podminky.urs.cz/item/CS_URS_2022_01/734410851</t>
  </si>
  <si>
    <t>https://podminky.urs.cz/item/CS_URS_2022_01/734411101</t>
  </si>
  <si>
    <t>https://podminky.urs.cz/item/CS_URS_2022_01/734411102</t>
  </si>
  <si>
    <t>https://podminky.urs.cz/item/CS_URS_2022_01/734411103</t>
  </si>
  <si>
    <t>https://podminky.urs.cz/item/CS_URS_2022_01/734411113</t>
  </si>
  <si>
    <t>https://podminky.urs.cz/item/CS_URS_2022_01/734411117</t>
  </si>
  <si>
    <t>https://podminky.urs.cz/item/CS_URS_2022_01/734411127</t>
  </si>
  <si>
    <t>https://podminky.urs.cz/item/CS_URS_2022_01/734411131</t>
  </si>
  <si>
    <t>https://podminky.urs.cz/item/CS_URS_2022_01/734411132</t>
  </si>
  <si>
    <t>https://podminky.urs.cz/item/CS_URS_2022_01/734411601</t>
  </si>
  <si>
    <t>https://podminky.urs.cz/item/CS_URS_2022_01/734419111</t>
  </si>
  <si>
    <t>https://podminky.urs.cz/item/CS_URS_2022_01/734420811</t>
  </si>
  <si>
    <t>https://podminky.urs.cz/item/CS_URS_2022_01/734420821</t>
  </si>
  <si>
    <t>https://podminky.urs.cz/item/CS_URS_2022_01/734420822</t>
  </si>
  <si>
    <t>https://podminky.urs.cz/item/CS_URS_2022_01/734421101</t>
  </si>
  <si>
    <t>https://podminky.urs.cz/item/CS_URS_2022_01/734421102</t>
  </si>
  <si>
    <t>https://podminky.urs.cz/item/CS_URS_2022_01/734421111</t>
  </si>
  <si>
    <t>https://podminky.urs.cz/item/CS_URS_2022_01/734421112</t>
  </si>
  <si>
    <t>https://podminky.urs.cz/item/CS_URS_2022_01/734424101</t>
  </si>
  <si>
    <t>https://podminky.urs.cz/item/CS_URS_2022_01/734424102</t>
  </si>
  <si>
    <t>https://podminky.urs.cz/item/CS_URS_2022_01/734430821</t>
  </si>
  <si>
    <t>https://podminky.urs.cz/item/CS_URS_2022_01/734430831</t>
  </si>
  <si>
    <t>https://podminky.urs.cz/item/CS_URS_2022_01/734441112</t>
  </si>
  <si>
    <t>https://podminky.urs.cz/item/CS_URS_2022_01/734441114</t>
  </si>
  <si>
    <t>https://podminky.urs.cz/item/CS_URS_2022_01/734441115</t>
  </si>
  <si>
    <t>https://podminky.urs.cz/item/CS_URS_2022_01/734441116</t>
  </si>
  <si>
    <t>https://podminky.urs.cz/item/CS_URS_2022_01/734441117</t>
  </si>
  <si>
    <t>Demontáž regulátoru teploty Mertik řada 386 s kapilárou DN do 50</t>
  </si>
  <si>
    <t>https://podminky.urs.cz/item/CS_URS_2022_01/734441811</t>
  </si>
  <si>
    <t>https://podminky.urs.cz/item/CS_URS_2022_01/734442811</t>
  </si>
  <si>
    <t>https://podminky.urs.cz/item/CS_URS_2022_01/734449112</t>
  </si>
  <si>
    <t>https://podminky.urs.cz/item/CS_URS_2022_01/734449113</t>
  </si>
  <si>
    <t>https://podminky.urs.cz/item/CS_URS_2022_01/734449114</t>
  </si>
  <si>
    <t>https://podminky.urs.cz/item/CS_URS_2022_01/734449121</t>
  </si>
  <si>
    <t>https://podminky.urs.cz/item/CS_URS_2022_01/734449211</t>
  </si>
  <si>
    <t>https://podminky.urs.cz/item/CS_URS_2022_01/734491101</t>
  </si>
  <si>
    <t>https://podminky.urs.cz/item/CS_URS_2022_01/734491102</t>
  </si>
  <si>
    <t>https://podminky.urs.cz/item/CS_URS_2022_01/734494111</t>
  </si>
  <si>
    <t>https://podminky.urs.cz/item/CS_URS_2022_01/734494121</t>
  </si>
  <si>
    <t>https://podminky.urs.cz/item/CS_URS_2022_01/734494212</t>
  </si>
  <si>
    <t>https://podminky.urs.cz/item/CS_URS_2022_01/734494213</t>
  </si>
  <si>
    <t>https://podminky.urs.cz/item/CS_URS_2022_01/734494214</t>
  </si>
  <si>
    <t>https://podminky.urs.cz/item/CS_URS_2022_01/734494215</t>
  </si>
  <si>
    <t>https://podminky.urs.cz/item/CS_URS_2022_01/734494216</t>
  </si>
  <si>
    <t>https://podminky.urs.cz/item/CS_URS_2022_01/734494217</t>
  </si>
  <si>
    <t>https://podminky.urs.cz/item/CS_URS_2022_01/734494218</t>
  </si>
  <si>
    <t>https://podminky.urs.cz/item/CS_URS_2022_01/734499211</t>
  </si>
  <si>
    <t>https://podminky.urs.cz/item/CS_URS_2022_01/734499212</t>
  </si>
  <si>
    <t>https://podminky.urs.cz/item/CS_URS_2022_01/734499213</t>
  </si>
  <si>
    <t>Přemístění demontovaných armatur vodorovně do 100 m v objektech v do 6 m</t>
  </si>
  <si>
    <t>https://podminky.urs.cz/item/CS_URS_2022_01/734890801</t>
  </si>
  <si>
    <t>Přemístění demontovaných armatur vodorovně do 100 m v objektech v přes 6 do 24 m</t>
  </si>
  <si>
    <t>https://podminky.urs.cz/item/CS_URS_2022_01/734890803</t>
  </si>
  <si>
    <t>https://podminky.urs.cz/item/CS_URS_2022_01/998734101</t>
  </si>
  <si>
    <t>Přesun hmot tonážní pro armatury v objektech v přes 6 do 12 m</t>
  </si>
  <si>
    <t>https://podminky.urs.cz/item/CS_URS_2022_01/998734102</t>
  </si>
  <si>
    <t>Přesun hmot tonážní pro armatury v objektech v přes 12 do 24 m</t>
  </si>
  <si>
    <t>https://podminky.urs.cz/item/CS_URS_2022_01/998734103</t>
  </si>
  <si>
    <t>https://podminky.urs.cz/item/CS_URS_2022_01/998734181</t>
  </si>
  <si>
    <t>https://podminky.urs.cz/item/CS_URS_2022_01/998734193</t>
  </si>
  <si>
    <t>https://podminky.urs.cz/item/CS_URS_2022_01/735111810</t>
  </si>
  <si>
    <t>https://podminky.urs.cz/item/CS_URS_2022_01/735121810</t>
  </si>
  <si>
    <t>https://podminky.urs.cz/item/CS_URS_2022_01/735131810</t>
  </si>
  <si>
    <t>https://podminky.urs.cz/item/CS_URS_2022_01/735151576</t>
  </si>
  <si>
    <t>https://podminky.urs.cz/item/CS_URS_2022_01/735151577</t>
  </si>
  <si>
    <t>https://podminky.urs.cz/item/CS_URS_2022_01/735151579</t>
  </si>
  <si>
    <t>https://podminky.urs.cz/item/CS_URS_2022_01/735151581</t>
  </si>
  <si>
    <t>https://podminky.urs.cz/item/CS_URS_2022_01/735151599</t>
  </si>
  <si>
    <t>https://podminky.urs.cz/item/CS_URS_2022_01/735151600</t>
  </si>
  <si>
    <t>https://podminky.urs.cz/item/CS_URS_2022_01/735151601</t>
  </si>
  <si>
    <t>https://podminky.urs.cz/item/CS_URS_2022_01/735151677</t>
  </si>
  <si>
    <t>https://podminky.urs.cz/item/CS_URS_2022_01/735151679</t>
  </si>
  <si>
    <t>https://podminky.urs.cz/item/CS_URS_2022_01/735151680</t>
  </si>
  <si>
    <t>https://podminky.urs.cz/item/CS_URS_2022_01/735151683</t>
  </si>
  <si>
    <t>https://podminky.urs.cz/item/CS_URS_2022_01/735151699</t>
  </si>
  <si>
    <t>Demontáž otopného tělesa panelového dvouřadého dl do 1500 mm</t>
  </si>
  <si>
    <t>https://podminky.urs.cz/item/CS_URS_2022_01/735151821</t>
  </si>
  <si>
    <t>Demontáž otopného tělesa panelového dvouřadého dl přes 1500 do 2820 mm</t>
  </si>
  <si>
    <t>https://podminky.urs.cz/item/CS_URS_2022_01/735151822</t>
  </si>
  <si>
    <t>Demontáž otopného tělesa panelového třířadého dl do 1500 mm</t>
  </si>
  <si>
    <t>https://podminky.urs.cz/item/CS_URS_2022_01/735151831</t>
  </si>
  <si>
    <t>Demontáž otopného tělesa panelového třířadého dl přes 1500 do 2820 mm</t>
  </si>
  <si>
    <t>https://podminky.urs.cz/item/CS_URS_2022_01/735151832</t>
  </si>
  <si>
    <t>https://podminky.urs.cz/item/CS_URS_2022_01/735152476</t>
  </si>
  <si>
    <t>https://podminky.urs.cz/item/CS_URS_2022_01/735152479</t>
  </si>
  <si>
    <t>https://podminky.urs.cz/item/CS_URS_2022_01/735152480</t>
  </si>
  <si>
    <t>https://podminky.urs.cz/item/CS_URS_2022_01/735152483</t>
  </si>
  <si>
    <t>https://podminky.urs.cz/item/CS_URS_2022_01/735152499</t>
  </si>
  <si>
    <t>https://podminky.urs.cz/item/CS_URS_2022_01/735152574</t>
  </si>
  <si>
    <t>https://podminky.urs.cz/item/CS_URS_2022_01/735152577</t>
  </si>
  <si>
    <t>https://podminky.urs.cz/item/CS_URS_2022_01/735152579</t>
  </si>
  <si>
    <t>https://podminky.urs.cz/item/CS_URS_2022_01/735152580</t>
  </si>
  <si>
    <t>https://podminky.urs.cz/item/CS_URS_2022_01/735152583</t>
  </si>
  <si>
    <t>https://podminky.urs.cz/item/CS_URS_2022_01/735152597</t>
  </si>
  <si>
    <t>https://podminky.urs.cz/item/CS_URS_2022_01/735152599</t>
  </si>
  <si>
    <t>https://podminky.urs.cz/item/CS_URS_2022_01/735152601</t>
  </si>
  <si>
    <t>https://podminky.urs.cz/item/CS_URS_2022_01/735152679</t>
  </si>
  <si>
    <t>https://podminky.urs.cz/item/CS_URS_2022_01/735152699</t>
  </si>
  <si>
    <t>https://podminky.urs.cz/item/CS_URS_2022_01/735164221</t>
  </si>
  <si>
    <t>https://podminky.urs.cz/item/CS_URS_2022_01/735164231</t>
  </si>
  <si>
    <t>https://podminky.urs.cz/item/CS_URS_2022_01/735164251</t>
  </si>
  <si>
    <t>https://podminky.urs.cz/item/CS_URS_2022_01/735164252</t>
  </si>
  <si>
    <t>https://podminky.urs.cz/item/CS_URS_2022_01/735164261</t>
  </si>
  <si>
    <t>https://podminky.urs.cz/item/CS_URS_2022_01/735164272</t>
  </si>
  <si>
    <t>https://podminky.urs.cz/item/CS_URS_2022_01/735211811</t>
  </si>
  <si>
    <t>https://podminky.urs.cz/item/CS_URS_2022_01/735211812</t>
  </si>
  <si>
    <t>https://podminky.urs.cz/item/CS_URS_2022_01/735211813</t>
  </si>
  <si>
    <t>https://podminky.urs.cz/item/CS_URS_2022_01/735211814</t>
  </si>
  <si>
    <t>https://podminky.urs.cz/item/CS_URS_2022_01/735211830</t>
  </si>
  <si>
    <t>Demontáž registru trubkového hladkého DN 50 dl do 3 m dvoupramenný</t>
  </si>
  <si>
    <t>https://podminky.urs.cz/item/CS_URS_2022_01/735221812</t>
  </si>
  <si>
    <t>Demontáž registru trubkového hladkého DN 50 dl do 3 m třípramenný</t>
  </si>
  <si>
    <t>https://podminky.urs.cz/item/CS_URS_2022_01/735221813</t>
  </si>
  <si>
    <t>https://podminky.urs.cz/item/CS_URS_2022_01/735411811</t>
  </si>
  <si>
    <t>https://podminky.urs.cz/item/CS_URS_2022_01/735411812</t>
  </si>
  <si>
    <t>https://podminky.urs.cz/item/CS_URS_2022_01/735494811</t>
  </si>
  <si>
    <t>https://podminky.urs.cz/item/CS_URS_2022_01/735890801</t>
  </si>
  <si>
    <t>https://podminky.urs.cz/item/CS_URS_2022_01/735890802</t>
  </si>
  <si>
    <t>https://podminky.urs.cz/item/CS_URS_2022_01/735890803</t>
  </si>
  <si>
    <t>https://podminky.urs.cz/item/CS_URS_2022_01/998735101</t>
  </si>
  <si>
    <t>Přesun hmot tonážní pro otopná tělesa v objektech v přes 6 do 12 m</t>
  </si>
  <si>
    <t>https://podminky.urs.cz/item/CS_URS_2022_01/998735102</t>
  </si>
  <si>
    <t>Přesun hmot tonážní pro otopná tělesa v objektech v přes 12 do 24 m</t>
  </si>
  <si>
    <t>https://podminky.urs.cz/item/CS_URS_2022_01/998735103</t>
  </si>
  <si>
    <t>https://podminky.urs.cz/item/CS_URS_2022_01/998735181</t>
  </si>
  <si>
    <t>https://podminky.urs.cz/item/CS_URS_2022_01/998735193</t>
  </si>
  <si>
    <t>Opravy tepelných zdrojů a topných systémů OŘ Ústí nad Labem</t>
  </si>
  <si>
    <t>Opravy tepelných zdrojů a topných systémů OŘ Ústí nad Labem                                                               LIMITNÍ VÝŠE VEDLEJŠÍCH ROZPOČTOVÝCH NÁKLADŮ</t>
  </si>
  <si>
    <t>40*1,03 'Přepočtené koeficientem množství</t>
  </si>
  <si>
    <t>{d8e4170a-9739-4888-a5c3-640965799816}</t>
  </si>
  <si>
    <t>1.1. SO 1S - Ústecko - zajištění provozuschopnosti kotelen</t>
  </si>
  <si>
    <t xml:space="preserve">    KMO - Kotelna III. kategorie s četností obsluhy minimálně denně, 30x měsíčně (zimní provoz)</t>
  </si>
  <si>
    <t>VRN - Havarijní výjezdy</t>
  </si>
  <si>
    <t>KMO</t>
  </si>
  <si>
    <t>Kotelna III. kategorie s četností obsluhy minimálně denně, 30x měsíčně (zimní provoz)</t>
  </si>
  <si>
    <t>KMO-001</t>
  </si>
  <si>
    <t>Počerady - dopravní pavilon</t>
  </si>
  <si>
    <t>měsíc</t>
  </si>
  <si>
    <t>1134366467</t>
  </si>
  <si>
    <t>P</t>
  </si>
  <si>
    <t>Poznámka k položce:_x000D_
Tuhá paliva (uhlí) 50kW_x000D_
automatický kotel Lazar Ekokomfort_x000D_
denní dohled a přikládání paliva do kotle_x000D_
v období s panujícími velmi nepříznivými povětrnostními podmínkami není obsluha specifikována dohledem 1x denně, avšak dle skutečných potřeb k zajištění tepelného komfortu</t>
  </si>
  <si>
    <t>VRN</t>
  </si>
  <si>
    <t>Havarijní výjezdy</t>
  </si>
  <si>
    <t>VRN9</t>
  </si>
  <si>
    <t>093103000.1</t>
  </si>
  <si>
    <t>Havarijní výjezd v pracovní době - odstranění havarijních stavů</t>
  </si>
  <si>
    <t>úkon</t>
  </si>
  <si>
    <t>1024</t>
  </si>
  <si>
    <t>-2100635293</t>
  </si>
  <si>
    <t>Poznámka k položce:_x000D_
Havarní výjezd zahrnuje dopravu na místo havárie (místem havárie se rozumí jakékoli místo dané oblastní působnosti Oblastního ředitelství Ústí nad Labem - místa uvedeny v příloze "Seznam nemovitého majetku"), práci havarijního technika (pracovníka) potřebnou k odstranění příčin havárie nebo zmírnění či odvrácení jejích následků.</t>
  </si>
  <si>
    <t>093103000.2</t>
  </si>
  <si>
    <t>Hvarijní výjezd mimo pracovní dobu - odstranění havarijních stavů</t>
  </si>
  <si>
    <t>1616292569</t>
  </si>
  <si>
    <t>1. DÍLČÍ KRITÉRIUM - NABÍDKOVÝ KOEFICIENT (váha 90 %)</t>
  </si>
  <si>
    <t>Koeficientem se rozumí úprava v podobě přirážky nebo naopak zvýhodnění (srážky) oproti jednotkovým cenám uvedeným v cenové soustavě ÚRS. Použita bude vždy cenová soustava ÚRS v platném vydání ke dni uzavření dílčí smlouvy a včetně specifikovaného materiálu, bez DPH. Na vedlejší rozpočtové náklady se nabídkový koeficient nevztahuje, jejich podmínky jsou upraveny v záložce C - Limitní výše VRN.
Objem zakázky Kč: je myšlena cena díla (dílčí zakázky) zpracovaná ve struktuře sborníku směrných cen URS, v aktuální cenové úrovni pro dané období, včetně vedlejších rozpočtových nákladů a specifikovaného materiálu, bez DPH.
V záložce B je pro účely stanovení nabídkových koeficientů uveden předpokládaný objem všech provedených prací v rámci dílčích zakázek zadávaných na základě uzavřené rámcové dohody. Skutečný rozsah provedených prací však bude záležet na potřebách zadavatele, a může se od objemu uvedeného v záložce B lišit.</t>
  </si>
  <si>
    <t>2. DÍLČÍ KRITÉRIUM - NABÍDKOVÁ CENA ZA ZAJIŠTĚNÍ PROVOZUSCHOPNOSTI KOTELEN (váha 10 %)</t>
  </si>
  <si>
    <t>Nabídková cena v Kč bez DPH:</t>
  </si>
  <si>
    <t>Nabídková cena v Kč bez DPH vznikne vyplněním jednotkových cen v položkovém soupisu prací na záložce A - Zajištění provozuschopnosti.</t>
  </si>
  <si>
    <t>OBLAST ÚSTECKO - Zajištění provozuschopnosti kotelen (soupis prací k ocenění)</t>
  </si>
  <si>
    <t>(Příloha č. 3 Rámcové dohody - Nabídkový koeficient a jednotkový ceník)</t>
  </si>
  <si>
    <t>OBLAST ÚSTECKO - Předpokládaný objem prací (pro účely stanovení nabídkových keoficientů)</t>
  </si>
  <si>
    <t>Příloha č. 1b Zadávací dokumentace - Formulář pro sestavení nabídky_ZMĚNA Č.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</si>
</sst>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0"/>
    <numFmt numFmtId="165" formatCode="#,##0.000"/>
    <numFmt numFmtId="166" formatCode="dd\.mm\.yyyy"/>
    <numFmt numFmtId="167" formatCode="#,##0.00%"/>
  </numFmts>
  <fonts count="67" x14ac:knownFonts="1">
    <font>
      <sz val="8"/>
      <name val="Arial CE"/>
      <family val="2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FA7D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name val="Arial"/>
      <family val="2"/>
      <charset val="238"/>
    </font>
    <font>
      <b/>
      <sz val="18"/>
      <color theme="9" tint="-0.249977111117893"/>
      <name val="Verdana"/>
      <family val="2"/>
      <charset val="238"/>
    </font>
    <font>
      <sz val="10"/>
      <name val="Verdana"/>
      <family val="2"/>
      <charset val="238"/>
    </font>
    <font>
      <b/>
      <sz val="10"/>
      <color rgb="FF000000"/>
      <name val="Verdana"/>
      <family val="2"/>
      <charset val="238"/>
    </font>
    <font>
      <i/>
      <sz val="10"/>
      <color rgb="FF6699FF"/>
      <name val="Verdana"/>
      <family val="2"/>
      <charset val="238"/>
    </font>
    <font>
      <sz val="10"/>
      <color rgb="FF6699FF"/>
      <name val="Verdana"/>
      <family val="2"/>
      <charset val="238"/>
    </font>
    <font>
      <i/>
      <sz val="10"/>
      <color theme="1"/>
      <name val="Verdana"/>
      <family val="2"/>
      <charset val="238"/>
    </font>
    <font>
      <sz val="8"/>
      <name val="Arial CE"/>
      <family val="2"/>
    </font>
    <font>
      <sz val="10"/>
      <name val="Trebuchet MS"/>
      <family val="2"/>
      <charset val="238"/>
    </font>
    <font>
      <b/>
      <sz val="14"/>
      <name val="Trebuchet MS"/>
      <family val="2"/>
      <charset val="238"/>
    </font>
    <font>
      <sz val="14"/>
      <name val="Trebuchet MS"/>
      <family val="2"/>
      <charset val="238"/>
    </font>
    <font>
      <sz val="9"/>
      <name val="Trebuchet MS"/>
      <family val="2"/>
      <charset val="238"/>
    </font>
    <font>
      <sz val="9"/>
      <color rgb="FF000000"/>
      <name val="Trebuchet MS"/>
      <family val="2"/>
      <charset val="238"/>
    </font>
    <font>
      <sz val="9"/>
      <color rgb="FF969696"/>
      <name val="Trebuchet MS"/>
      <family val="2"/>
      <charset val="238"/>
    </font>
    <font>
      <sz val="8"/>
      <color rgb="FF003366"/>
      <name val="Trebuchet MS"/>
      <family val="2"/>
      <charset val="238"/>
    </font>
    <font>
      <sz val="12"/>
      <color rgb="FF003366"/>
      <name val="Trebuchet MS"/>
      <family val="2"/>
      <charset val="238"/>
    </font>
    <font>
      <sz val="10"/>
      <color rgb="FF003366"/>
      <name val="Trebuchet MS"/>
      <family val="2"/>
      <charset val="238"/>
    </font>
    <font>
      <sz val="8"/>
      <name val="Trebuchet MS"/>
      <family val="2"/>
      <charset val="238"/>
    </font>
    <font>
      <sz val="8"/>
      <color rgb="FF969696"/>
      <name val="Trebuchet MS"/>
      <family val="2"/>
      <charset val="238"/>
    </font>
    <font>
      <i/>
      <sz val="8"/>
      <name val="Trebuchet MS"/>
      <family val="2"/>
      <charset val="238"/>
    </font>
    <font>
      <b/>
      <sz val="8"/>
      <color rgb="FF00B050"/>
      <name val="Trebuchet MS"/>
      <family val="2"/>
      <charset val="238"/>
    </font>
    <font>
      <sz val="8"/>
      <color rgb="FFFF0000"/>
      <name val="Trebuchet MS"/>
      <family val="2"/>
      <charset val="238"/>
    </font>
    <font>
      <sz val="12"/>
      <color rgb="FFFF0000"/>
      <name val="Trebuchet MS"/>
      <family val="2"/>
      <charset val="238"/>
    </font>
    <font>
      <b/>
      <sz val="10"/>
      <color rgb="FFFF0000"/>
      <name val="Trebuchet MS"/>
      <family val="2"/>
      <charset val="238"/>
    </font>
    <font>
      <sz val="10"/>
      <color rgb="FFFF0000"/>
      <name val="Trebuchet MS"/>
      <family val="2"/>
      <charset val="238"/>
    </font>
    <font>
      <sz val="8"/>
      <color rgb="FF00B050"/>
      <name val="Trebuchet MS"/>
      <family val="2"/>
      <charset val="238"/>
    </font>
    <font>
      <b/>
      <sz val="14"/>
      <name val="Arial CE"/>
      <family val="2"/>
      <charset val="238"/>
    </font>
    <font>
      <sz val="10"/>
      <color rgb="FF3366FF"/>
      <name val="Arial CE"/>
      <family val="2"/>
      <charset val="238"/>
    </font>
    <font>
      <sz val="10"/>
      <color rgb="FF969696"/>
      <name val="Arial CE"/>
      <family val="2"/>
      <charset val="238"/>
    </font>
    <font>
      <b/>
      <sz val="11"/>
      <name val="Arial CE"/>
      <family val="2"/>
      <charset val="238"/>
    </font>
    <font>
      <sz val="10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9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8"/>
      <name val="Arial CE"/>
      <family val="2"/>
      <charset val="238"/>
    </font>
    <font>
      <sz val="8"/>
      <color rgb="FF003366"/>
      <name val="Arial CE"/>
      <family val="2"/>
      <charset val="238"/>
    </font>
    <font>
      <sz val="7"/>
      <color rgb="FF969696"/>
      <name val="Arial CE"/>
      <family val="2"/>
      <charset val="238"/>
    </font>
    <font>
      <sz val="7"/>
      <name val="Arial CE"/>
      <family val="2"/>
      <charset val="238"/>
    </font>
    <font>
      <sz val="7"/>
      <color rgb="FF979797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i/>
      <u/>
      <sz val="7"/>
      <color rgb="FF979797"/>
      <name val="Calibri"/>
      <family val="2"/>
      <charset val="238"/>
      <scheme val="minor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sz val="8"/>
      <color rgb="FF505050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0"/>
      <name val="Arial CE"/>
      <family val="2"/>
      <charset val="238"/>
    </font>
    <font>
      <sz val="8"/>
      <color rgb="FF969696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i/>
      <sz val="7"/>
      <color rgb="FF969696"/>
      <name val="Arial CE"/>
      <family val="2"/>
      <charset val="238"/>
    </font>
    <font>
      <b/>
      <sz val="10"/>
      <name val="Verdana"/>
      <family val="2"/>
      <charset val="238"/>
    </font>
    <font>
      <b/>
      <i/>
      <sz val="8"/>
      <color rgb="FF6699FF"/>
      <name val="Verdana"/>
      <family val="2"/>
      <charset val="238"/>
    </font>
    <font>
      <i/>
      <sz val="8"/>
      <color rgb="FF6699FF"/>
      <name val="Verdana"/>
      <family val="2"/>
      <charset val="238"/>
    </font>
    <font>
      <sz val="8"/>
      <color rgb="FF6699FF"/>
      <name val="Verdana"/>
      <family val="2"/>
      <charset val="238"/>
    </font>
    <font>
      <b/>
      <sz val="11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D2D2D2"/>
      </patternFill>
    </fill>
    <fill>
      <patternFill patternType="solid">
        <fgColor rgb="FFC0C0C0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/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/>
      <right/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hair">
        <color theme="0" tint="-0.249977111117893"/>
      </top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 style="hair">
        <color theme="0" tint="-0.249977111117893"/>
      </bottom>
      <diagonal/>
    </border>
    <border>
      <left/>
      <right/>
      <top style="hair">
        <color rgb="FF969696"/>
      </top>
      <bottom style="hair">
        <color theme="0" tint="-0.249977111117893"/>
      </bottom>
      <diagonal/>
    </border>
    <border>
      <left/>
      <right style="hair">
        <color rgb="FF969696"/>
      </right>
      <top style="hair">
        <color rgb="FF969696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8">
    <xf numFmtId="0" fontId="0" fillId="0" borderId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6" fillId="2" borderId="7" applyNumberFormat="0" applyAlignment="0" applyProtection="0"/>
    <xf numFmtId="0" fontId="7" fillId="3" borderId="7" applyNumberFormat="0" applyAlignment="0" applyProtection="0"/>
    <xf numFmtId="0" fontId="9" fillId="0" borderId="1"/>
    <xf numFmtId="0" fontId="16" fillId="0" borderId="1"/>
    <xf numFmtId="0" fontId="50" fillId="0" borderId="1" applyNumberFormat="0" applyFill="0" applyBorder="0" applyAlignment="0" applyProtection="0"/>
  </cellStyleXfs>
  <cellXfs count="389">
    <xf numFmtId="0" fontId="0" fillId="0" borderId="0" xfId="0"/>
    <xf numFmtId="0" fontId="10" fillId="0" borderId="1" xfId="1" applyFont="1" applyBorder="1" applyAlignment="1">
      <alignment horizontal="left"/>
    </xf>
    <xf numFmtId="0" fontId="4" fillId="0" borderId="1" xfId="1" applyBorder="1" applyAlignment="1"/>
    <xf numFmtId="0" fontId="3" fillId="0" borderId="1" xfId="5" applyFont="1"/>
    <xf numFmtId="0" fontId="11" fillId="0" borderId="1" xfId="5" applyFont="1" applyAlignment="1">
      <alignment vertical="top"/>
    </xf>
    <xf numFmtId="0" fontId="3" fillId="0" borderId="1" xfId="5" applyFont="1" applyAlignment="1">
      <alignment horizontal="right"/>
    </xf>
    <xf numFmtId="0" fontId="5" fillId="0" borderId="1" xfId="2" applyBorder="1" applyAlignment="1">
      <alignment horizontal="left" vertical="center"/>
    </xf>
    <xf numFmtId="0" fontId="12" fillId="0" borderId="8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15" fillId="0" borderId="1" xfId="5" applyFont="1"/>
    <xf numFmtId="0" fontId="13" fillId="0" borderId="1" xfId="5" applyFont="1"/>
    <xf numFmtId="0" fontId="13" fillId="0" borderId="1" xfId="5" applyFont="1" applyAlignment="1">
      <alignment wrapText="1"/>
    </xf>
    <xf numFmtId="0" fontId="6" fillId="2" borderId="7" xfId="3" applyAlignment="1" applyProtection="1">
      <alignment horizontal="center" vertical="center"/>
      <protection locked="0"/>
    </xf>
    <xf numFmtId="0" fontId="17" fillId="0" borderId="11" xfId="5" applyFont="1" applyBorder="1" applyAlignment="1" applyProtection="1">
      <alignment vertical="center"/>
    </xf>
    <xf numFmtId="0" fontId="17" fillId="0" borderId="12" xfId="5" applyFont="1" applyBorder="1" applyAlignment="1" applyProtection="1">
      <alignment vertical="center"/>
    </xf>
    <xf numFmtId="0" fontId="17" fillId="0" borderId="13" xfId="5" applyFont="1" applyBorder="1" applyAlignment="1" applyProtection="1">
      <alignment vertical="center"/>
    </xf>
    <xf numFmtId="0" fontId="17" fillId="0" borderId="1" xfId="5" applyFont="1" applyAlignment="1" applyProtection="1">
      <alignment vertical="center"/>
    </xf>
    <xf numFmtId="0" fontId="17" fillId="0" borderId="14" xfId="5" applyFont="1" applyBorder="1" applyAlignment="1" applyProtection="1">
      <alignment vertical="center"/>
    </xf>
    <xf numFmtId="0" fontId="17" fillId="0" borderId="15" xfId="5" applyFont="1" applyBorder="1" applyAlignment="1" applyProtection="1">
      <alignment vertical="center"/>
    </xf>
    <xf numFmtId="0" fontId="17" fillId="0" borderId="14" xfId="5" applyFont="1" applyBorder="1" applyAlignment="1" applyProtection="1">
      <alignment horizontal="center" vertical="center" wrapText="1"/>
    </xf>
    <xf numFmtId="0" fontId="20" fillId="4" borderId="16" xfId="5" applyFont="1" applyFill="1" applyBorder="1" applyAlignment="1" applyProtection="1">
      <alignment horizontal="center" vertical="center" wrapText="1"/>
    </xf>
    <xf numFmtId="0" fontId="20" fillId="4" borderId="17" xfId="5" applyFont="1" applyFill="1" applyBorder="1" applyAlignment="1" applyProtection="1">
      <alignment horizontal="center" vertical="center" wrapText="1"/>
    </xf>
    <xf numFmtId="0" fontId="17" fillId="0" borderId="15" xfId="5" applyFont="1" applyBorder="1" applyAlignment="1" applyProtection="1">
      <alignment horizontal="center" vertical="center" wrapText="1"/>
    </xf>
    <xf numFmtId="0" fontId="17" fillId="0" borderId="1" xfId="5" applyFont="1" applyAlignment="1" applyProtection="1">
      <alignment horizontal="center" vertical="center" wrapText="1"/>
    </xf>
    <xf numFmtId="0" fontId="22" fillId="0" borderId="16" xfId="5" applyFont="1" applyBorder="1" applyAlignment="1" applyProtection="1">
      <alignment horizontal="center" vertical="center" wrapText="1"/>
    </xf>
    <xf numFmtId="0" fontId="22" fillId="0" borderId="17" xfId="5" applyFont="1" applyBorder="1" applyAlignment="1" applyProtection="1">
      <alignment horizontal="center" vertical="center" wrapText="1"/>
    </xf>
    <xf numFmtId="0" fontId="22" fillId="0" borderId="18" xfId="5" applyFont="1" applyBorder="1" applyAlignment="1" applyProtection="1">
      <alignment horizontal="center" vertical="center" wrapText="1"/>
    </xf>
    <xf numFmtId="0" fontId="23" fillId="0" borderId="14" xfId="5" applyFont="1" applyBorder="1" applyProtection="1"/>
    <xf numFmtId="0" fontId="23" fillId="0" borderId="1" xfId="5" applyFont="1" applyProtection="1"/>
    <xf numFmtId="0" fontId="24" fillId="0" borderId="1" xfId="5" applyFont="1" applyAlignment="1" applyProtection="1">
      <alignment horizontal="left"/>
    </xf>
    <xf numFmtId="0" fontId="23" fillId="0" borderId="15" xfId="5" applyFont="1" applyBorder="1" applyProtection="1"/>
    <xf numFmtId="0" fontId="23" fillId="0" borderId="22" xfId="5" applyFont="1" applyBorder="1" applyProtection="1"/>
    <xf numFmtId="164" fontId="23" fillId="0" borderId="1" xfId="5" applyNumberFormat="1" applyFont="1" applyProtection="1"/>
    <xf numFmtId="164" fontId="23" fillId="0" borderId="23" xfId="5" applyNumberFormat="1" applyFont="1" applyBorder="1" applyProtection="1"/>
    <xf numFmtId="0" fontId="25" fillId="0" borderId="1" xfId="5" applyFont="1" applyAlignment="1" applyProtection="1">
      <alignment horizontal="left"/>
    </xf>
    <xf numFmtId="0" fontId="26" fillId="0" borderId="25" xfId="5" applyFont="1" applyBorder="1" applyAlignment="1" applyProtection="1">
      <alignment horizontal="center" vertical="center"/>
    </xf>
    <xf numFmtId="49" fontId="26" fillId="0" borderId="25" xfId="5" applyNumberFormat="1" applyFont="1" applyBorder="1" applyAlignment="1" applyProtection="1">
      <alignment horizontal="left" vertical="center" wrapText="1"/>
    </xf>
    <xf numFmtId="0" fontId="26" fillId="0" borderId="25" xfId="5" applyFont="1" applyBorder="1" applyAlignment="1" applyProtection="1">
      <alignment horizontal="center" vertical="center" wrapText="1"/>
    </xf>
    <xf numFmtId="165" fontId="26" fillId="0" borderId="25" xfId="5" applyNumberFormat="1" applyFont="1" applyBorder="1" applyAlignment="1" applyProtection="1">
      <alignment vertical="center"/>
    </xf>
    <xf numFmtId="0" fontId="27" fillId="0" borderId="25" xfId="5" applyFont="1" applyBorder="1" applyAlignment="1" applyProtection="1">
      <alignment horizontal="left" vertical="center"/>
    </xf>
    <xf numFmtId="0" fontId="27" fillId="0" borderId="1" xfId="5" applyFont="1" applyAlignment="1" applyProtection="1">
      <alignment horizontal="center" vertical="center"/>
    </xf>
    <xf numFmtId="164" fontId="27" fillId="0" borderId="1" xfId="5" applyNumberFormat="1" applyFont="1" applyAlignment="1" applyProtection="1">
      <alignment vertical="center"/>
    </xf>
    <xf numFmtId="164" fontId="27" fillId="0" borderId="23" xfId="5" applyNumberFormat="1" applyFont="1" applyBorder="1" applyAlignment="1" applyProtection="1">
      <alignment vertical="center"/>
    </xf>
    <xf numFmtId="0" fontId="26" fillId="0" borderId="26" xfId="5" applyFont="1" applyBorder="1" applyAlignment="1" applyProtection="1">
      <alignment horizontal="center" vertical="center"/>
    </xf>
    <xf numFmtId="49" fontId="26" fillId="0" borderId="26" xfId="5" applyNumberFormat="1" applyFont="1" applyBorder="1" applyAlignment="1" applyProtection="1">
      <alignment horizontal="left" vertical="center" wrapText="1"/>
    </xf>
    <xf numFmtId="0" fontId="26" fillId="0" borderId="26" xfId="5" applyFont="1" applyBorder="1" applyAlignment="1" applyProtection="1">
      <alignment horizontal="center" vertical="center" wrapText="1"/>
    </xf>
    <xf numFmtId="165" fontId="26" fillId="0" borderId="26" xfId="5" applyNumberFormat="1" applyFont="1" applyBorder="1" applyAlignment="1" applyProtection="1">
      <alignment vertical="center"/>
    </xf>
    <xf numFmtId="0" fontId="26" fillId="0" borderId="27" xfId="5" applyFont="1" applyBorder="1" applyAlignment="1" applyProtection="1">
      <alignment horizontal="center" vertical="center"/>
    </xf>
    <xf numFmtId="49" fontId="26" fillId="0" borderId="27" xfId="5" applyNumberFormat="1" applyFont="1" applyBorder="1" applyAlignment="1" applyProtection="1">
      <alignment horizontal="left" vertical="center" wrapText="1"/>
    </xf>
    <xf numFmtId="0" fontId="26" fillId="0" borderId="27" xfId="5" applyFont="1" applyBorder="1" applyAlignment="1" applyProtection="1">
      <alignment horizontal="center" vertical="center" wrapText="1"/>
    </xf>
    <xf numFmtId="165" fontId="26" fillId="0" borderId="27" xfId="5" applyNumberFormat="1" applyFont="1" applyBorder="1" applyAlignment="1" applyProtection="1">
      <alignment vertical="center"/>
    </xf>
    <xf numFmtId="0" fontId="27" fillId="0" borderId="22" xfId="5" applyFont="1" applyBorder="1" applyAlignment="1" applyProtection="1">
      <alignment horizontal="left" vertical="center"/>
    </xf>
    <xf numFmtId="0" fontId="29" fillId="0" borderId="1" xfId="5" applyFont="1" applyProtection="1"/>
    <xf numFmtId="0" fontId="17" fillId="0" borderId="28" xfId="5" applyFont="1" applyBorder="1" applyAlignment="1" applyProtection="1">
      <alignment vertical="center"/>
    </xf>
    <xf numFmtId="0" fontId="17" fillId="0" borderId="29" xfId="5" applyFont="1" applyBorder="1" applyAlignment="1" applyProtection="1">
      <alignment vertical="center"/>
    </xf>
    <xf numFmtId="0" fontId="17" fillId="0" borderId="30" xfId="5" applyFont="1" applyBorder="1" applyAlignment="1" applyProtection="1">
      <alignment vertical="center"/>
    </xf>
    <xf numFmtId="0" fontId="17" fillId="0" borderId="3" xfId="5" applyFont="1" applyBorder="1" applyProtection="1"/>
    <xf numFmtId="0" fontId="30" fillId="0" borderId="1" xfId="5" applyFont="1" applyProtection="1"/>
    <xf numFmtId="0" fontId="31" fillId="0" borderId="1" xfId="5" applyFont="1" applyAlignment="1" applyProtection="1">
      <alignment horizontal="left"/>
    </xf>
    <xf numFmtId="0" fontId="32" fillId="0" borderId="1" xfId="5" applyFont="1" applyProtection="1"/>
    <xf numFmtId="0" fontId="17" fillId="0" borderId="1" xfId="5" applyFont="1" applyProtection="1"/>
    <xf numFmtId="0" fontId="33" fillId="0" borderId="1" xfId="5" applyFont="1" applyAlignment="1" applyProtection="1">
      <alignment horizontal="left"/>
    </xf>
    <xf numFmtId="0" fontId="33" fillId="0" borderId="1" xfId="5" applyFont="1" applyAlignment="1" applyProtection="1">
      <alignment vertical="center"/>
    </xf>
    <xf numFmtId="0" fontId="30" fillId="0" borderId="1" xfId="5" applyFont="1" applyAlignment="1" applyProtection="1">
      <alignment horizontal="center" vertical="center"/>
    </xf>
    <xf numFmtId="49" fontId="30" fillId="0" borderId="1" xfId="5" applyNumberFormat="1" applyFont="1" applyAlignment="1" applyProtection="1">
      <alignment horizontal="left" vertical="center" wrapText="1"/>
    </xf>
    <xf numFmtId="0" fontId="30" fillId="0" borderId="1" xfId="5" applyFont="1" applyAlignment="1" applyProtection="1">
      <alignment horizontal="center" vertical="center" wrapText="1"/>
    </xf>
    <xf numFmtId="165" fontId="30" fillId="0" borderId="1" xfId="5" applyNumberFormat="1" applyFont="1" applyAlignment="1" applyProtection="1">
      <alignment vertical="center"/>
    </xf>
    <xf numFmtId="165" fontId="34" fillId="0" borderId="1" xfId="5" applyNumberFormat="1" applyFont="1" applyAlignment="1" applyProtection="1">
      <alignment vertical="center"/>
    </xf>
    <xf numFmtId="0" fontId="34" fillId="0" borderId="1" xfId="5" applyFont="1" applyAlignment="1" applyProtection="1">
      <alignment horizontal="center" vertical="center"/>
    </xf>
    <xf numFmtId="49" fontId="34" fillId="0" borderId="1" xfId="5" applyNumberFormat="1" applyFont="1" applyAlignment="1" applyProtection="1">
      <alignment horizontal="left" vertical="center" wrapText="1"/>
    </xf>
    <xf numFmtId="0" fontId="34" fillId="0" borderId="1" xfId="5" applyFont="1" applyAlignment="1" applyProtection="1">
      <alignment horizontal="center" vertical="center" wrapText="1"/>
    </xf>
    <xf numFmtId="0" fontId="16" fillId="0" borderId="1" xfId="6"/>
    <xf numFmtId="0" fontId="0" fillId="0" borderId="1" xfId="6" applyFont="1" applyAlignment="1">
      <alignment horizontal="left" vertical="center"/>
    </xf>
    <xf numFmtId="0" fontId="16" fillId="0" borderId="11" xfId="6" applyBorder="1"/>
    <xf numFmtId="0" fontId="16" fillId="0" borderId="12" xfId="6" applyBorder="1"/>
    <xf numFmtId="0" fontId="16" fillId="0" borderId="14" xfId="6" applyBorder="1"/>
    <xf numFmtId="0" fontId="35" fillId="0" borderId="1" xfId="6" applyFont="1" applyAlignment="1">
      <alignment horizontal="left" vertical="center"/>
    </xf>
    <xf numFmtId="0" fontId="36" fillId="0" borderId="1" xfId="6" applyFont="1" applyAlignment="1">
      <alignment horizontal="left" vertical="center"/>
    </xf>
    <xf numFmtId="0" fontId="37" fillId="0" borderId="1" xfId="6" applyFont="1" applyAlignment="1">
      <alignment horizontal="left" vertical="center"/>
    </xf>
    <xf numFmtId="0" fontId="0" fillId="0" borderId="1" xfId="6" applyFont="1" applyAlignment="1">
      <alignment vertical="center"/>
    </xf>
    <xf numFmtId="0" fontId="0" fillId="0" borderId="14" xfId="6" applyFont="1" applyBorder="1" applyAlignment="1">
      <alignment vertical="center"/>
    </xf>
    <xf numFmtId="0" fontId="16" fillId="0" borderId="14" xfId="6" applyBorder="1" applyAlignment="1">
      <alignment vertical="center"/>
    </xf>
    <xf numFmtId="0" fontId="16" fillId="0" borderId="1" xfId="6" applyAlignment="1">
      <alignment vertical="center"/>
    </xf>
    <xf numFmtId="0" fontId="39" fillId="0" borderId="1" xfId="6" applyFont="1" applyAlignment="1">
      <alignment horizontal="left" vertical="center"/>
    </xf>
    <xf numFmtId="166" fontId="39" fillId="0" borderId="1" xfId="6" applyNumberFormat="1" applyFont="1" applyAlignment="1">
      <alignment horizontal="left" vertical="center"/>
    </xf>
    <xf numFmtId="0" fontId="0" fillId="0" borderId="1" xfId="6" applyFont="1" applyAlignment="1">
      <alignment vertical="center" wrapText="1"/>
    </xf>
    <xf numFmtId="0" fontId="0" fillId="0" borderId="14" xfId="6" applyFont="1" applyBorder="1" applyAlignment="1">
      <alignment vertical="center" wrapText="1"/>
    </xf>
    <xf numFmtId="0" fontId="16" fillId="0" borderId="14" xfId="6" applyBorder="1" applyAlignment="1">
      <alignment vertical="center" wrapText="1"/>
    </xf>
    <xf numFmtId="0" fontId="16" fillId="0" borderId="1" xfId="6" applyAlignment="1">
      <alignment vertical="center" wrapText="1"/>
    </xf>
    <xf numFmtId="0" fontId="0" fillId="0" borderId="19" xfId="6" applyFont="1" applyBorder="1" applyAlignment="1">
      <alignment vertical="center"/>
    </xf>
    <xf numFmtId="0" fontId="56" fillId="0" borderId="1" xfId="6" applyFont="1" applyAlignment="1">
      <alignment horizontal="left" vertical="center"/>
    </xf>
    <xf numFmtId="4" fontId="40" fillId="0" borderId="1" xfId="6" applyNumberFormat="1" applyFont="1" applyAlignment="1">
      <alignment vertical="center"/>
    </xf>
    <xf numFmtId="0" fontId="37" fillId="0" borderId="1" xfId="6" applyFont="1" applyAlignment="1">
      <alignment horizontal="right" vertical="center"/>
    </xf>
    <xf numFmtId="0" fontId="57" fillId="0" borderId="1" xfId="6" applyFont="1" applyAlignment="1">
      <alignment horizontal="left" vertical="center"/>
    </xf>
    <xf numFmtId="4" fontId="37" fillId="0" borderId="1" xfId="6" applyNumberFormat="1" applyFont="1" applyAlignment="1">
      <alignment vertical="center"/>
    </xf>
    <xf numFmtId="167" fontId="37" fillId="0" borderId="1" xfId="6" applyNumberFormat="1" applyFont="1" applyAlignment="1">
      <alignment horizontal="right" vertical="center"/>
    </xf>
    <xf numFmtId="0" fontId="0" fillId="4" borderId="1" xfId="6" applyFont="1" applyFill="1" applyAlignment="1">
      <alignment vertical="center"/>
    </xf>
    <xf numFmtId="0" fontId="58" fillId="4" borderId="39" xfId="6" applyFont="1" applyFill="1" applyBorder="1" applyAlignment="1">
      <alignment horizontal="left" vertical="center"/>
    </xf>
    <xf numFmtId="0" fontId="0" fillId="4" borderId="40" xfId="6" applyFont="1" applyFill="1" applyBorder="1" applyAlignment="1">
      <alignment vertical="center"/>
    </xf>
    <xf numFmtId="0" fontId="58" fillId="4" borderId="40" xfId="6" applyFont="1" applyFill="1" applyBorder="1" applyAlignment="1">
      <alignment horizontal="right" vertical="center"/>
    </xf>
    <xf numFmtId="0" fontId="58" fillId="4" borderId="40" xfId="6" applyFont="1" applyFill="1" applyBorder="1" applyAlignment="1">
      <alignment horizontal="center" vertical="center"/>
    </xf>
    <xf numFmtId="4" fontId="58" fillId="4" borderId="40" xfId="6" applyNumberFormat="1" applyFont="1" applyFill="1" applyBorder="1" applyAlignment="1">
      <alignment vertical="center"/>
    </xf>
    <xf numFmtId="0" fontId="0" fillId="4" borderId="41" xfId="6" applyFont="1" applyFill="1" applyBorder="1" applyAlignment="1">
      <alignment vertical="center"/>
    </xf>
    <xf numFmtId="0" fontId="0" fillId="0" borderId="28" xfId="6" applyFont="1" applyBorder="1" applyAlignment="1">
      <alignment vertical="center"/>
    </xf>
    <xf numFmtId="0" fontId="0" fillId="0" borderId="29" xfId="6" applyFont="1" applyBorder="1" applyAlignment="1">
      <alignment vertical="center"/>
    </xf>
    <xf numFmtId="0" fontId="0" fillId="0" borderId="11" xfId="6" applyFont="1" applyBorder="1" applyAlignment="1">
      <alignment vertical="center"/>
    </xf>
    <xf numFmtId="0" fontId="0" fillId="0" borderId="12" xfId="6" applyFont="1" applyBorder="1" applyAlignment="1">
      <alignment vertical="center"/>
    </xf>
    <xf numFmtId="0" fontId="39" fillId="0" borderId="1" xfId="6" applyFont="1" applyAlignment="1">
      <alignment horizontal="left" vertical="center" wrapText="1"/>
    </xf>
    <xf numFmtId="0" fontId="41" fillId="4" borderId="1" xfId="6" applyFont="1" applyFill="1" applyAlignment="1">
      <alignment horizontal="left" vertical="center"/>
    </xf>
    <xf numFmtId="0" fontId="41" fillId="4" borderId="1" xfId="6" applyFont="1" applyFill="1" applyAlignment="1">
      <alignment horizontal="right" vertical="center"/>
    </xf>
    <xf numFmtId="0" fontId="59" fillId="0" borderId="1" xfId="6" applyFont="1" applyAlignment="1">
      <alignment horizontal="left" vertical="center"/>
    </xf>
    <xf numFmtId="0" fontId="42" fillId="0" borderId="1" xfId="6" applyFont="1" applyAlignment="1">
      <alignment vertical="center"/>
    </xf>
    <xf numFmtId="0" fontId="42" fillId="0" borderId="14" xfId="6" applyFont="1" applyBorder="1" applyAlignment="1">
      <alignment vertical="center"/>
    </xf>
    <xf numFmtId="0" fontId="42" fillId="0" borderId="24" xfId="6" applyFont="1" applyBorder="1" applyAlignment="1">
      <alignment horizontal="left" vertical="center"/>
    </xf>
    <xf numFmtId="0" fontId="42" fillId="0" borderId="24" xfId="6" applyFont="1" applyBorder="1" applyAlignment="1">
      <alignment vertical="center"/>
    </xf>
    <xf numFmtId="4" fontId="42" fillId="0" borderId="24" xfId="6" applyNumberFormat="1" applyFont="1" applyBorder="1" applyAlignment="1">
      <alignment vertical="center"/>
    </xf>
    <xf numFmtId="0" fontId="43" fillId="0" borderId="1" xfId="6" applyFont="1" applyAlignment="1">
      <alignment vertical="center"/>
    </xf>
    <xf numFmtId="0" fontId="43" fillId="0" borderId="14" xfId="6" applyFont="1" applyBorder="1" applyAlignment="1">
      <alignment vertical="center"/>
    </xf>
    <xf numFmtId="0" fontId="43" fillId="0" borderId="24" xfId="6" applyFont="1" applyBorder="1" applyAlignment="1">
      <alignment horizontal="left" vertical="center"/>
    </xf>
    <xf numFmtId="0" fontId="43" fillId="0" borderId="24" xfId="6" applyFont="1" applyBorder="1" applyAlignment="1">
      <alignment vertical="center"/>
    </xf>
    <xf numFmtId="4" fontId="43" fillId="0" borderId="24" xfId="6" applyNumberFormat="1" applyFont="1" applyBorder="1" applyAlignment="1">
      <alignment vertical="center"/>
    </xf>
    <xf numFmtId="0" fontId="0" fillId="0" borderId="1" xfId="6" applyFont="1" applyAlignment="1">
      <alignment horizontal="center" vertical="center" wrapText="1"/>
    </xf>
    <xf numFmtId="0" fontId="0" fillId="0" borderId="14" xfId="6" applyFont="1" applyBorder="1" applyAlignment="1">
      <alignment horizontal="center" vertical="center" wrapText="1"/>
    </xf>
    <xf numFmtId="0" fontId="41" fillId="4" borderId="16" xfId="6" applyFont="1" applyFill="1" applyBorder="1" applyAlignment="1">
      <alignment horizontal="center" vertical="center" wrapText="1"/>
    </xf>
    <xf numFmtId="0" fontId="41" fillId="4" borderId="17" xfId="6" applyFont="1" applyFill="1" applyBorder="1" applyAlignment="1">
      <alignment horizontal="center" vertical="center" wrapText="1"/>
    </xf>
    <xf numFmtId="0" fontId="41" fillId="4" borderId="18" xfId="6" applyFont="1" applyFill="1" applyBorder="1" applyAlignment="1">
      <alignment horizontal="center" vertical="center" wrapText="1"/>
    </xf>
    <xf numFmtId="0" fontId="16" fillId="0" borderId="14" xfId="6" applyBorder="1" applyAlignment="1">
      <alignment horizontal="center" vertical="center" wrapText="1"/>
    </xf>
    <xf numFmtId="0" fontId="44" fillId="0" borderId="16" xfId="6" applyFont="1" applyBorder="1" applyAlignment="1">
      <alignment horizontal="center" vertical="center" wrapText="1"/>
    </xf>
    <xf numFmtId="0" fontId="44" fillId="0" borderId="17" xfId="6" applyFont="1" applyBorder="1" applyAlignment="1">
      <alignment horizontal="center" vertical="center" wrapText="1"/>
    </xf>
    <xf numFmtId="0" fontId="44" fillId="0" borderId="18" xfId="6" applyFont="1" applyBorder="1" applyAlignment="1">
      <alignment horizontal="center" vertical="center" wrapText="1"/>
    </xf>
    <xf numFmtId="0" fontId="16" fillId="0" borderId="1" xfId="6" applyAlignment="1">
      <alignment horizontal="center" vertical="center" wrapText="1"/>
    </xf>
    <xf numFmtId="0" fontId="40" fillId="0" borderId="1" xfId="6" applyFont="1" applyAlignment="1">
      <alignment horizontal="left" vertical="center"/>
    </xf>
    <xf numFmtId="4" fontId="40" fillId="0" borderId="1" xfId="6" applyNumberFormat="1" applyFont="1"/>
    <xf numFmtId="0" fontId="0" fillId="0" borderId="20" xfId="6" applyFont="1" applyBorder="1" applyAlignment="1">
      <alignment vertical="center"/>
    </xf>
    <xf numFmtId="0" fontId="16" fillId="0" borderId="19" xfId="6" applyBorder="1" applyAlignment="1">
      <alignment vertical="center"/>
    </xf>
    <xf numFmtId="164" fontId="60" fillId="0" borderId="19" xfId="6" applyNumberFormat="1" applyFont="1" applyBorder="1"/>
    <xf numFmtId="164" fontId="60" fillId="0" borderId="21" xfId="6" applyNumberFormat="1" applyFont="1" applyBorder="1"/>
    <xf numFmtId="4" fontId="45" fillId="0" borderId="1" xfId="6" applyNumberFormat="1" applyFont="1" applyAlignment="1">
      <alignment vertical="center"/>
    </xf>
    <xf numFmtId="0" fontId="46" fillId="0" borderId="1" xfId="6" applyFont="1"/>
    <xf numFmtId="0" fontId="46" fillId="0" borderId="14" xfId="6" applyFont="1" applyBorder="1"/>
    <xf numFmtId="0" fontId="46" fillId="0" borderId="1" xfId="6" applyFont="1" applyAlignment="1">
      <alignment horizontal="left"/>
    </xf>
    <xf numFmtId="0" fontId="42" fillId="0" borderId="1" xfId="6" applyFont="1" applyAlignment="1">
      <alignment horizontal="left"/>
    </xf>
    <xf numFmtId="4" fontId="42" fillId="0" borderId="1" xfId="6" applyNumberFormat="1" applyFont="1"/>
    <xf numFmtId="0" fontId="46" fillId="0" borderId="22" xfId="6" applyFont="1" applyBorder="1"/>
    <xf numFmtId="164" fontId="46" fillId="0" borderId="1" xfId="6" applyNumberFormat="1" applyFont="1"/>
    <xf numFmtId="164" fontId="46" fillId="0" borderId="23" xfId="6" applyNumberFormat="1" applyFont="1" applyBorder="1"/>
    <xf numFmtId="0" fontId="46" fillId="0" borderId="1" xfId="6" applyFont="1" applyAlignment="1">
      <alignment horizontal="center"/>
    </xf>
    <xf numFmtId="4" fontId="46" fillId="0" borderId="1" xfId="6" applyNumberFormat="1" applyFont="1" applyAlignment="1">
      <alignment vertical="center"/>
    </xf>
    <xf numFmtId="0" fontId="43" fillId="0" borderId="1" xfId="6" applyFont="1" applyAlignment="1">
      <alignment horizontal="left"/>
    </xf>
    <xf numFmtId="4" fontId="43" fillId="0" borderId="1" xfId="6" applyNumberFormat="1" applyFont="1"/>
    <xf numFmtId="0" fontId="0" fillId="0" borderId="14" xfId="6" applyFont="1" applyBorder="1" applyAlignment="1" applyProtection="1">
      <alignment vertical="center"/>
      <protection locked="0"/>
    </xf>
    <xf numFmtId="0" fontId="41" fillId="0" borderId="25" xfId="6" applyFont="1" applyBorder="1" applyAlignment="1" applyProtection="1">
      <alignment horizontal="center" vertical="center"/>
      <protection locked="0"/>
    </xf>
    <xf numFmtId="49" fontId="41" fillId="0" borderId="25" xfId="6" applyNumberFormat="1" applyFont="1" applyBorder="1" applyAlignment="1" applyProtection="1">
      <alignment horizontal="left" vertical="center" wrapText="1"/>
      <protection locked="0"/>
    </xf>
    <xf numFmtId="0" fontId="41" fillId="0" borderId="25" xfId="6" applyFont="1" applyBorder="1" applyAlignment="1" applyProtection="1">
      <alignment horizontal="left" vertical="center" wrapText="1"/>
      <protection locked="0"/>
    </xf>
    <xf numFmtId="0" fontId="41" fillId="0" borderId="25" xfId="6" applyFont="1" applyBorder="1" applyAlignment="1" applyProtection="1">
      <alignment horizontal="center" vertical="center" wrapText="1"/>
      <protection locked="0"/>
    </xf>
    <xf numFmtId="165" fontId="41" fillId="0" borderId="25" xfId="6" applyNumberFormat="1" applyFont="1" applyBorder="1" applyAlignment="1" applyProtection="1">
      <alignment vertical="center"/>
      <protection locked="0"/>
    </xf>
    <xf numFmtId="4" fontId="41" fillId="0" borderId="25" xfId="6" applyNumberFormat="1" applyFont="1" applyBorder="1" applyAlignment="1" applyProtection="1">
      <alignment vertical="center"/>
      <protection locked="0"/>
    </xf>
    <xf numFmtId="0" fontId="44" fillId="0" borderId="22" xfId="6" applyFont="1" applyBorder="1" applyAlignment="1">
      <alignment horizontal="left" vertical="center"/>
    </xf>
    <xf numFmtId="0" fontId="44" fillId="0" borderId="1" xfId="6" applyFont="1" applyAlignment="1">
      <alignment horizontal="center" vertical="center"/>
    </xf>
    <xf numFmtId="164" fontId="44" fillId="0" borderId="1" xfId="6" applyNumberFormat="1" applyFont="1" applyAlignment="1">
      <alignment vertical="center"/>
    </xf>
    <xf numFmtId="164" fontId="44" fillId="0" borderId="23" xfId="6" applyNumberFormat="1" applyFont="1" applyBorder="1" applyAlignment="1">
      <alignment vertical="center"/>
    </xf>
    <xf numFmtId="0" fontId="41" fillId="0" borderId="1" xfId="6" applyFont="1" applyAlignment="1">
      <alignment horizontal="left" vertical="center"/>
    </xf>
    <xf numFmtId="4" fontId="0" fillId="0" borderId="1" xfId="6" applyNumberFormat="1" applyFont="1" applyAlignment="1">
      <alignment vertical="center"/>
    </xf>
    <xf numFmtId="0" fontId="47" fillId="0" borderId="1" xfId="6" applyFont="1" applyAlignment="1">
      <alignment horizontal="left" vertical="center"/>
    </xf>
    <xf numFmtId="0" fontId="48" fillId="0" borderId="1" xfId="6" applyFont="1" applyAlignment="1">
      <alignment horizontal="left" vertical="center" wrapText="1"/>
    </xf>
    <xf numFmtId="0" fontId="0" fillId="0" borderId="22" xfId="6" applyFont="1" applyBorder="1" applyAlignment="1">
      <alignment vertical="center"/>
    </xf>
    <xf numFmtId="0" fontId="0" fillId="0" borderId="23" xfId="6" applyFont="1" applyBorder="1" applyAlignment="1">
      <alignment vertical="center"/>
    </xf>
    <xf numFmtId="0" fontId="49" fillId="0" borderId="1" xfId="6" applyFont="1" applyAlignment="1">
      <alignment horizontal="left" vertical="center"/>
    </xf>
    <xf numFmtId="0" fontId="51" fillId="0" borderId="1" xfId="7" applyFont="1" applyAlignment="1">
      <alignment vertical="center" wrapText="1"/>
    </xf>
    <xf numFmtId="0" fontId="52" fillId="0" borderId="25" xfId="6" applyFont="1" applyBorder="1" applyAlignment="1" applyProtection="1">
      <alignment horizontal="center" vertical="center"/>
      <protection locked="0"/>
    </xf>
    <xf numFmtId="49" fontId="52" fillId="0" borderId="25" xfId="6" applyNumberFormat="1" applyFont="1" applyBorder="1" applyAlignment="1" applyProtection="1">
      <alignment horizontal="left" vertical="center" wrapText="1"/>
      <protection locked="0"/>
    </xf>
    <xf numFmtId="0" fontId="52" fillId="0" borderId="25" xfId="6" applyFont="1" applyBorder="1" applyAlignment="1" applyProtection="1">
      <alignment horizontal="left" vertical="center" wrapText="1"/>
      <protection locked="0"/>
    </xf>
    <xf numFmtId="0" fontId="52" fillId="0" borderId="25" xfId="6" applyFont="1" applyBorder="1" applyAlignment="1" applyProtection="1">
      <alignment horizontal="center" vertical="center" wrapText="1"/>
      <protection locked="0"/>
    </xf>
    <xf numFmtId="165" fontId="52" fillId="0" borderId="25" xfId="6" applyNumberFormat="1" applyFont="1" applyBorder="1" applyAlignment="1" applyProtection="1">
      <alignment vertical="center"/>
      <protection locked="0"/>
    </xf>
    <xf numFmtId="4" fontId="52" fillId="0" borderId="25" xfId="6" applyNumberFormat="1" applyFont="1" applyBorder="1" applyAlignment="1" applyProtection="1">
      <alignment vertical="center"/>
      <protection locked="0"/>
    </xf>
    <xf numFmtId="0" fontId="53" fillId="0" borderId="14" xfId="6" applyFont="1" applyBorder="1" applyAlignment="1">
      <alignment vertical="center"/>
    </xf>
    <xf numFmtId="0" fontId="52" fillId="0" borderId="22" xfId="6" applyFont="1" applyBorder="1" applyAlignment="1">
      <alignment horizontal="left" vertical="center"/>
    </xf>
    <xf numFmtId="0" fontId="52" fillId="0" borderId="1" xfId="6" applyFont="1" applyAlignment="1">
      <alignment horizontal="center" vertical="center"/>
    </xf>
    <xf numFmtId="0" fontId="54" fillId="0" borderId="1" xfId="6" applyFont="1" applyAlignment="1">
      <alignment vertical="center"/>
    </xf>
    <xf numFmtId="0" fontId="54" fillId="0" borderId="14" xfId="6" applyFont="1" applyBorder="1" applyAlignment="1">
      <alignment vertical="center"/>
    </xf>
    <xf numFmtId="0" fontId="54" fillId="0" borderId="1" xfId="6" applyFont="1" applyAlignment="1">
      <alignment horizontal="left" vertical="center" wrapText="1"/>
    </xf>
    <xf numFmtId="165" fontId="54" fillId="0" borderId="1" xfId="6" applyNumberFormat="1" applyFont="1" applyAlignment="1">
      <alignment vertical="center"/>
    </xf>
    <xf numFmtId="0" fontId="54" fillId="0" borderId="22" xfId="6" applyFont="1" applyBorder="1" applyAlignment="1">
      <alignment vertical="center"/>
    </xf>
    <xf numFmtId="0" fontId="54" fillId="0" borderId="23" xfId="6" applyFont="1" applyBorder="1" applyAlignment="1">
      <alignment vertical="center"/>
    </xf>
    <xf numFmtId="0" fontId="54" fillId="0" borderId="1" xfId="6" applyFont="1" applyAlignment="1">
      <alignment horizontal="left" vertical="center"/>
    </xf>
    <xf numFmtId="0" fontId="0" fillId="0" borderId="38" xfId="6" applyFont="1" applyBorder="1" applyAlignment="1">
      <alignment vertical="center"/>
    </xf>
    <xf numFmtId="0" fontId="16" fillId="0" borderId="24" xfId="6" applyBorder="1" applyAlignment="1">
      <alignment vertical="center"/>
    </xf>
    <xf numFmtId="0" fontId="0" fillId="0" borderId="24" xfId="6" applyFont="1" applyBorder="1" applyAlignment="1">
      <alignment vertical="center"/>
    </xf>
    <xf numFmtId="0" fontId="0" fillId="0" borderId="42" xfId="6" applyFont="1" applyBorder="1" applyAlignment="1">
      <alignment vertical="center"/>
    </xf>
    <xf numFmtId="4" fontId="41" fillId="6" borderId="25" xfId="6" applyNumberFormat="1" applyFont="1" applyFill="1" applyBorder="1" applyAlignment="1" applyProtection="1">
      <alignment vertical="center"/>
      <protection locked="0"/>
    </xf>
    <xf numFmtId="0" fontId="16" fillId="0" borderId="1" xfId="6" applyProtection="1"/>
    <xf numFmtId="0" fontId="0" fillId="0" borderId="1" xfId="6" applyFont="1" applyAlignment="1" applyProtection="1">
      <alignment horizontal="left" vertical="center"/>
    </xf>
    <xf numFmtId="0" fontId="16" fillId="0" borderId="11" xfId="6" applyBorder="1" applyProtection="1"/>
    <xf numFmtId="0" fontId="16" fillId="0" borderId="12" xfId="6" applyBorder="1" applyProtection="1"/>
    <xf numFmtId="0" fontId="16" fillId="0" borderId="14" xfId="6" applyBorder="1" applyProtection="1"/>
    <xf numFmtId="0" fontId="35" fillId="0" borderId="1" xfId="6" applyFont="1" applyAlignment="1" applyProtection="1">
      <alignment horizontal="left" vertical="center"/>
    </xf>
    <xf numFmtId="0" fontId="36" fillId="0" borderId="1" xfId="6" applyFont="1" applyAlignment="1" applyProtection="1">
      <alignment horizontal="left" vertical="center"/>
    </xf>
    <xf numFmtId="0" fontId="37" fillId="0" borderId="1" xfId="6" applyFont="1" applyAlignment="1" applyProtection="1">
      <alignment horizontal="left" vertical="center"/>
    </xf>
    <xf numFmtId="0" fontId="0" fillId="0" borderId="1" xfId="6" applyFont="1" applyAlignment="1" applyProtection="1">
      <alignment vertical="center"/>
    </xf>
    <xf numFmtId="0" fontId="0" fillId="0" borderId="14" xfId="6" applyFont="1" applyBorder="1" applyAlignment="1" applyProtection="1">
      <alignment vertical="center"/>
    </xf>
    <xf numFmtId="0" fontId="16" fillId="0" borderId="14" xfId="6" applyBorder="1" applyAlignment="1" applyProtection="1">
      <alignment vertical="center"/>
    </xf>
    <xf numFmtId="0" fontId="16" fillId="0" borderId="1" xfId="6" applyAlignment="1" applyProtection="1">
      <alignment vertical="center"/>
    </xf>
    <xf numFmtId="0" fontId="39" fillId="0" borderId="1" xfId="6" applyFont="1" applyAlignment="1" applyProtection="1">
      <alignment horizontal="left" vertical="center"/>
    </xf>
    <xf numFmtId="166" fontId="39" fillId="0" borderId="1" xfId="6" applyNumberFormat="1" applyFont="1" applyAlignment="1" applyProtection="1">
      <alignment horizontal="left" vertical="center"/>
    </xf>
    <xf numFmtId="0" fontId="0" fillId="0" borderId="1" xfId="6" applyFont="1" applyAlignment="1" applyProtection="1">
      <alignment vertical="center" wrapText="1"/>
    </xf>
    <xf numFmtId="0" fontId="0" fillId="0" borderId="14" xfId="6" applyFont="1" applyBorder="1" applyAlignment="1" applyProtection="1">
      <alignment vertical="center" wrapText="1"/>
    </xf>
    <xf numFmtId="0" fontId="16" fillId="0" borderId="14" xfId="6" applyBorder="1" applyAlignment="1" applyProtection="1">
      <alignment vertical="center" wrapText="1"/>
    </xf>
    <xf numFmtId="0" fontId="16" fillId="0" borderId="1" xfId="6" applyAlignment="1" applyProtection="1">
      <alignment vertical="center" wrapText="1"/>
    </xf>
    <xf numFmtId="0" fontId="0" fillId="0" borderId="19" xfId="6" applyFont="1" applyBorder="1" applyAlignment="1" applyProtection="1">
      <alignment vertical="center"/>
    </xf>
    <xf numFmtId="0" fontId="56" fillId="0" borderId="1" xfId="6" applyFont="1" applyAlignment="1" applyProtection="1">
      <alignment horizontal="left" vertical="center"/>
    </xf>
    <xf numFmtId="4" fontId="40" fillId="0" borderId="1" xfId="6" applyNumberFormat="1" applyFont="1" applyAlignment="1" applyProtection="1">
      <alignment vertical="center"/>
    </xf>
    <xf numFmtId="0" fontId="37" fillId="0" borderId="1" xfId="6" applyFont="1" applyAlignment="1" applyProtection="1">
      <alignment horizontal="right" vertical="center"/>
    </xf>
    <xf numFmtId="0" fontId="57" fillId="0" borderId="1" xfId="6" applyFont="1" applyAlignment="1" applyProtection="1">
      <alignment horizontal="left" vertical="center"/>
    </xf>
    <xf numFmtId="4" fontId="37" fillId="0" borderId="1" xfId="6" applyNumberFormat="1" applyFont="1" applyAlignment="1" applyProtection="1">
      <alignment vertical="center"/>
    </xf>
    <xf numFmtId="167" fontId="37" fillId="0" borderId="1" xfId="6" applyNumberFormat="1" applyFont="1" applyAlignment="1" applyProtection="1">
      <alignment horizontal="right" vertical="center"/>
    </xf>
    <xf numFmtId="0" fontId="0" fillId="4" borderId="1" xfId="6" applyFont="1" applyFill="1" applyAlignment="1" applyProtection="1">
      <alignment vertical="center"/>
    </xf>
    <xf numFmtId="0" fontId="58" fillId="4" borderId="39" xfId="6" applyFont="1" applyFill="1" applyBorder="1" applyAlignment="1" applyProtection="1">
      <alignment horizontal="left" vertical="center"/>
    </xf>
    <xf numFmtId="0" fontId="0" fillId="4" borderId="40" xfId="6" applyFont="1" applyFill="1" applyBorder="1" applyAlignment="1" applyProtection="1">
      <alignment vertical="center"/>
    </xf>
    <xf numFmtId="0" fontId="58" fillId="4" borderId="40" xfId="6" applyFont="1" applyFill="1" applyBorder="1" applyAlignment="1" applyProtection="1">
      <alignment horizontal="right" vertical="center"/>
    </xf>
    <xf numFmtId="0" fontId="58" fillId="4" borderId="40" xfId="6" applyFont="1" applyFill="1" applyBorder="1" applyAlignment="1" applyProtection="1">
      <alignment horizontal="center" vertical="center"/>
    </xf>
    <xf numFmtId="4" fontId="58" fillId="4" borderId="40" xfId="6" applyNumberFormat="1" applyFont="1" applyFill="1" applyBorder="1" applyAlignment="1" applyProtection="1">
      <alignment vertical="center"/>
    </xf>
    <xf numFmtId="0" fontId="0" fillId="4" borderId="41" xfId="6" applyFont="1" applyFill="1" applyBorder="1" applyAlignment="1" applyProtection="1">
      <alignment vertical="center"/>
    </xf>
    <xf numFmtId="0" fontId="0" fillId="0" borderId="28" xfId="6" applyFont="1" applyBorder="1" applyAlignment="1" applyProtection="1">
      <alignment vertical="center"/>
    </xf>
    <xf numFmtId="0" fontId="0" fillId="0" borderId="29" xfId="6" applyFont="1" applyBorder="1" applyAlignment="1" applyProtection="1">
      <alignment vertical="center"/>
    </xf>
    <xf numFmtId="0" fontId="0" fillId="0" borderId="11" xfId="6" applyFont="1" applyBorder="1" applyAlignment="1" applyProtection="1">
      <alignment vertical="center"/>
    </xf>
    <xf numFmtId="0" fontId="0" fillId="0" borderId="12" xfId="6" applyFont="1" applyBorder="1" applyAlignment="1" applyProtection="1">
      <alignment vertical="center"/>
    </xf>
    <xf numFmtId="0" fontId="39" fillId="0" borderId="1" xfId="6" applyFont="1" applyAlignment="1" applyProtection="1">
      <alignment horizontal="left" vertical="center" wrapText="1"/>
    </xf>
    <xf numFmtId="0" fontId="41" fillId="4" borderId="1" xfId="6" applyFont="1" applyFill="1" applyAlignment="1" applyProtection="1">
      <alignment horizontal="left" vertical="center"/>
    </xf>
    <xf numFmtId="0" fontId="41" fillId="4" borderId="1" xfId="6" applyFont="1" applyFill="1" applyAlignment="1" applyProtection="1">
      <alignment horizontal="right" vertical="center"/>
    </xf>
    <xf numFmtId="0" fontId="59" fillId="0" borderId="1" xfId="6" applyFont="1" applyAlignment="1" applyProtection="1">
      <alignment horizontal="left" vertical="center"/>
    </xf>
    <xf numFmtId="0" fontId="42" fillId="0" borderId="1" xfId="6" applyFont="1" applyAlignment="1" applyProtection="1">
      <alignment vertical="center"/>
    </xf>
    <xf numFmtId="0" fontId="42" fillId="0" borderId="14" xfId="6" applyFont="1" applyBorder="1" applyAlignment="1" applyProtection="1">
      <alignment vertical="center"/>
    </xf>
    <xf numFmtId="0" fontId="42" fillId="0" borderId="24" xfId="6" applyFont="1" applyBorder="1" applyAlignment="1" applyProtection="1">
      <alignment horizontal="left" vertical="center"/>
    </xf>
    <xf numFmtId="0" fontId="42" fillId="0" borderId="24" xfId="6" applyFont="1" applyBorder="1" applyAlignment="1" applyProtection="1">
      <alignment vertical="center"/>
    </xf>
    <xf numFmtId="4" fontId="42" fillId="0" borderId="24" xfId="6" applyNumberFormat="1" applyFont="1" applyBorder="1" applyAlignment="1" applyProtection="1">
      <alignment vertical="center"/>
    </xf>
    <xf numFmtId="0" fontId="43" fillId="0" borderId="1" xfId="6" applyFont="1" applyAlignment="1" applyProtection="1">
      <alignment vertical="center"/>
    </xf>
    <xf numFmtId="0" fontId="43" fillId="0" borderId="14" xfId="6" applyFont="1" applyBorder="1" applyAlignment="1" applyProtection="1">
      <alignment vertical="center"/>
    </xf>
    <xf numFmtId="0" fontId="43" fillId="0" borderId="24" xfId="6" applyFont="1" applyBorder="1" applyAlignment="1" applyProtection="1">
      <alignment horizontal="left" vertical="center"/>
    </xf>
    <xf numFmtId="0" fontId="43" fillId="0" borderId="24" xfId="6" applyFont="1" applyBorder="1" applyAlignment="1" applyProtection="1">
      <alignment vertical="center"/>
    </xf>
    <xf numFmtId="4" fontId="43" fillId="0" borderId="24" xfId="6" applyNumberFormat="1" applyFont="1" applyBorder="1" applyAlignment="1" applyProtection="1">
      <alignment vertical="center"/>
    </xf>
    <xf numFmtId="0" fontId="0" fillId="0" borderId="1" xfId="6" applyFont="1" applyAlignment="1" applyProtection="1">
      <alignment horizontal="center" vertical="center" wrapText="1"/>
    </xf>
    <xf numFmtId="0" fontId="0" fillId="0" borderId="14" xfId="6" applyFont="1" applyBorder="1" applyAlignment="1" applyProtection="1">
      <alignment horizontal="center" vertical="center" wrapText="1"/>
    </xf>
    <xf numFmtId="0" fontId="41" fillId="4" borderId="16" xfId="6" applyFont="1" applyFill="1" applyBorder="1" applyAlignment="1" applyProtection="1">
      <alignment horizontal="center" vertical="center" wrapText="1"/>
    </xf>
    <xf numFmtId="0" fontId="41" fillId="4" borderId="17" xfId="6" applyFont="1" applyFill="1" applyBorder="1" applyAlignment="1" applyProtection="1">
      <alignment horizontal="center" vertical="center" wrapText="1"/>
    </xf>
    <xf numFmtId="0" fontId="41" fillId="4" borderId="18" xfId="6" applyFont="1" applyFill="1" applyBorder="1" applyAlignment="1" applyProtection="1">
      <alignment horizontal="center" vertical="center" wrapText="1"/>
    </xf>
    <xf numFmtId="0" fontId="16" fillId="0" borderId="14" xfId="6" applyBorder="1" applyAlignment="1" applyProtection="1">
      <alignment horizontal="center" vertical="center" wrapText="1"/>
    </xf>
    <xf numFmtId="0" fontId="44" fillId="0" borderId="16" xfId="6" applyFont="1" applyBorder="1" applyAlignment="1" applyProtection="1">
      <alignment horizontal="center" vertical="center" wrapText="1"/>
    </xf>
    <xf numFmtId="0" fontId="44" fillId="0" borderId="17" xfId="6" applyFont="1" applyBorder="1" applyAlignment="1" applyProtection="1">
      <alignment horizontal="center" vertical="center" wrapText="1"/>
    </xf>
    <xf numFmtId="0" fontId="44" fillId="0" borderId="18" xfId="6" applyFont="1" applyBorder="1" applyAlignment="1" applyProtection="1">
      <alignment horizontal="center" vertical="center" wrapText="1"/>
    </xf>
    <xf numFmtId="0" fontId="16" fillId="0" borderId="1" xfId="6" applyAlignment="1" applyProtection="1">
      <alignment horizontal="center" vertical="center" wrapText="1"/>
    </xf>
    <xf numFmtId="0" fontId="40" fillId="0" borderId="1" xfId="6" applyFont="1" applyAlignment="1" applyProtection="1">
      <alignment horizontal="left" vertical="center"/>
    </xf>
    <xf numFmtId="4" fontId="40" fillId="0" borderId="1" xfId="6" applyNumberFormat="1" applyFont="1" applyProtection="1"/>
    <xf numFmtId="0" fontId="0" fillId="0" borderId="20" xfId="6" applyFont="1" applyBorder="1" applyAlignment="1" applyProtection="1">
      <alignment vertical="center"/>
    </xf>
    <xf numFmtId="0" fontId="16" fillId="0" borderId="19" xfId="6" applyBorder="1" applyAlignment="1" applyProtection="1">
      <alignment vertical="center"/>
    </xf>
    <xf numFmtId="164" fontId="60" fillId="0" borderId="19" xfId="6" applyNumberFormat="1" applyFont="1" applyBorder="1" applyProtection="1"/>
    <xf numFmtId="164" fontId="60" fillId="0" borderId="21" xfId="6" applyNumberFormat="1" applyFont="1" applyBorder="1" applyProtection="1"/>
    <xf numFmtId="4" fontId="45" fillId="0" borderId="1" xfId="6" applyNumberFormat="1" applyFont="1" applyAlignment="1" applyProtection="1">
      <alignment vertical="center"/>
    </xf>
    <xf numFmtId="0" fontId="46" fillId="0" borderId="1" xfId="6" applyFont="1" applyProtection="1"/>
    <xf numFmtId="0" fontId="46" fillId="0" borderId="14" xfId="6" applyFont="1" applyBorder="1" applyProtection="1"/>
    <xf numFmtId="0" fontId="46" fillId="0" borderId="1" xfId="6" applyFont="1" applyAlignment="1" applyProtection="1">
      <alignment horizontal="left"/>
    </xf>
    <xf numFmtId="0" fontId="42" fillId="0" borderId="1" xfId="6" applyFont="1" applyAlignment="1" applyProtection="1">
      <alignment horizontal="left"/>
    </xf>
    <xf numFmtId="4" fontId="42" fillId="0" borderId="1" xfId="6" applyNumberFormat="1" applyFont="1" applyProtection="1"/>
    <xf numFmtId="0" fontId="46" fillId="0" borderId="22" xfId="6" applyFont="1" applyBorder="1" applyProtection="1"/>
    <xf numFmtId="164" fontId="46" fillId="0" borderId="1" xfId="6" applyNumberFormat="1" applyFont="1" applyProtection="1"/>
    <xf numFmtId="164" fontId="46" fillId="0" borderId="23" xfId="6" applyNumberFormat="1" applyFont="1" applyBorder="1" applyProtection="1"/>
    <xf numFmtId="0" fontId="46" fillId="0" borderId="1" xfId="6" applyFont="1" applyAlignment="1" applyProtection="1">
      <alignment horizontal="center"/>
    </xf>
    <xf numFmtId="4" fontId="46" fillId="0" borderId="1" xfId="6" applyNumberFormat="1" applyFont="1" applyAlignment="1" applyProtection="1">
      <alignment vertical="center"/>
    </xf>
    <xf numFmtId="0" fontId="43" fillId="0" borderId="1" xfId="6" applyFont="1" applyAlignment="1" applyProtection="1">
      <alignment horizontal="left"/>
    </xf>
    <xf numFmtId="4" fontId="43" fillId="0" borderId="1" xfId="6" applyNumberFormat="1" applyFont="1" applyProtection="1"/>
    <xf numFmtId="0" fontId="41" fillId="0" borderId="25" xfId="6" applyFont="1" applyBorder="1" applyAlignment="1" applyProtection="1">
      <alignment horizontal="center" vertical="center"/>
    </xf>
    <xf numFmtId="49" fontId="41" fillId="0" borderId="25" xfId="6" applyNumberFormat="1" applyFont="1" applyBorder="1" applyAlignment="1" applyProtection="1">
      <alignment horizontal="left" vertical="center" wrapText="1"/>
    </xf>
    <xf numFmtId="0" fontId="41" fillId="0" borderId="25" xfId="6" applyFont="1" applyBorder="1" applyAlignment="1" applyProtection="1">
      <alignment horizontal="left" vertical="center" wrapText="1"/>
    </xf>
    <xf numFmtId="0" fontId="41" fillId="0" borderId="25" xfId="6" applyFont="1" applyBorder="1" applyAlignment="1" applyProtection="1">
      <alignment horizontal="center" vertical="center" wrapText="1"/>
    </xf>
    <xf numFmtId="165" fontId="41" fillId="0" borderId="25" xfId="6" applyNumberFormat="1" applyFont="1" applyBorder="1" applyAlignment="1" applyProtection="1">
      <alignment vertical="center"/>
    </xf>
    <xf numFmtId="4" fontId="41" fillId="0" borderId="25" xfId="6" applyNumberFormat="1" applyFont="1" applyBorder="1" applyAlignment="1" applyProtection="1">
      <alignment vertical="center"/>
    </xf>
    <xf numFmtId="0" fontId="44" fillId="0" borderId="22" xfId="6" applyFont="1" applyBorder="1" applyAlignment="1" applyProtection="1">
      <alignment horizontal="left" vertical="center"/>
    </xf>
    <xf numFmtId="0" fontId="44" fillId="0" borderId="1" xfId="6" applyFont="1" applyAlignment="1" applyProtection="1">
      <alignment horizontal="center" vertical="center"/>
    </xf>
    <xf numFmtId="164" fontId="44" fillId="0" borderId="1" xfId="6" applyNumberFormat="1" applyFont="1" applyAlignment="1" applyProtection="1">
      <alignment vertical="center"/>
    </xf>
    <xf numFmtId="164" fontId="44" fillId="0" borderId="23" xfId="6" applyNumberFormat="1" applyFont="1" applyBorder="1" applyAlignment="1" applyProtection="1">
      <alignment vertical="center"/>
    </xf>
    <xf numFmtId="0" fontId="41" fillId="0" borderId="1" xfId="6" applyFont="1" applyAlignment="1" applyProtection="1">
      <alignment horizontal="left" vertical="center"/>
    </xf>
    <xf numFmtId="4" fontId="0" fillId="0" borderId="1" xfId="6" applyNumberFormat="1" applyFont="1" applyAlignment="1" applyProtection="1">
      <alignment vertical="center"/>
    </xf>
    <xf numFmtId="0" fontId="47" fillId="0" borderId="1" xfId="6" applyFont="1" applyAlignment="1" applyProtection="1">
      <alignment horizontal="left" vertical="center"/>
    </xf>
    <xf numFmtId="0" fontId="48" fillId="0" borderId="1" xfId="6" applyFont="1" applyAlignment="1" applyProtection="1">
      <alignment horizontal="left" vertical="center" wrapText="1"/>
    </xf>
    <xf numFmtId="0" fontId="0" fillId="0" borderId="22" xfId="6" applyFont="1" applyBorder="1" applyAlignment="1" applyProtection="1">
      <alignment vertical="center"/>
    </xf>
    <xf numFmtId="0" fontId="0" fillId="0" borderId="23" xfId="6" applyFont="1" applyBorder="1" applyAlignment="1" applyProtection="1">
      <alignment vertical="center"/>
    </xf>
    <xf numFmtId="0" fontId="61" fillId="0" borderId="1" xfId="6" applyFont="1" applyAlignment="1" applyProtection="1">
      <alignment vertical="center" wrapText="1"/>
    </xf>
    <xf numFmtId="0" fontId="0" fillId="0" borderId="38" xfId="6" applyFont="1" applyBorder="1" applyAlignment="1" applyProtection="1">
      <alignment vertical="center"/>
    </xf>
    <xf numFmtId="0" fontId="16" fillId="0" borderId="24" xfId="6" applyBorder="1" applyAlignment="1" applyProtection="1">
      <alignment vertical="center"/>
    </xf>
    <xf numFmtId="0" fontId="0" fillId="0" borderId="24" xfId="6" applyFont="1" applyBorder="1" applyAlignment="1" applyProtection="1">
      <alignment vertical="center"/>
    </xf>
    <xf numFmtId="0" fontId="0" fillId="0" borderId="42" xfId="6" applyFont="1" applyBorder="1" applyAlignment="1" applyProtection="1">
      <alignment vertical="center"/>
    </xf>
    <xf numFmtId="0" fontId="11" fillId="0" borderId="1" xfId="1" applyFont="1" applyBorder="1" applyAlignment="1">
      <alignment horizontal="left"/>
    </xf>
    <xf numFmtId="0" fontId="63" fillId="0" borderId="43" xfId="5" applyFont="1" applyBorder="1"/>
    <xf numFmtId="0" fontId="6" fillId="2" borderId="44" xfId="3" applyBorder="1" applyAlignment="1" applyProtection="1">
      <alignment horizontal="center" vertical="center"/>
      <protection locked="0"/>
    </xf>
    <xf numFmtId="0" fontId="63" fillId="0" borderId="2" xfId="5" applyFont="1" applyBorder="1"/>
    <xf numFmtId="0" fontId="3" fillId="0" borderId="3" xfId="5" applyFont="1" applyBorder="1"/>
    <xf numFmtId="0" fontId="3" fillId="0" borderId="4" xfId="5" applyFont="1" applyBorder="1"/>
    <xf numFmtId="0" fontId="64" fillId="0" borderId="43" xfId="5" applyFont="1" applyBorder="1" applyAlignment="1">
      <alignment vertical="top" wrapText="1"/>
    </xf>
    <xf numFmtId="0" fontId="3" fillId="0" borderId="1" xfId="5" applyFont="1" applyBorder="1" applyAlignment="1">
      <alignment wrapText="1"/>
    </xf>
    <xf numFmtId="0" fontId="3" fillId="0" borderId="45" xfId="5" applyFont="1" applyBorder="1"/>
    <xf numFmtId="0" fontId="14" fillId="0" borderId="43" xfId="5" applyFont="1" applyBorder="1"/>
    <xf numFmtId="0" fontId="3" fillId="0" borderId="1" xfId="5" applyFont="1" applyBorder="1"/>
    <xf numFmtId="0" fontId="15" fillId="0" borderId="1" xfId="5" applyFont="1" applyBorder="1"/>
    <xf numFmtId="0" fontId="64" fillId="0" borderId="43" xfId="5" applyFont="1" applyBorder="1"/>
    <xf numFmtId="0" fontId="65" fillId="0" borderId="43" xfId="5" applyFont="1" applyBorder="1" applyAlignment="1">
      <alignment horizontal="left"/>
    </xf>
    <xf numFmtId="0" fontId="15" fillId="0" borderId="1" xfId="5" applyFont="1" applyBorder="1" applyAlignment="1">
      <alignment vertical="top" wrapText="1"/>
    </xf>
    <xf numFmtId="0" fontId="65" fillId="0" borderId="46" xfId="5" applyFont="1" applyBorder="1" applyAlignment="1">
      <alignment horizontal="left"/>
    </xf>
    <xf numFmtId="0" fontId="15" fillId="0" borderId="47" xfId="5" applyFont="1" applyBorder="1"/>
    <xf numFmtId="0" fontId="3" fillId="0" borderId="48" xfId="5" applyFont="1" applyBorder="1"/>
    <xf numFmtId="0" fontId="8" fillId="0" borderId="1" xfId="5" applyFont="1"/>
    <xf numFmtId="0" fontId="1" fillId="0" borderId="1" xfId="5" applyFont="1"/>
    <xf numFmtId="0" fontId="62" fillId="0" borderId="7" xfId="5" applyFont="1" applyBorder="1" applyAlignment="1">
      <alignment horizontal="center" vertical="top"/>
    </xf>
    <xf numFmtId="0" fontId="1" fillId="0" borderId="7" xfId="5" applyFont="1" applyBorder="1"/>
    <xf numFmtId="4" fontId="7" fillId="2" borderId="7" xfId="3" applyNumberFormat="1" applyFont="1" applyAlignment="1" applyProtection="1">
      <alignment horizontal="right" vertical="center"/>
      <protection locked="0"/>
    </xf>
    <xf numFmtId="0" fontId="63" fillId="0" borderId="49" xfId="5" applyFont="1" applyBorder="1"/>
    <xf numFmtId="0" fontId="11" fillId="0" borderId="50" xfId="5" applyFont="1" applyBorder="1" applyAlignment="1">
      <alignment vertical="top"/>
    </xf>
    <xf numFmtId="0" fontId="64" fillId="0" borderId="51" xfId="5" applyFont="1" applyBorder="1" applyAlignment="1">
      <alignment vertical="top" wrapText="1"/>
    </xf>
    <xf numFmtId="0" fontId="11" fillId="0" borderId="52" xfId="5" applyFont="1" applyBorder="1" applyAlignment="1">
      <alignment vertical="top"/>
    </xf>
    <xf numFmtId="0" fontId="11" fillId="0" borderId="53" xfId="5" applyFont="1" applyBorder="1" applyAlignment="1">
      <alignment vertical="top"/>
    </xf>
    <xf numFmtId="0" fontId="4" fillId="0" borderId="5" xfId="1" applyAlignment="1">
      <alignment horizontal="left" vertical="center"/>
    </xf>
    <xf numFmtId="0" fontId="62" fillId="0" borderId="1" xfId="2" applyFont="1" applyBorder="1" applyAlignment="1">
      <alignment horizontal="left" vertical="center"/>
    </xf>
    <xf numFmtId="0" fontId="8" fillId="0" borderId="2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" fillId="0" borderId="9" xfId="5" applyFont="1" applyBorder="1" applyAlignment="1">
      <alignment horizontal="center" vertical="center"/>
    </xf>
    <xf numFmtId="0" fontId="3" fillId="0" borderId="10" xfId="5" applyFont="1" applyBorder="1" applyAlignment="1">
      <alignment horizontal="center" vertical="center"/>
    </xf>
    <xf numFmtId="2" fontId="7" fillId="3" borderId="7" xfId="4" applyNumberFormat="1" applyAlignment="1">
      <alignment horizontal="center" vertical="center"/>
    </xf>
    <xf numFmtId="2" fontId="7" fillId="3" borderId="44" xfId="4" applyNumberFormat="1" applyBorder="1" applyAlignment="1">
      <alignment horizontal="center" vertical="center"/>
    </xf>
    <xf numFmtId="0" fontId="2" fillId="0" borderId="2" xfId="5" applyFont="1" applyBorder="1" applyAlignment="1">
      <alignment horizontal="center" vertical="center"/>
    </xf>
    <xf numFmtId="0" fontId="3" fillId="0" borderId="3" xfId="5" applyFont="1" applyBorder="1" applyAlignment="1">
      <alignment horizontal="center" vertical="center"/>
    </xf>
    <xf numFmtId="0" fontId="5" fillId="0" borderId="1" xfId="2" applyBorder="1" applyAlignment="1">
      <alignment horizontal="left" vertical="center"/>
    </xf>
    <xf numFmtId="0" fontId="38" fillId="0" borderId="1" xfId="6" applyFont="1" applyAlignment="1" applyProtection="1">
      <alignment horizontal="left" vertical="center" wrapText="1"/>
    </xf>
    <xf numFmtId="0" fontId="0" fillId="0" borderId="1" xfId="6" applyFont="1" applyAlignment="1" applyProtection="1">
      <alignment vertical="center"/>
    </xf>
    <xf numFmtId="0" fontId="37" fillId="0" borderId="1" xfId="6" applyFont="1" applyAlignment="1" applyProtection="1">
      <alignment horizontal="left" vertical="center" wrapText="1"/>
    </xf>
    <xf numFmtId="0" fontId="37" fillId="0" borderId="1" xfId="6" applyFont="1" applyAlignment="1" applyProtection="1">
      <alignment horizontal="left" vertical="center"/>
    </xf>
    <xf numFmtId="0" fontId="66" fillId="0" borderId="1" xfId="6" applyFont="1" applyAlignment="1" applyProtection="1">
      <alignment horizontal="left" vertical="center" wrapText="1"/>
    </xf>
    <xf numFmtId="0" fontId="55" fillId="5" borderId="1" xfId="6" applyFont="1" applyFill="1" applyAlignment="1" applyProtection="1">
      <alignment horizontal="center" vertical="center"/>
    </xf>
    <xf numFmtId="0" fontId="16" fillId="0" borderId="1" xfId="6" applyProtection="1"/>
    <xf numFmtId="0" fontId="39" fillId="0" borderId="1" xfId="6" applyFont="1" applyAlignment="1" applyProtection="1">
      <alignment horizontal="left" vertical="center"/>
    </xf>
    <xf numFmtId="0" fontId="39" fillId="0" borderId="1" xfId="6" applyFont="1" applyAlignment="1" applyProtection="1">
      <alignment horizontal="left" vertical="center" wrapText="1"/>
    </xf>
    <xf numFmtId="0" fontId="38" fillId="0" borderId="1" xfId="6" applyFont="1" applyAlignment="1">
      <alignment horizontal="left" vertical="center" wrapText="1"/>
    </xf>
    <xf numFmtId="0" fontId="0" fillId="0" borderId="1" xfId="6" applyFont="1" applyAlignment="1">
      <alignment vertical="center"/>
    </xf>
    <xf numFmtId="0" fontId="37" fillId="0" borderId="1" xfId="6" applyFont="1" applyAlignment="1">
      <alignment horizontal="left" vertical="center" wrapText="1"/>
    </xf>
    <xf numFmtId="0" fontId="37" fillId="0" borderId="1" xfId="6" applyFont="1" applyAlignment="1">
      <alignment horizontal="left" vertical="center"/>
    </xf>
    <xf numFmtId="0" fontId="55" fillId="5" borderId="1" xfId="6" applyFont="1" applyFill="1" applyAlignment="1">
      <alignment horizontal="center" vertical="center"/>
    </xf>
    <xf numFmtId="0" fontId="16" fillId="0" borderId="1" xfId="6"/>
    <xf numFmtId="0" fontId="39" fillId="0" borderId="1" xfId="6" applyFont="1" applyAlignment="1">
      <alignment horizontal="left" vertical="center"/>
    </xf>
    <xf numFmtId="0" fontId="39" fillId="0" borderId="1" xfId="6" applyFont="1" applyAlignment="1">
      <alignment horizontal="left" vertical="center" wrapText="1"/>
    </xf>
    <xf numFmtId="4" fontId="24" fillId="0" borderId="12" xfId="5" applyNumberFormat="1" applyFont="1" applyBorder="1" applyProtection="1"/>
    <xf numFmtId="0" fontId="34" fillId="0" borderId="1" xfId="5" applyFont="1" applyAlignment="1" applyProtection="1">
      <alignment horizontal="left" vertical="center" wrapText="1"/>
    </xf>
    <xf numFmtId="4" fontId="34" fillId="0" borderId="1" xfId="5" applyNumberFormat="1" applyFont="1" applyAlignment="1" applyProtection="1">
      <alignment horizontal="center" vertical="center"/>
    </xf>
    <xf numFmtId="0" fontId="30" fillId="0" borderId="1" xfId="5" applyFont="1" applyAlignment="1" applyProtection="1">
      <alignment horizontal="left" vertical="center" wrapText="1"/>
    </xf>
    <xf numFmtId="4" fontId="30" fillId="0" borderId="1" xfId="5" applyNumberFormat="1" applyFont="1" applyAlignment="1" applyProtection="1">
      <alignment horizontal="center" vertical="center"/>
    </xf>
    <xf numFmtId="4" fontId="33" fillId="0" borderId="1" xfId="5" applyNumberFormat="1" applyFont="1" applyProtection="1"/>
    <xf numFmtId="4" fontId="31" fillId="0" borderId="1" xfId="5" applyNumberFormat="1" applyFont="1" applyProtection="1"/>
    <xf numFmtId="0" fontId="26" fillId="0" borderId="16" xfId="5" applyFont="1" applyBorder="1" applyAlignment="1" applyProtection="1">
      <alignment horizontal="left" vertical="center" wrapText="1"/>
    </xf>
    <xf numFmtId="0" fontId="26" fillId="0" borderId="17" xfId="5" applyFont="1" applyBorder="1" applyAlignment="1" applyProtection="1">
      <alignment horizontal="left" vertical="center" wrapText="1"/>
    </xf>
    <xf numFmtId="0" fontId="26" fillId="0" borderId="18" xfId="5" applyFont="1" applyBorder="1" applyAlignment="1" applyProtection="1">
      <alignment horizontal="left" vertical="center" wrapText="1"/>
    </xf>
    <xf numFmtId="4" fontId="26" fillId="0" borderId="16" xfId="5" applyNumberFormat="1" applyFont="1" applyBorder="1" applyAlignment="1" applyProtection="1">
      <alignment horizontal="center" vertical="center"/>
    </xf>
    <xf numFmtId="4" fontId="26" fillId="0" borderId="17" xfId="5" applyNumberFormat="1" applyFont="1" applyBorder="1" applyAlignment="1" applyProtection="1">
      <alignment horizontal="center" vertical="center"/>
    </xf>
    <xf numFmtId="4" fontId="26" fillId="0" borderId="18" xfId="5" applyNumberFormat="1" applyFont="1" applyBorder="1" applyAlignment="1" applyProtection="1">
      <alignment horizontal="center" vertical="center"/>
    </xf>
    <xf numFmtId="4" fontId="25" fillId="0" borderId="17" xfId="5" applyNumberFormat="1" applyFont="1" applyBorder="1" applyProtection="1"/>
    <xf numFmtId="0" fontId="26" fillId="0" borderId="32" xfId="5" applyFont="1" applyBorder="1" applyAlignment="1" applyProtection="1">
      <alignment horizontal="left" vertical="center" wrapText="1"/>
    </xf>
    <xf numFmtId="0" fontId="26" fillId="0" borderId="33" xfId="5" applyFont="1" applyBorder="1" applyAlignment="1" applyProtection="1">
      <alignment horizontal="left" vertical="center" wrapText="1"/>
    </xf>
    <xf numFmtId="0" fontId="26" fillId="0" borderId="34" xfId="5" applyFont="1" applyBorder="1" applyAlignment="1" applyProtection="1">
      <alignment horizontal="left" vertical="center" wrapText="1"/>
    </xf>
    <xf numFmtId="4" fontId="26" fillId="0" borderId="32" xfId="5" applyNumberFormat="1" applyFont="1" applyBorder="1" applyAlignment="1" applyProtection="1">
      <alignment horizontal="center" vertical="center"/>
    </xf>
    <xf numFmtId="4" fontId="26" fillId="0" borderId="33" xfId="5" applyNumberFormat="1" applyFont="1" applyBorder="1" applyAlignment="1" applyProtection="1">
      <alignment horizontal="center" vertical="center"/>
    </xf>
    <xf numFmtId="4" fontId="26" fillId="0" borderId="34" xfId="5" applyNumberFormat="1" applyFont="1" applyBorder="1" applyAlignment="1" applyProtection="1">
      <alignment horizontal="center" vertical="center"/>
    </xf>
    <xf numFmtId="0" fontId="26" fillId="0" borderId="35" xfId="5" applyFont="1" applyBorder="1" applyAlignment="1" applyProtection="1">
      <alignment horizontal="left" vertical="center" wrapText="1"/>
    </xf>
    <xf numFmtId="0" fontId="26" fillId="0" borderId="36" xfId="5" applyFont="1" applyBorder="1" applyAlignment="1" applyProtection="1">
      <alignment horizontal="left" vertical="center" wrapText="1"/>
    </xf>
    <xf numFmtId="0" fontId="26" fillId="0" borderId="37" xfId="5" applyFont="1" applyBorder="1" applyAlignment="1" applyProtection="1">
      <alignment horizontal="left" vertical="center" wrapText="1"/>
    </xf>
    <xf numFmtId="4" fontId="26" fillId="0" borderId="35" xfId="5" applyNumberFormat="1" applyFont="1" applyBorder="1" applyAlignment="1" applyProtection="1">
      <alignment horizontal="center" vertical="center"/>
    </xf>
    <xf numFmtId="4" fontId="26" fillId="0" borderId="36" xfId="5" applyNumberFormat="1" applyFont="1" applyBorder="1" applyAlignment="1" applyProtection="1">
      <alignment horizontal="center" vertical="center"/>
    </xf>
    <xf numFmtId="4" fontId="26" fillId="0" borderId="37" xfId="5" applyNumberFormat="1" applyFont="1" applyBorder="1" applyAlignment="1" applyProtection="1">
      <alignment horizontal="center" vertical="center"/>
    </xf>
    <xf numFmtId="4" fontId="25" fillId="0" borderId="31" xfId="5" applyNumberFormat="1" applyFont="1" applyBorder="1" applyProtection="1"/>
    <xf numFmtId="4" fontId="25" fillId="0" borderId="24" xfId="5" applyNumberFormat="1" applyFont="1" applyBorder="1" applyProtection="1"/>
    <xf numFmtId="0" fontId="26" fillId="0" borderId="25" xfId="5" applyFont="1" applyBorder="1" applyAlignment="1" applyProtection="1">
      <alignment horizontal="left" vertical="center" wrapText="1"/>
    </xf>
    <xf numFmtId="4" fontId="25" fillId="0" borderId="24" xfId="5" applyNumberFormat="1" applyFont="1" applyBorder="1" applyAlignment="1" applyProtection="1">
      <alignment vertical="center"/>
    </xf>
    <xf numFmtId="0" fontId="26" fillId="0" borderId="27" xfId="5" applyFont="1" applyBorder="1" applyAlignment="1" applyProtection="1">
      <alignment horizontal="left" vertical="center" wrapText="1"/>
    </xf>
    <xf numFmtId="4" fontId="26" fillId="0" borderId="27" xfId="5" applyNumberFormat="1" applyFont="1" applyBorder="1" applyAlignment="1" applyProtection="1">
      <alignment horizontal="center" vertical="center"/>
    </xf>
    <xf numFmtId="0" fontId="26" fillId="0" borderId="26" xfId="5" applyFont="1" applyBorder="1" applyAlignment="1" applyProtection="1">
      <alignment horizontal="left" vertical="center" wrapText="1"/>
    </xf>
    <xf numFmtId="4" fontId="26" fillId="0" borderId="20" xfId="5" applyNumberFormat="1" applyFont="1" applyBorder="1" applyAlignment="1" applyProtection="1">
      <alignment horizontal="center" vertical="center"/>
    </xf>
    <xf numFmtId="4" fontId="26" fillId="0" borderId="19" xfId="5" applyNumberFormat="1" applyFont="1" applyBorder="1" applyAlignment="1" applyProtection="1">
      <alignment horizontal="center" vertical="center"/>
    </xf>
    <xf numFmtId="4" fontId="26" fillId="0" borderId="21" xfId="5" applyNumberFormat="1" applyFont="1" applyBorder="1" applyAlignment="1" applyProtection="1">
      <alignment horizontal="center" vertical="center"/>
    </xf>
    <xf numFmtId="0" fontId="18" fillId="0" borderId="1" xfId="5" applyFont="1" applyAlignment="1" applyProtection="1">
      <alignment horizontal="center" vertical="center" wrapText="1"/>
    </xf>
    <xf numFmtId="0" fontId="19" fillId="0" borderId="1" xfId="5" applyFont="1" applyAlignment="1" applyProtection="1">
      <alignment vertical="center"/>
    </xf>
    <xf numFmtId="0" fontId="20" fillId="4" borderId="17" xfId="5" applyFont="1" applyFill="1" applyBorder="1" applyAlignment="1" applyProtection="1">
      <alignment horizontal="center" vertical="center" wrapText="1"/>
    </xf>
    <xf numFmtId="0" fontId="21" fillId="4" borderId="17" xfId="5" applyFont="1" applyFill="1" applyBorder="1" applyAlignment="1" applyProtection="1">
      <alignment horizontal="center" vertical="center" wrapText="1"/>
    </xf>
    <xf numFmtId="0" fontId="21" fillId="4" borderId="18" xfId="5" applyFont="1" applyFill="1" applyBorder="1" applyAlignment="1" applyProtection="1">
      <alignment horizontal="center" vertical="center" wrapText="1"/>
    </xf>
    <xf numFmtId="4" fontId="24" fillId="0" borderId="1" xfId="5" applyNumberFormat="1" applyFont="1" applyProtection="1"/>
    <xf numFmtId="4" fontId="24" fillId="0" borderId="1" xfId="5" applyNumberFormat="1" applyFont="1" applyAlignment="1" applyProtection="1">
      <alignment vertical="center"/>
    </xf>
  </cellXfs>
  <cellStyles count="8">
    <cellStyle name="Hypertextový odkaz 2" xfId="7" xr:uid="{C72E89F1-3976-41FC-AFBC-DA62BB39947E}"/>
    <cellStyle name="Nadpis 1" xfId="1" builtinId="16"/>
    <cellStyle name="Nadpis 2" xfId="2" builtinId="17"/>
    <cellStyle name="Normální" xfId="0" builtinId="0" customBuiltin="1"/>
    <cellStyle name="Normální 2" xfId="5" xr:uid="{E50DEE93-28E0-4D07-8730-6179BCAF2881}"/>
    <cellStyle name="Normální 3" xfId="6" xr:uid="{C7686E58-2D85-40B8-8C41-A72F7504D96D}"/>
    <cellStyle name="Vstup" xfId="3" builtinId="20"/>
    <cellStyle name="Výpočet" xfId="4" builtinId="2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DB76E22E-380B-47D3-90E9-114982CC7021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3F3E0E88-DB0C-4DD7-BC22-F321298A385F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rosData\Export\2022-003%20-%20Opravy%20a%20servis%20tepeln&#253;ch%20zdroj&#367;%20a%20topn&#253;ch%20syst&#233;m&#367;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itulace zakázky"/>
      <sheetName val="1.1. SO 1S - Ústecko - za..."/>
      <sheetName val="2.1. SO 2S - Karlovarsko ..."/>
    </sheetNames>
    <sheetDataSet>
      <sheetData sheetId="0">
        <row r="6">
          <cell r="K6" t="str">
            <v>Opravy a servis tepelných zdrojů a topných systémů 2022</v>
          </cell>
        </row>
        <row r="8">
          <cell r="AN8" t="str">
            <v>9. 6. 2022</v>
          </cell>
        </row>
        <row r="13">
          <cell r="AN13" t="str">
            <v/>
          </cell>
        </row>
        <row r="14">
          <cell r="E14" t="str">
            <v xml:space="preserve"> </v>
          </cell>
          <cell r="AN14" t="str">
            <v/>
          </cell>
        </row>
        <row r="16">
          <cell r="AN16" t="str">
            <v/>
          </cell>
        </row>
        <row r="17">
          <cell r="E17" t="str">
            <v xml:space="preserve"> </v>
          </cell>
          <cell r="AN17" t="str">
            <v/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podminky.urs.cz/item/CS_URS_2022_01/722230111" TargetMode="External"/><Relationship Id="rId299" Type="http://schemas.openxmlformats.org/officeDocument/2006/relationships/hyperlink" Target="https://podminky.urs.cz/item/CS_URS_2022_01/732331111" TargetMode="External"/><Relationship Id="rId671" Type="http://schemas.openxmlformats.org/officeDocument/2006/relationships/hyperlink" Target="https://podminky.urs.cz/item/CS_URS_2022_01/735164221" TargetMode="External"/><Relationship Id="rId21" Type="http://schemas.openxmlformats.org/officeDocument/2006/relationships/hyperlink" Target="https://podminky.urs.cz/item/CS_URS_2022_01/722130802" TargetMode="External"/><Relationship Id="rId63" Type="http://schemas.openxmlformats.org/officeDocument/2006/relationships/hyperlink" Target="https://podminky.urs.cz/item/CS_URS_2022_01/722174022" TargetMode="External"/><Relationship Id="rId159" Type="http://schemas.openxmlformats.org/officeDocument/2006/relationships/hyperlink" Target="https://podminky.urs.cz/item/CS_URS_2022_01/723160205" TargetMode="External"/><Relationship Id="rId324" Type="http://schemas.openxmlformats.org/officeDocument/2006/relationships/hyperlink" Target="https://podminky.urs.cz/item/CS_URS_2022_01/733193810" TargetMode="External"/><Relationship Id="rId366" Type="http://schemas.openxmlformats.org/officeDocument/2006/relationships/hyperlink" Target="https://podminky.urs.cz/item/CS_URS_2022_01/998733101" TargetMode="External"/><Relationship Id="rId531" Type="http://schemas.openxmlformats.org/officeDocument/2006/relationships/hyperlink" Target="https://podminky.urs.cz/item/CS_URS_2022_01/734292764" TargetMode="External"/><Relationship Id="rId573" Type="http://schemas.openxmlformats.org/officeDocument/2006/relationships/hyperlink" Target="https://podminky.urs.cz/item/CS_URS_2022_01/734300815" TargetMode="External"/><Relationship Id="rId629" Type="http://schemas.openxmlformats.org/officeDocument/2006/relationships/hyperlink" Target="https://podminky.urs.cz/item/CS_URS_2022_01/734499213" TargetMode="External"/><Relationship Id="rId170" Type="http://schemas.openxmlformats.org/officeDocument/2006/relationships/hyperlink" Target="https://podminky.urs.cz/item/CS_URS_2022_01/723171201" TargetMode="External"/><Relationship Id="rId226" Type="http://schemas.openxmlformats.org/officeDocument/2006/relationships/hyperlink" Target="https://podminky.urs.cz/item/CS_URS_2022_01/998725193" TargetMode="External"/><Relationship Id="rId433" Type="http://schemas.openxmlformats.org/officeDocument/2006/relationships/hyperlink" Target="https://podminky.urs.cz/item/CS_URS_2022_01/734209115" TargetMode="External"/><Relationship Id="rId268" Type="http://schemas.openxmlformats.org/officeDocument/2006/relationships/hyperlink" Target="https://podminky.urs.cz/item/CS_URS_2022_01/732111225" TargetMode="External"/><Relationship Id="rId475" Type="http://schemas.openxmlformats.org/officeDocument/2006/relationships/hyperlink" Target="https://podminky.urs.cz/item/CS_URS_2022_01/734251213" TargetMode="External"/><Relationship Id="rId640" Type="http://schemas.openxmlformats.org/officeDocument/2006/relationships/hyperlink" Target="https://podminky.urs.cz/item/CS_URS_2022_01/735151576" TargetMode="External"/><Relationship Id="rId682" Type="http://schemas.openxmlformats.org/officeDocument/2006/relationships/hyperlink" Target="https://podminky.urs.cz/item/CS_URS_2022_01/735221812" TargetMode="External"/><Relationship Id="rId32" Type="http://schemas.openxmlformats.org/officeDocument/2006/relationships/hyperlink" Target="https://podminky.urs.cz/item/CS_URS_2022_01/722131913" TargetMode="External"/><Relationship Id="rId74" Type="http://schemas.openxmlformats.org/officeDocument/2006/relationships/hyperlink" Target="https://podminky.urs.cz/item/CS_URS_2022_01/722181222" TargetMode="External"/><Relationship Id="rId128" Type="http://schemas.openxmlformats.org/officeDocument/2006/relationships/hyperlink" Target="https://podminky.urs.cz/item/CS_URS_2022_01/722234265" TargetMode="External"/><Relationship Id="rId335" Type="http://schemas.openxmlformats.org/officeDocument/2006/relationships/hyperlink" Target="https://podminky.urs.cz/item/CS_URS_2022_01/733223103" TargetMode="External"/><Relationship Id="rId377" Type="http://schemas.openxmlformats.org/officeDocument/2006/relationships/hyperlink" Target="https://podminky.urs.cz/item/CS_URS_2022_01/734109123" TargetMode="External"/><Relationship Id="rId500" Type="http://schemas.openxmlformats.org/officeDocument/2006/relationships/hyperlink" Target="https://podminky.urs.cz/item/CS_URS_2022_01/734271143" TargetMode="External"/><Relationship Id="rId542" Type="http://schemas.openxmlformats.org/officeDocument/2006/relationships/hyperlink" Target="https://podminky.urs.cz/item/CS_URS_2022_01/734292814" TargetMode="External"/><Relationship Id="rId584" Type="http://schemas.openxmlformats.org/officeDocument/2006/relationships/hyperlink" Target="https://podminky.urs.cz/item/CS_URS_2022_01/734411102" TargetMode="External"/><Relationship Id="rId5" Type="http://schemas.openxmlformats.org/officeDocument/2006/relationships/hyperlink" Target="https://podminky.urs.cz/item/CS_URS_2022_01/611121101" TargetMode="External"/><Relationship Id="rId181" Type="http://schemas.openxmlformats.org/officeDocument/2006/relationships/hyperlink" Target="https://podminky.urs.cz/item/CS_URS_2022_01/723190109" TargetMode="External"/><Relationship Id="rId237" Type="http://schemas.openxmlformats.org/officeDocument/2006/relationships/hyperlink" Target="https://podminky.urs.cz/item/CS_URS_2022_01/731244106" TargetMode="External"/><Relationship Id="rId402" Type="http://schemas.openxmlformats.org/officeDocument/2006/relationships/hyperlink" Target="https://podminky.urs.cz/item/CS_URS_2022_01/734163425" TargetMode="External"/><Relationship Id="rId279" Type="http://schemas.openxmlformats.org/officeDocument/2006/relationships/hyperlink" Target="https://podminky.urs.cz/item/CS_URS_2022_01/732211121" TargetMode="External"/><Relationship Id="rId444" Type="http://schemas.openxmlformats.org/officeDocument/2006/relationships/hyperlink" Target="https://podminky.urs.cz/item/CS_URS_2022_01/734211120" TargetMode="External"/><Relationship Id="rId486" Type="http://schemas.openxmlformats.org/officeDocument/2006/relationships/hyperlink" Target="https://podminky.urs.cz/item/CS_URS_2022_01/734261337" TargetMode="External"/><Relationship Id="rId651" Type="http://schemas.openxmlformats.org/officeDocument/2006/relationships/hyperlink" Target="https://podminky.urs.cz/item/CS_URS_2022_01/735151699" TargetMode="External"/><Relationship Id="rId693" Type="http://schemas.openxmlformats.org/officeDocument/2006/relationships/hyperlink" Target="https://podminky.urs.cz/item/CS_URS_2022_01/998735181" TargetMode="External"/><Relationship Id="rId43" Type="http://schemas.openxmlformats.org/officeDocument/2006/relationships/hyperlink" Target="https://podminky.urs.cz/item/CS_URS_2022_01/722171911" TargetMode="External"/><Relationship Id="rId139" Type="http://schemas.openxmlformats.org/officeDocument/2006/relationships/hyperlink" Target="https://podminky.urs.cz/item/CS_URS_2022_01/722260923" TargetMode="External"/><Relationship Id="rId290" Type="http://schemas.openxmlformats.org/officeDocument/2006/relationships/hyperlink" Target="https://podminky.urs.cz/item/CS_URS_2022_01/732294317" TargetMode="External"/><Relationship Id="rId304" Type="http://schemas.openxmlformats.org/officeDocument/2006/relationships/hyperlink" Target="https://podminky.urs.cz/item/CS_URS_2022_01/732390851" TargetMode="External"/><Relationship Id="rId346" Type="http://schemas.openxmlformats.org/officeDocument/2006/relationships/hyperlink" Target="https://podminky.urs.cz/item/CS_URS_2022_01/733223304" TargetMode="External"/><Relationship Id="rId388" Type="http://schemas.openxmlformats.org/officeDocument/2006/relationships/hyperlink" Target="https://podminky.urs.cz/item/CS_URS_2022_01/734111773" TargetMode="External"/><Relationship Id="rId511" Type="http://schemas.openxmlformats.org/officeDocument/2006/relationships/hyperlink" Target="https://podminky.urs.cz/item/CS_URS_2022_01/734291246" TargetMode="External"/><Relationship Id="rId553" Type="http://schemas.openxmlformats.org/officeDocument/2006/relationships/hyperlink" Target="https://podminky.urs.cz/item/CS_URS_2022_01/734295142" TargetMode="External"/><Relationship Id="rId609" Type="http://schemas.openxmlformats.org/officeDocument/2006/relationships/hyperlink" Target="https://podminky.urs.cz/item/CS_URS_2022_01/734441811" TargetMode="External"/><Relationship Id="rId85" Type="http://schemas.openxmlformats.org/officeDocument/2006/relationships/hyperlink" Target="https://podminky.urs.cz/item/CS_URS_2022_01/722220223" TargetMode="External"/><Relationship Id="rId150" Type="http://schemas.openxmlformats.org/officeDocument/2006/relationships/hyperlink" Target="https://podminky.urs.cz/item/CS_URS_2022_01/998722104" TargetMode="External"/><Relationship Id="rId192" Type="http://schemas.openxmlformats.org/officeDocument/2006/relationships/hyperlink" Target="https://podminky.urs.cz/item/CS_URS_2022_01/723230802" TargetMode="External"/><Relationship Id="rId206" Type="http://schemas.openxmlformats.org/officeDocument/2006/relationships/hyperlink" Target="https://podminky.urs.cz/item/CS_URS_2022_01/725510802" TargetMode="External"/><Relationship Id="rId413" Type="http://schemas.openxmlformats.org/officeDocument/2006/relationships/hyperlink" Target="https://podminky.urs.cz/item/CS_URS_2022_01/734191822" TargetMode="External"/><Relationship Id="rId595" Type="http://schemas.openxmlformats.org/officeDocument/2006/relationships/hyperlink" Target="https://podminky.urs.cz/item/CS_URS_2022_01/734420822" TargetMode="External"/><Relationship Id="rId248" Type="http://schemas.openxmlformats.org/officeDocument/2006/relationships/hyperlink" Target="https://podminky.urs.cz/item/CS_URS_2022_01/731810301" TargetMode="External"/><Relationship Id="rId455" Type="http://schemas.openxmlformats.org/officeDocument/2006/relationships/hyperlink" Target="https://podminky.urs.cz/item/CS_URS_2022_01/734221424" TargetMode="External"/><Relationship Id="rId497" Type="http://schemas.openxmlformats.org/officeDocument/2006/relationships/hyperlink" Target="https://podminky.urs.cz/item/CS_URS_2022_01/734261713" TargetMode="External"/><Relationship Id="rId620" Type="http://schemas.openxmlformats.org/officeDocument/2006/relationships/hyperlink" Target="https://podminky.urs.cz/item/CS_URS_2022_01/734494212" TargetMode="External"/><Relationship Id="rId662" Type="http://schemas.openxmlformats.org/officeDocument/2006/relationships/hyperlink" Target="https://podminky.urs.cz/item/CS_URS_2022_01/735152577" TargetMode="External"/><Relationship Id="rId12" Type="http://schemas.openxmlformats.org/officeDocument/2006/relationships/hyperlink" Target="https://podminky.urs.cz/item/CS_URS_2022_01/721171902" TargetMode="External"/><Relationship Id="rId108" Type="http://schemas.openxmlformats.org/officeDocument/2006/relationships/hyperlink" Target="https://podminky.urs.cz/item/CS_URS_2022_01/722225302" TargetMode="External"/><Relationship Id="rId315" Type="http://schemas.openxmlformats.org/officeDocument/2006/relationships/hyperlink" Target="https://podminky.urs.cz/item/CS_URS_2022_01/732421475" TargetMode="External"/><Relationship Id="rId357" Type="http://schemas.openxmlformats.org/officeDocument/2006/relationships/hyperlink" Target="https://podminky.urs.cz/item/CS_URS_2022_01/733390404" TargetMode="External"/><Relationship Id="rId522" Type="http://schemas.openxmlformats.org/officeDocument/2006/relationships/hyperlink" Target="https://podminky.urs.cz/item/CS_URS_2022_01/734292712" TargetMode="External"/><Relationship Id="rId54" Type="http://schemas.openxmlformats.org/officeDocument/2006/relationships/hyperlink" Target="https://podminky.urs.cz/item/CS_URS_2022_01/722173234" TargetMode="External"/><Relationship Id="rId96" Type="http://schemas.openxmlformats.org/officeDocument/2006/relationships/hyperlink" Target="https://podminky.urs.cz/item/CS_URS_2022_01/722220871" TargetMode="External"/><Relationship Id="rId161" Type="http://schemas.openxmlformats.org/officeDocument/2006/relationships/hyperlink" Target="https://podminky.urs.cz/item/CS_URS_2022_01/723160335" TargetMode="External"/><Relationship Id="rId217" Type="http://schemas.openxmlformats.org/officeDocument/2006/relationships/hyperlink" Target="https://podminky.urs.cz/item/CS_URS_2022_01/725590811" TargetMode="External"/><Relationship Id="rId399" Type="http://schemas.openxmlformats.org/officeDocument/2006/relationships/hyperlink" Target="https://podminky.urs.cz/item/CS_URS_2022_01/734153413" TargetMode="External"/><Relationship Id="rId564" Type="http://schemas.openxmlformats.org/officeDocument/2006/relationships/hyperlink" Target="https://podminky.urs.cz/item/CS_URS_2022_01/734295213" TargetMode="External"/><Relationship Id="rId259" Type="http://schemas.openxmlformats.org/officeDocument/2006/relationships/hyperlink" Target="https://podminky.urs.cz/item/CS_URS_2022_01/731810412" TargetMode="External"/><Relationship Id="rId424" Type="http://schemas.openxmlformats.org/officeDocument/2006/relationships/hyperlink" Target="https://podminky.urs.cz/item/CS_URS_2022_01/734200833" TargetMode="External"/><Relationship Id="rId466" Type="http://schemas.openxmlformats.org/officeDocument/2006/relationships/hyperlink" Target="https://podminky.urs.cz/item/CS_URS_2022_01/734222803" TargetMode="External"/><Relationship Id="rId631" Type="http://schemas.openxmlformats.org/officeDocument/2006/relationships/hyperlink" Target="https://podminky.urs.cz/item/CS_URS_2022_01/734890803" TargetMode="External"/><Relationship Id="rId673" Type="http://schemas.openxmlformats.org/officeDocument/2006/relationships/hyperlink" Target="https://podminky.urs.cz/item/CS_URS_2022_01/735164251" TargetMode="External"/><Relationship Id="rId23" Type="http://schemas.openxmlformats.org/officeDocument/2006/relationships/hyperlink" Target="https://podminky.urs.cz/item/CS_URS_2022_01/722130826" TargetMode="External"/><Relationship Id="rId119" Type="http://schemas.openxmlformats.org/officeDocument/2006/relationships/hyperlink" Target="https://podminky.urs.cz/item/CS_URS_2022_01/722230113" TargetMode="External"/><Relationship Id="rId270" Type="http://schemas.openxmlformats.org/officeDocument/2006/relationships/hyperlink" Target="https://podminky.urs.cz/item/CS_URS_2022_01/732111312" TargetMode="External"/><Relationship Id="rId326" Type="http://schemas.openxmlformats.org/officeDocument/2006/relationships/hyperlink" Target="https://podminky.urs.cz/item/CS_URS_2022_01/733222103" TargetMode="External"/><Relationship Id="rId533" Type="http://schemas.openxmlformats.org/officeDocument/2006/relationships/hyperlink" Target="https://podminky.urs.cz/item/CS_URS_2022_01/734292772" TargetMode="External"/><Relationship Id="rId65" Type="http://schemas.openxmlformats.org/officeDocument/2006/relationships/hyperlink" Target="https://podminky.urs.cz/item/CS_URS_2022_01/722174062" TargetMode="External"/><Relationship Id="rId130" Type="http://schemas.openxmlformats.org/officeDocument/2006/relationships/hyperlink" Target="https://podminky.urs.cz/item/CS_URS_2022_01/722240102" TargetMode="External"/><Relationship Id="rId368" Type="http://schemas.openxmlformats.org/officeDocument/2006/relationships/hyperlink" Target="https://podminky.urs.cz/item/CS_URS_2022_01/998733103" TargetMode="External"/><Relationship Id="rId575" Type="http://schemas.openxmlformats.org/officeDocument/2006/relationships/hyperlink" Target="https://podminky.urs.cz/item/CS_URS_2022_01/734300822" TargetMode="External"/><Relationship Id="rId172" Type="http://schemas.openxmlformats.org/officeDocument/2006/relationships/hyperlink" Target="https://podminky.urs.cz/item/CS_URS_2022_01/723181012" TargetMode="External"/><Relationship Id="rId228" Type="http://schemas.openxmlformats.org/officeDocument/2006/relationships/hyperlink" Target="https://podminky.urs.cz/item/CS_URS_2022_01/731200815" TargetMode="External"/><Relationship Id="rId435" Type="http://schemas.openxmlformats.org/officeDocument/2006/relationships/hyperlink" Target="https://podminky.urs.cz/item/CS_URS_2022_01/734209117" TargetMode="External"/><Relationship Id="rId477" Type="http://schemas.openxmlformats.org/officeDocument/2006/relationships/hyperlink" Target="https://podminky.urs.cz/item/CS_URS_2022_01/734261232" TargetMode="External"/><Relationship Id="rId600" Type="http://schemas.openxmlformats.org/officeDocument/2006/relationships/hyperlink" Target="https://podminky.urs.cz/item/CS_URS_2022_01/734424101" TargetMode="External"/><Relationship Id="rId642" Type="http://schemas.openxmlformats.org/officeDocument/2006/relationships/hyperlink" Target="https://podminky.urs.cz/item/CS_URS_2022_01/735151579" TargetMode="External"/><Relationship Id="rId684" Type="http://schemas.openxmlformats.org/officeDocument/2006/relationships/hyperlink" Target="https://podminky.urs.cz/item/CS_URS_2022_01/735411811" TargetMode="External"/><Relationship Id="rId281" Type="http://schemas.openxmlformats.org/officeDocument/2006/relationships/hyperlink" Target="https://podminky.urs.cz/item/CS_URS_2022_01/732211815" TargetMode="External"/><Relationship Id="rId337" Type="http://schemas.openxmlformats.org/officeDocument/2006/relationships/hyperlink" Target="https://podminky.urs.cz/item/CS_URS_2022_01/733223105" TargetMode="External"/><Relationship Id="rId502" Type="http://schemas.openxmlformats.org/officeDocument/2006/relationships/hyperlink" Target="https://podminky.urs.cz/item/CS_URS_2022_01/734290814" TargetMode="External"/><Relationship Id="rId34" Type="http://schemas.openxmlformats.org/officeDocument/2006/relationships/hyperlink" Target="https://podminky.urs.cz/item/CS_URS_2022_01/722131932" TargetMode="External"/><Relationship Id="rId76" Type="http://schemas.openxmlformats.org/officeDocument/2006/relationships/hyperlink" Target="https://podminky.urs.cz/item/CS_URS_2022_01/722182012" TargetMode="External"/><Relationship Id="rId141" Type="http://schemas.openxmlformats.org/officeDocument/2006/relationships/hyperlink" Target="https://podminky.urs.cz/item/CS_URS_2022_01/722262212" TargetMode="External"/><Relationship Id="rId379" Type="http://schemas.openxmlformats.org/officeDocument/2006/relationships/hyperlink" Target="https://podminky.urs.cz/item/CS_URS_2022_01/734109212" TargetMode="External"/><Relationship Id="rId544" Type="http://schemas.openxmlformats.org/officeDocument/2006/relationships/hyperlink" Target="https://podminky.urs.cz/item/CS_URS_2022_01/734292816" TargetMode="External"/><Relationship Id="rId586" Type="http://schemas.openxmlformats.org/officeDocument/2006/relationships/hyperlink" Target="https://podminky.urs.cz/item/CS_URS_2022_01/734411113" TargetMode="External"/><Relationship Id="rId7" Type="http://schemas.openxmlformats.org/officeDocument/2006/relationships/hyperlink" Target="https://podminky.urs.cz/item/CS_URS_2022_01/632451441" TargetMode="External"/><Relationship Id="rId183" Type="http://schemas.openxmlformats.org/officeDocument/2006/relationships/hyperlink" Target="https://podminky.urs.cz/item/CS_URS_2022_01/723190907" TargetMode="External"/><Relationship Id="rId239" Type="http://schemas.openxmlformats.org/officeDocument/2006/relationships/hyperlink" Target="https://podminky.urs.cz/item/CS_URS_2022_01/731244115" TargetMode="External"/><Relationship Id="rId390" Type="http://schemas.openxmlformats.org/officeDocument/2006/relationships/hyperlink" Target="https://podminky.urs.cz/item/CS_URS_2022_01/734121612" TargetMode="External"/><Relationship Id="rId404" Type="http://schemas.openxmlformats.org/officeDocument/2006/relationships/hyperlink" Target="https://podminky.urs.cz/item/CS_URS_2022_01/734163445" TargetMode="External"/><Relationship Id="rId446" Type="http://schemas.openxmlformats.org/officeDocument/2006/relationships/hyperlink" Target="https://podminky.urs.cz/item/CS_URS_2022_01/734211127" TargetMode="External"/><Relationship Id="rId611" Type="http://schemas.openxmlformats.org/officeDocument/2006/relationships/hyperlink" Target="https://podminky.urs.cz/item/CS_URS_2022_01/734449112" TargetMode="External"/><Relationship Id="rId653" Type="http://schemas.openxmlformats.org/officeDocument/2006/relationships/hyperlink" Target="https://podminky.urs.cz/item/CS_URS_2022_01/735151822" TargetMode="External"/><Relationship Id="rId250" Type="http://schemas.openxmlformats.org/officeDocument/2006/relationships/hyperlink" Target="https://podminky.urs.cz/item/CS_URS_2022_01/731810311" TargetMode="External"/><Relationship Id="rId292" Type="http://schemas.openxmlformats.org/officeDocument/2006/relationships/hyperlink" Target="https://podminky.urs.cz/item/CS_URS_2022_01/732294611" TargetMode="External"/><Relationship Id="rId306" Type="http://schemas.openxmlformats.org/officeDocument/2006/relationships/hyperlink" Target="https://podminky.urs.cz/item/CS_URS_2022_01/732390854" TargetMode="External"/><Relationship Id="rId488" Type="http://schemas.openxmlformats.org/officeDocument/2006/relationships/hyperlink" Target="https://podminky.urs.cz/item/CS_URS_2022_01/734261403" TargetMode="External"/><Relationship Id="rId695" Type="http://schemas.openxmlformats.org/officeDocument/2006/relationships/drawing" Target="../drawings/drawing2.xml"/><Relationship Id="rId45" Type="http://schemas.openxmlformats.org/officeDocument/2006/relationships/hyperlink" Target="https://podminky.urs.cz/item/CS_URS_2022_01/722171913" TargetMode="External"/><Relationship Id="rId87" Type="http://schemas.openxmlformats.org/officeDocument/2006/relationships/hyperlink" Target="https://podminky.urs.cz/item/CS_URS_2022_01/722220232" TargetMode="External"/><Relationship Id="rId110" Type="http://schemas.openxmlformats.org/officeDocument/2006/relationships/hyperlink" Target="https://podminky.urs.cz/item/CS_URS_2022_01/722225304" TargetMode="External"/><Relationship Id="rId348" Type="http://schemas.openxmlformats.org/officeDocument/2006/relationships/hyperlink" Target="https://podminky.urs.cz/item/CS_URS_2022_01/733224205" TargetMode="External"/><Relationship Id="rId513" Type="http://schemas.openxmlformats.org/officeDocument/2006/relationships/hyperlink" Target="https://podminky.urs.cz/item/CS_URS_2022_01/734291262" TargetMode="External"/><Relationship Id="rId555" Type="http://schemas.openxmlformats.org/officeDocument/2006/relationships/hyperlink" Target="https://podminky.urs.cz/item/CS_URS_2022_01/734295144" TargetMode="External"/><Relationship Id="rId597" Type="http://schemas.openxmlformats.org/officeDocument/2006/relationships/hyperlink" Target="https://podminky.urs.cz/item/CS_URS_2022_01/734421102" TargetMode="External"/><Relationship Id="rId152" Type="http://schemas.openxmlformats.org/officeDocument/2006/relationships/hyperlink" Target="https://podminky.urs.cz/item/CS_URS_2022_01/998722192" TargetMode="External"/><Relationship Id="rId194" Type="http://schemas.openxmlformats.org/officeDocument/2006/relationships/hyperlink" Target="https://podminky.urs.cz/item/CS_URS_2022_01/723260802" TargetMode="External"/><Relationship Id="rId208" Type="http://schemas.openxmlformats.org/officeDocument/2006/relationships/hyperlink" Target="https://podminky.urs.cz/item/CS_URS_2022_01/725514802" TargetMode="External"/><Relationship Id="rId415" Type="http://schemas.openxmlformats.org/officeDocument/2006/relationships/hyperlink" Target="https://podminky.urs.cz/item/CS_URS_2022_01/734200812" TargetMode="External"/><Relationship Id="rId457" Type="http://schemas.openxmlformats.org/officeDocument/2006/relationships/hyperlink" Target="https://podminky.urs.cz/item/CS_URS_2022_01/734221545" TargetMode="External"/><Relationship Id="rId622" Type="http://schemas.openxmlformats.org/officeDocument/2006/relationships/hyperlink" Target="https://podminky.urs.cz/item/CS_URS_2022_01/734494214" TargetMode="External"/><Relationship Id="rId261" Type="http://schemas.openxmlformats.org/officeDocument/2006/relationships/hyperlink" Target="https://podminky.urs.cz/item/CS_URS_2022_01/731810442" TargetMode="External"/><Relationship Id="rId499" Type="http://schemas.openxmlformats.org/officeDocument/2006/relationships/hyperlink" Target="https://podminky.urs.cz/item/CS_URS_2022_01/734261717" TargetMode="External"/><Relationship Id="rId664" Type="http://schemas.openxmlformats.org/officeDocument/2006/relationships/hyperlink" Target="https://podminky.urs.cz/item/CS_URS_2022_01/735152580" TargetMode="External"/><Relationship Id="rId14" Type="http://schemas.openxmlformats.org/officeDocument/2006/relationships/hyperlink" Target="https://podminky.urs.cz/item/CS_URS_2022_01/721171912" TargetMode="External"/><Relationship Id="rId56" Type="http://schemas.openxmlformats.org/officeDocument/2006/relationships/hyperlink" Target="https://podminky.urs.cz/item/CS_URS_2022_01/722173912" TargetMode="External"/><Relationship Id="rId317" Type="http://schemas.openxmlformats.org/officeDocument/2006/relationships/hyperlink" Target="https://podminky.urs.cz/item/CS_URS_2022_01/732481231" TargetMode="External"/><Relationship Id="rId359" Type="http://schemas.openxmlformats.org/officeDocument/2006/relationships/hyperlink" Target="https://podminky.urs.cz/item/CS_URS_2022_01/733811211" TargetMode="External"/><Relationship Id="rId524" Type="http://schemas.openxmlformats.org/officeDocument/2006/relationships/hyperlink" Target="https://podminky.urs.cz/item/CS_URS_2022_01/734292714" TargetMode="External"/><Relationship Id="rId566" Type="http://schemas.openxmlformats.org/officeDocument/2006/relationships/hyperlink" Target="https://podminky.urs.cz/item/CS_URS_2022_01/734295223" TargetMode="External"/><Relationship Id="rId98" Type="http://schemas.openxmlformats.org/officeDocument/2006/relationships/hyperlink" Target="https://podminky.urs.cz/item/CS_URS_2022_01/722220873" TargetMode="External"/><Relationship Id="rId121" Type="http://schemas.openxmlformats.org/officeDocument/2006/relationships/hyperlink" Target="https://podminky.urs.cz/item/CS_URS_2022_01/722231141" TargetMode="External"/><Relationship Id="rId163" Type="http://schemas.openxmlformats.org/officeDocument/2006/relationships/hyperlink" Target="https://podminky.urs.cz/item/CS_URS_2022_01/723160805" TargetMode="External"/><Relationship Id="rId219" Type="http://schemas.openxmlformats.org/officeDocument/2006/relationships/hyperlink" Target="https://podminky.urs.cz/item/CS_URS_2022_01/725590813" TargetMode="External"/><Relationship Id="rId370" Type="http://schemas.openxmlformats.org/officeDocument/2006/relationships/hyperlink" Target="https://podminky.urs.cz/item/CS_URS_2022_01/998733193" TargetMode="External"/><Relationship Id="rId426" Type="http://schemas.openxmlformats.org/officeDocument/2006/relationships/hyperlink" Target="https://podminky.urs.cz/item/CS_URS_2022_01/734209101" TargetMode="External"/><Relationship Id="rId633" Type="http://schemas.openxmlformats.org/officeDocument/2006/relationships/hyperlink" Target="https://podminky.urs.cz/item/CS_URS_2022_01/998734102" TargetMode="External"/><Relationship Id="rId230" Type="http://schemas.openxmlformats.org/officeDocument/2006/relationships/hyperlink" Target="https://podminky.urs.cz/item/CS_URS_2022_01/731200823" TargetMode="External"/><Relationship Id="rId468" Type="http://schemas.openxmlformats.org/officeDocument/2006/relationships/hyperlink" Target="https://podminky.urs.cz/item/CS_URS_2022_01/734229144" TargetMode="External"/><Relationship Id="rId675" Type="http://schemas.openxmlformats.org/officeDocument/2006/relationships/hyperlink" Target="https://podminky.urs.cz/item/CS_URS_2022_01/735164261" TargetMode="External"/><Relationship Id="rId25" Type="http://schemas.openxmlformats.org/officeDocument/2006/relationships/hyperlink" Target="https://podminky.urs.cz/item/CS_URS_2022_01/722130916" TargetMode="External"/><Relationship Id="rId67" Type="http://schemas.openxmlformats.org/officeDocument/2006/relationships/hyperlink" Target="https://podminky.urs.cz/item/CS_URS_2022_01/722174912" TargetMode="External"/><Relationship Id="rId272" Type="http://schemas.openxmlformats.org/officeDocument/2006/relationships/hyperlink" Target="https://podminky.urs.cz/item/CS_URS_2022_01/732111315" TargetMode="External"/><Relationship Id="rId328" Type="http://schemas.openxmlformats.org/officeDocument/2006/relationships/hyperlink" Target="https://podminky.urs.cz/item/CS_URS_2022_01/733222202" TargetMode="External"/><Relationship Id="rId535" Type="http://schemas.openxmlformats.org/officeDocument/2006/relationships/hyperlink" Target="https://podminky.urs.cz/item/CS_URS_2022_01/734292774" TargetMode="External"/><Relationship Id="rId577" Type="http://schemas.openxmlformats.org/officeDocument/2006/relationships/hyperlink" Target="https://podminky.urs.cz/item/CS_URS_2022_01/734300824" TargetMode="External"/><Relationship Id="rId132" Type="http://schemas.openxmlformats.org/officeDocument/2006/relationships/hyperlink" Target="https://podminky.urs.cz/item/CS_URS_2022_01/722240122" TargetMode="External"/><Relationship Id="rId174" Type="http://schemas.openxmlformats.org/officeDocument/2006/relationships/hyperlink" Target="https://podminky.urs.cz/item/CS_URS_2022_01/723181021" TargetMode="External"/><Relationship Id="rId381" Type="http://schemas.openxmlformats.org/officeDocument/2006/relationships/hyperlink" Target="https://podminky.urs.cz/item/CS_URS_2022_01/734109312" TargetMode="External"/><Relationship Id="rId602" Type="http://schemas.openxmlformats.org/officeDocument/2006/relationships/hyperlink" Target="https://podminky.urs.cz/item/CS_URS_2022_01/734430821" TargetMode="External"/><Relationship Id="rId241" Type="http://schemas.openxmlformats.org/officeDocument/2006/relationships/hyperlink" Target="https://podminky.urs.cz/item/CS_URS_2022_01/731251121" TargetMode="External"/><Relationship Id="rId437" Type="http://schemas.openxmlformats.org/officeDocument/2006/relationships/hyperlink" Target="https://podminky.urs.cz/item/CS_URS_2022_01/734209123" TargetMode="External"/><Relationship Id="rId479" Type="http://schemas.openxmlformats.org/officeDocument/2006/relationships/hyperlink" Target="https://podminky.urs.cz/item/CS_URS_2022_01/734261234" TargetMode="External"/><Relationship Id="rId644" Type="http://schemas.openxmlformats.org/officeDocument/2006/relationships/hyperlink" Target="https://podminky.urs.cz/item/CS_URS_2022_01/735151599" TargetMode="External"/><Relationship Id="rId686" Type="http://schemas.openxmlformats.org/officeDocument/2006/relationships/hyperlink" Target="https://podminky.urs.cz/item/CS_URS_2022_01/735494811" TargetMode="External"/><Relationship Id="rId36" Type="http://schemas.openxmlformats.org/officeDocument/2006/relationships/hyperlink" Target="https://podminky.urs.cz/item/CS_URS_2022_01/722131961" TargetMode="External"/><Relationship Id="rId283" Type="http://schemas.openxmlformats.org/officeDocument/2006/relationships/hyperlink" Target="https://podminky.urs.cz/item/CS_URS_2022_01/732213813" TargetMode="External"/><Relationship Id="rId339" Type="http://schemas.openxmlformats.org/officeDocument/2006/relationships/hyperlink" Target="https://podminky.urs.cz/item/CS_URS_2022_01/733223203" TargetMode="External"/><Relationship Id="rId490" Type="http://schemas.openxmlformats.org/officeDocument/2006/relationships/hyperlink" Target="https://podminky.urs.cz/item/CS_URS_2022_01/734261407" TargetMode="External"/><Relationship Id="rId504" Type="http://schemas.openxmlformats.org/officeDocument/2006/relationships/hyperlink" Target="https://podminky.urs.cz/item/CS_URS_2022_01/734290823" TargetMode="External"/><Relationship Id="rId546" Type="http://schemas.openxmlformats.org/officeDocument/2006/relationships/hyperlink" Target="https://podminky.urs.cz/item/CS_URS_2022_01/734292871" TargetMode="External"/><Relationship Id="rId78" Type="http://schemas.openxmlformats.org/officeDocument/2006/relationships/hyperlink" Target="https://podminky.urs.cz/item/CS_URS_2022_01/722190831" TargetMode="External"/><Relationship Id="rId101" Type="http://schemas.openxmlformats.org/officeDocument/2006/relationships/hyperlink" Target="https://podminky.urs.cz/item/CS_URS_2022_01/722224115" TargetMode="External"/><Relationship Id="rId143" Type="http://schemas.openxmlformats.org/officeDocument/2006/relationships/hyperlink" Target="https://podminky.urs.cz/item/CS_URS_2022_01/722263205" TargetMode="External"/><Relationship Id="rId185" Type="http://schemas.openxmlformats.org/officeDocument/2006/relationships/hyperlink" Target="https://podminky.urs.cz/item/CS_URS_2022_01/723230102" TargetMode="External"/><Relationship Id="rId350" Type="http://schemas.openxmlformats.org/officeDocument/2006/relationships/hyperlink" Target="https://podminky.urs.cz/item/CS_URS_2022_01/733224207" TargetMode="External"/><Relationship Id="rId406" Type="http://schemas.openxmlformats.org/officeDocument/2006/relationships/hyperlink" Target="https://podminky.urs.cz/item/CS_URS_2022_01/734169413" TargetMode="External"/><Relationship Id="rId588" Type="http://schemas.openxmlformats.org/officeDocument/2006/relationships/hyperlink" Target="https://podminky.urs.cz/item/CS_URS_2022_01/734411127" TargetMode="External"/><Relationship Id="rId9" Type="http://schemas.openxmlformats.org/officeDocument/2006/relationships/hyperlink" Target="https://podminky.urs.cz/item/CS_URS_2022_01/974042543" TargetMode="External"/><Relationship Id="rId210" Type="http://schemas.openxmlformats.org/officeDocument/2006/relationships/hyperlink" Target="https://podminky.urs.cz/item/CS_URS_2022_01/725530831" TargetMode="External"/><Relationship Id="rId392" Type="http://schemas.openxmlformats.org/officeDocument/2006/relationships/hyperlink" Target="https://podminky.urs.cz/item/CS_URS_2022_01/734134631" TargetMode="External"/><Relationship Id="rId448" Type="http://schemas.openxmlformats.org/officeDocument/2006/relationships/hyperlink" Target="https://podminky.urs.cz/item/CS_URS_2022_01/734220102" TargetMode="External"/><Relationship Id="rId613" Type="http://schemas.openxmlformats.org/officeDocument/2006/relationships/hyperlink" Target="https://podminky.urs.cz/item/CS_URS_2022_01/734449114" TargetMode="External"/><Relationship Id="rId655" Type="http://schemas.openxmlformats.org/officeDocument/2006/relationships/hyperlink" Target="https://podminky.urs.cz/item/CS_URS_2022_01/735151832" TargetMode="External"/><Relationship Id="rId252" Type="http://schemas.openxmlformats.org/officeDocument/2006/relationships/hyperlink" Target="https://podminky.urs.cz/item/CS_URS_2022_01/731810331" TargetMode="External"/><Relationship Id="rId294" Type="http://schemas.openxmlformats.org/officeDocument/2006/relationships/hyperlink" Target="https://podminky.urs.cz/item/CS_URS_2022_01/732320814" TargetMode="External"/><Relationship Id="rId308" Type="http://schemas.openxmlformats.org/officeDocument/2006/relationships/hyperlink" Target="https://podminky.urs.cz/item/CS_URS_2022_01/732420811" TargetMode="External"/><Relationship Id="rId515" Type="http://schemas.openxmlformats.org/officeDocument/2006/relationships/hyperlink" Target="https://podminky.urs.cz/item/CS_URS_2022_01/734291264" TargetMode="External"/><Relationship Id="rId47" Type="http://schemas.openxmlformats.org/officeDocument/2006/relationships/hyperlink" Target="https://podminky.urs.cz/item/CS_URS_2022_01/722171931" TargetMode="External"/><Relationship Id="rId89" Type="http://schemas.openxmlformats.org/officeDocument/2006/relationships/hyperlink" Target="https://podminky.urs.cz/item/CS_URS_2022_01/722220241" TargetMode="External"/><Relationship Id="rId112" Type="http://schemas.openxmlformats.org/officeDocument/2006/relationships/hyperlink" Target="https://podminky.urs.cz/item/CS_URS_2022_01/722230102" TargetMode="External"/><Relationship Id="rId154" Type="http://schemas.openxmlformats.org/officeDocument/2006/relationships/hyperlink" Target="https://podminky.urs.cz/item/CS_URS_2022_01/723120805" TargetMode="External"/><Relationship Id="rId361" Type="http://schemas.openxmlformats.org/officeDocument/2006/relationships/hyperlink" Target="https://podminky.urs.cz/item/CS_URS_2022_01/733811213" TargetMode="External"/><Relationship Id="rId557" Type="http://schemas.openxmlformats.org/officeDocument/2006/relationships/hyperlink" Target="https://podminky.urs.cz/item/CS_URS_2022_01/734295146" TargetMode="External"/><Relationship Id="rId599" Type="http://schemas.openxmlformats.org/officeDocument/2006/relationships/hyperlink" Target="https://podminky.urs.cz/item/CS_URS_2022_01/734421112" TargetMode="External"/><Relationship Id="rId196" Type="http://schemas.openxmlformats.org/officeDocument/2006/relationships/hyperlink" Target="https://podminky.urs.cz/item/CS_URS_2022_01/998723102" TargetMode="External"/><Relationship Id="rId417" Type="http://schemas.openxmlformats.org/officeDocument/2006/relationships/hyperlink" Target="https://podminky.urs.cz/item/CS_URS_2022_01/734200814" TargetMode="External"/><Relationship Id="rId459" Type="http://schemas.openxmlformats.org/officeDocument/2006/relationships/hyperlink" Target="https://podminky.urs.cz/item/CS_URS_2022_01/734221547" TargetMode="External"/><Relationship Id="rId624" Type="http://schemas.openxmlformats.org/officeDocument/2006/relationships/hyperlink" Target="https://podminky.urs.cz/item/CS_URS_2022_01/734494216" TargetMode="External"/><Relationship Id="rId666" Type="http://schemas.openxmlformats.org/officeDocument/2006/relationships/hyperlink" Target="https://podminky.urs.cz/item/CS_URS_2022_01/735152597" TargetMode="External"/><Relationship Id="rId16" Type="http://schemas.openxmlformats.org/officeDocument/2006/relationships/hyperlink" Target="https://podminky.urs.cz/item/CS_URS_2022_01/721910922" TargetMode="External"/><Relationship Id="rId221" Type="http://schemas.openxmlformats.org/officeDocument/2006/relationships/hyperlink" Target="https://podminky.urs.cz/item/CS_URS_2022_01/725662800" TargetMode="External"/><Relationship Id="rId263" Type="http://schemas.openxmlformats.org/officeDocument/2006/relationships/hyperlink" Target="https://podminky.urs.cz/item/CS_URS_2022_01/731810462" TargetMode="External"/><Relationship Id="rId319" Type="http://schemas.openxmlformats.org/officeDocument/2006/relationships/hyperlink" Target="https://podminky.urs.cz/item/CS_URS_2022_01/733110803" TargetMode="External"/><Relationship Id="rId470" Type="http://schemas.openxmlformats.org/officeDocument/2006/relationships/hyperlink" Target="https://podminky.urs.cz/item/CS_URS_2022_01/734242412" TargetMode="External"/><Relationship Id="rId526" Type="http://schemas.openxmlformats.org/officeDocument/2006/relationships/hyperlink" Target="https://podminky.urs.cz/item/CS_URS_2022_01/734292724" TargetMode="External"/><Relationship Id="rId58" Type="http://schemas.openxmlformats.org/officeDocument/2006/relationships/hyperlink" Target="https://podminky.urs.cz/item/CS_URS_2022_01/722173914" TargetMode="External"/><Relationship Id="rId123" Type="http://schemas.openxmlformats.org/officeDocument/2006/relationships/hyperlink" Target="https://podminky.urs.cz/item/CS_URS_2022_01/722231143" TargetMode="External"/><Relationship Id="rId330" Type="http://schemas.openxmlformats.org/officeDocument/2006/relationships/hyperlink" Target="https://podminky.urs.cz/item/CS_URS_2022_01/733222204" TargetMode="External"/><Relationship Id="rId568" Type="http://schemas.openxmlformats.org/officeDocument/2006/relationships/hyperlink" Target="https://podminky.urs.cz/item/CS_URS_2022_01/734295252" TargetMode="External"/><Relationship Id="rId165" Type="http://schemas.openxmlformats.org/officeDocument/2006/relationships/hyperlink" Target="https://podminky.urs.cz/item/CS_URS_2022_01/723160831" TargetMode="External"/><Relationship Id="rId372" Type="http://schemas.openxmlformats.org/officeDocument/2006/relationships/hyperlink" Target="https://podminky.urs.cz/item/CS_URS_2022_01/734100812" TargetMode="External"/><Relationship Id="rId428" Type="http://schemas.openxmlformats.org/officeDocument/2006/relationships/hyperlink" Target="https://podminky.urs.cz/item/CS_URS_2022_01/734209103" TargetMode="External"/><Relationship Id="rId635" Type="http://schemas.openxmlformats.org/officeDocument/2006/relationships/hyperlink" Target="https://podminky.urs.cz/item/CS_URS_2022_01/998734181" TargetMode="External"/><Relationship Id="rId677" Type="http://schemas.openxmlformats.org/officeDocument/2006/relationships/hyperlink" Target="https://podminky.urs.cz/item/CS_URS_2022_01/735211811" TargetMode="External"/><Relationship Id="rId232" Type="http://schemas.openxmlformats.org/officeDocument/2006/relationships/hyperlink" Target="https://podminky.urs.cz/item/CS_URS_2022_01/731200826" TargetMode="External"/><Relationship Id="rId274" Type="http://schemas.openxmlformats.org/officeDocument/2006/relationships/hyperlink" Target="https://podminky.urs.cz/item/CS_URS_2022_01/732112125" TargetMode="External"/><Relationship Id="rId481" Type="http://schemas.openxmlformats.org/officeDocument/2006/relationships/hyperlink" Target="https://podminky.urs.cz/item/CS_URS_2022_01/734261237" TargetMode="External"/><Relationship Id="rId27" Type="http://schemas.openxmlformats.org/officeDocument/2006/relationships/hyperlink" Target="https://podminky.urs.cz/item/CS_URS_2022_01/722130992" TargetMode="External"/><Relationship Id="rId69" Type="http://schemas.openxmlformats.org/officeDocument/2006/relationships/hyperlink" Target="https://podminky.urs.cz/item/CS_URS_2022_01/722174914" TargetMode="External"/><Relationship Id="rId134" Type="http://schemas.openxmlformats.org/officeDocument/2006/relationships/hyperlink" Target="https://podminky.urs.cz/item/CS_URS_2022_01/722260811" TargetMode="External"/><Relationship Id="rId537" Type="http://schemas.openxmlformats.org/officeDocument/2006/relationships/hyperlink" Target="https://podminky.urs.cz/item/CS_URS_2022_01/734292776" TargetMode="External"/><Relationship Id="rId579" Type="http://schemas.openxmlformats.org/officeDocument/2006/relationships/hyperlink" Target="https://podminky.urs.cz/item/CS_URS_2022_01/734410821" TargetMode="External"/><Relationship Id="rId80" Type="http://schemas.openxmlformats.org/officeDocument/2006/relationships/hyperlink" Target="https://podminky.urs.cz/item/CS_URS_2022_01/722220211" TargetMode="External"/><Relationship Id="rId176" Type="http://schemas.openxmlformats.org/officeDocument/2006/relationships/hyperlink" Target="https://podminky.urs.cz/item/CS_URS_2022_01/723181023" TargetMode="External"/><Relationship Id="rId341" Type="http://schemas.openxmlformats.org/officeDocument/2006/relationships/hyperlink" Target="https://podminky.urs.cz/item/CS_URS_2022_01/733223205" TargetMode="External"/><Relationship Id="rId383" Type="http://schemas.openxmlformats.org/officeDocument/2006/relationships/hyperlink" Target="https://podminky.urs.cz/item/CS_URS_2022_01/734111412" TargetMode="External"/><Relationship Id="rId439" Type="http://schemas.openxmlformats.org/officeDocument/2006/relationships/hyperlink" Target="https://podminky.urs.cz/item/CS_URS_2022_01/734211112" TargetMode="External"/><Relationship Id="rId590" Type="http://schemas.openxmlformats.org/officeDocument/2006/relationships/hyperlink" Target="https://podminky.urs.cz/item/CS_URS_2022_01/734411132" TargetMode="External"/><Relationship Id="rId604" Type="http://schemas.openxmlformats.org/officeDocument/2006/relationships/hyperlink" Target="https://podminky.urs.cz/item/CS_URS_2022_01/734441112" TargetMode="External"/><Relationship Id="rId646" Type="http://schemas.openxmlformats.org/officeDocument/2006/relationships/hyperlink" Target="https://podminky.urs.cz/item/CS_URS_2022_01/735151601" TargetMode="External"/><Relationship Id="rId201" Type="http://schemas.openxmlformats.org/officeDocument/2006/relationships/hyperlink" Target="https://podminky.urs.cz/item/CS_URS_2022_01/724311811" TargetMode="External"/><Relationship Id="rId243" Type="http://schemas.openxmlformats.org/officeDocument/2006/relationships/hyperlink" Target="https://podminky.urs.cz/item/CS_URS_2022_01/731280101" TargetMode="External"/><Relationship Id="rId285" Type="http://schemas.openxmlformats.org/officeDocument/2006/relationships/hyperlink" Target="https://podminky.urs.cz/item/CS_URS_2022_01/732214813" TargetMode="External"/><Relationship Id="rId450" Type="http://schemas.openxmlformats.org/officeDocument/2006/relationships/hyperlink" Target="https://podminky.urs.cz/item/CS_URS_2022_01/734221412" TargetMode="External"/><Relationship Id="rId506" Type="http://schemas.openxmlformats.org/officeDocument/2006/relationships/hyperlink" Target="https://podminky.urs.cz/item/CS_URS_2022_01/734291122" TargetMode="External"/><Relationship Id="rId688" Type="http://schemas.openxmlformats.org/officeDocument/2006/relationships/hyperlink" Target="https://podminky.urs.cz/item/CS_URS_2022_01/735890802" TargetMode="External"/><Relationship Id="rId38" Type="http://schemas.openxmlformats.org/officeDocument/2006/relationships/hyperlink" Target="https://podminky.urs.cz/item/CS_URS_2022_01/722131963" TargetMode="External"/><Relationship Id="rId103" Type="http://schemas.openxmlformats.org/officeDocument/2006/relationships/hyperlink" Target="https://podminky.urs.cz/item/CS_URS_2022_01/722224121" TargetMode="External"/><Relationship Id="rId310" Type="http://schemas.openxmlformats.org/officeDocument/2006/relationships/hyperlink" Target="https://podminky.urs.cz/item/CS_URS_2022_01/732421201" TargetMode="External"/><Relationship Id="rId492" Type="http://schemas.openxmlformats.org/officeDocument/2006/relationships/hyperlink" Target="https://podminky.urs.cz/item/CS_URS_2022_01/734261412" TargetMode="External"/><Relationship Id="rId548" Type="http://schemas.openxmlformats.org/officeDocument/2006/relationships/hyperlink" Target="https://podminky.urs.cz/item/CS_URS_2022_01/734292873" TargetMode="External"/><Relationship Id="rId91" Type="http://schemas.openxmlformats.org/officeDocument/2006/relationships/hyperlink" Target="https://podminky.urs.cz/item/CS_URS_2022_01/722220243" TargetMode="External"/><Relationship Id="rId145" Type="http://schemas.openxmlformats.org/officeDocument/2006/relationships/hyperlink" Target="https://podminky.urs.cz/item/CS_URS_2022_01/722290226" TargetMode="External"/><Relationship Id="rId187" Type="http://schemas.openxmlformats.org/officeDocument/2006/relationships/hyperlink" Target="https://podminky.urs.cz/item/CS_URS_2022_01/723230104" TargetMode="External"/><Relationship Id="rId352" Type="http://schemas.openxmlformats.org/officeDocument/2006/relationships/hyperlink" Target="https://podminky.urs.cz/item/CS_URS_2022_01/733224226" TargetMode="External"/><Relationship Id="rId394" Type="http://schemas.openxmlformats.org/officeDocument/2006/relationships/hyperlink" Target="https://podminky.urs.cz/item/CS_URS_2022_01/734140823" TargetMode="External"/><Relationship Id="rId408" Type="http://schemas.openxmlformats.org/officeDocument/2006/relationships/hyperlink" Target="https://podminky.urs.cz/item/CS_URS_2022_01/734190818" TargetMode="External"/><Relationship Id="rId615" Type="http://schemas.openxmlformats.org/officeDocument/2006/relationships/hyperlink" Target="https://podminky.urs.cz/item/CS_URS_2022_01/734449211" TargetMode="External"/><Relationship Id="rId212" Type="http://schemas.openxmlformats.org/officeDocument/2006/relationships/hyperlink" Target="https://podminky.urs.cz/item/CS_URS_2022_01/725532220" TargetMode="External"/><Relationship Id="rId254" Type="http://schemas.openxmlformats.org/officeDocument/2006/relationships/hyperlink" Target="https://podminky.urs.cz/item/CS_URS_2022_01/731810341" TargetMode="External"/><Relationship Id="rId657" Type="http://schemas.openxmlformats.org/officeDocument/2006/relationships/hyperlink" Target="https://podminky.urs.cz/item/CS_URS_2022_01/735152479" TargetMode="External"/><Relationship Id="rId49" Type="http://schemas.openxmlformats.org/officeDocument/2006/relationships/hyperlink" Target="https://podminky.urs.cz/item/CS_URS_2022_01/722171933" TargetMode="External"/><Relationship Id="rId114" Type="http://schemas.openxmlformats.org/officeDocument/2006/relationships/hyperlink" Target="https://podminky.urs.cz/item/CS_URS_2022_01/722230104" TargetMode="External"/><Relationship Id="rId296" Type="http://schemas.openxmlformats.org/officeDocument/2006/relationships/hyperlink" Target="https://podminky.urs.cz/item/CS_URS_2022_01/732330104" TargetMode="External"/><Relationship Id="rId461" Type="http://schemas.openxmlformats.org/officeDocument/2006/relationships/hyperlink" Target="https://podminky.urs.cz/item/CS_URS_2022_01/734221555" TargetMode="External"/><Relationship Id="rId517" Type="http://schemas.openxmlformats.org/officeDocument/2006/relationships/hyperlink" Target="https://podminky.urs.cz/item/CS_URS_2022_01/734291273" TargetMode="External"/><Relationship Id="rId559" Type="http://schemas.openxmlformats.org/officeDocument/2006/relationships/hyperlink" Target="https://podminky.urs.cz/item/CS_URS_2022_01/734295152" TargetMode="External"/><Relationship Id="rId60" Type="http://schemas.openxmlformats.org/officeDocument/2006/relationships/hyperlink" Target="https://podminky.urs.cz/item/CS_URS_2022_01/722174002" TargetMode="External"/><Relationship Id="rId156" Type="http://schemas.openxmlformats.org/officeDocument/2006/relationships/hyperlink" Target="https://podminky.urs.cz/item/CS_URS_2022_01/723150801" TargetMode="External"/><Relationship Id="rId198" Type="http://schemas.openxmlformats.org/officeDocument/2006/relationships/hyperlink" Target="https://podminky.urs.cz/item/CS_URS_2022_01/998723104" TargetMode="External"/><Relationship Id="rId321" Type="http://schemas.openxmlformats.org/officeDocument/2006/relationships/hyperlink" Target="https://podminky.urs.cz/item/CS_URS_2022_01/733110808" TargetMode="External"/><Relationship Id="rId363" Type="http://schemas.openxmlformats.org/officeDocument/2006/relationships/hyperlink" Target="https://podminky.urs.cz/item/CS_URS_2022_01/733811231" TargetMode="External"/><Relationship Id="rId419" Type="http://schemas.openxmlformats.org/officeDocument/2006/relationships/hyperlink" Target="https://podminky.urs.cz/item/CS_URS_2022_01/734200822" TargetMode="External"/><Relationship Id="rId570" Type="http://schemas.openxmlformats.org/officeDocument/2006/relationships/hyperlink" Target="https://podminky.urs.cz/item/CS_URS_2022_01/734300812" TargetMode="External"/><Relationship Id="rId626" Type="http://schemas.openxmlformats.org/officeDocument/2006/relationships/hyperlink" Target="https://podminky.urs.cz/item/CS_URS_2022_01/734494218" TargetMode="External"/><Relationship Id="rId223" Type="http://schemas.openxmlformats.org/officeDocument/2006/relationships/hyperlink" Target="https://podminky.urs.cz/item/CS_URS_2022_01/998725102" TargetMode="External"/><Relationship Id="rId430" Type="http://schemas.openxmlformats.org/officeDocument/2006/relationships/hyperlink" Target="https://podminky.urs.cz/item/CS_URS_2022_01/734209112" TargetMode="External"/><Relationship Id="rId668" Type="http://schemas.openxmlformats.org/officeDocument/2006/relationships/hyperlink" Target="https://podminky.urs.cz/item/CS_URS_2022_01/735152601" TargetMode="External"/><Relationship Id="rId18" Type="http://schemas.openxmlformats.org/officeDocument/2006/relationships/hyperlink" Target="https://podminky.urs.cz/item/CS_URS_2022_01/721910943" TargetMode="External"/><Relationship Id="rId265" Type="http://schemas.openxmlformats.org/officeDocument/2006/relationships/hyperlink" Target="https://podminky.urs.cz/item/CS_URS_2022_01/732110811" TargetMode="External"/><Relationship Id="rId472" Type="http://schemas.openxmlformats.org/officeDocument/2006/relationships/hyperlink" Target="https://podminky.urs.cz/item/CS_URS_2022_01/734242415" TargetMode="External"/><Relationship Id="rId528" Type="http://schemas.openxmlformats.org/officeDocument/2006/relationships/hyperlink" Target="https://podminky.urs.cz/item/CS_URS_2022_01/734292761" TargetMode="External"/><Relationship Id="rId125" Type="http://schemas.openxmlformats.org/officeDocument/2006/relationships/hyperlink" Target="https://podminky.urs.cz/item/CS_URS_2022_01/722234262" TargetMode="External"/><Relationship Id="rId167" Type="http://schemas.openxmlformats.org/officeDocument/2006/relationships/hyperlink" Target="https://podminky.urs.cz/item/CS_URS_2022_01/723170801" TargetMode="External"/><Relationship Id="rId332" Type="http://schemas.openxmlformats.org/officeDocument/2006/relationships/hyperlink" Target="https://podminky.urs.cz/item/CS_URS_2022_01/733222303" TargetMode="External"/><Relationship Id="rId374" Type="http://schemas.openxmlformats.org/officeDocument/2006/relationships/hyperlink" Target="https://podminky.urs.cz/item/CS_URS_2022_01/734100822" TargetMode="External"/><Relationship Id="rId581" Type="http://schemas.openxmlformats.org/officeDocument/2006/relationships/hyperlink" Target="https://podminky.urs.cz/item/CS_URS_2022_01/734410841" TargetMode="External"/><Relationship Id="rId71" Type="http://schemas.openxmlformats.org/officeDocument/2006/relationships/hyperlink" Target="https://podminky.urs.cz/item/CS_URS_2022_01/722179192" TargetMode="External"/><Relationship Id="rId234" Type="http://schemas.openxmlformats.org/officeDocument/2006/relationships/hyperlink" Target="https://podminky.urs.cz/item/CS_URS_2022_01/731210101" TargetMode="External"/><Relationship Id="rId637" Type="http://schemas.openxmlformats.org/officeDocument/2006/relationships/hyperlink" Target="https://podminky.urs.cz/item/CS_URS_2022_01/735111810" TargetMode="External"/><Relationship Id="rId679" Type="http://schemas.openxmlformats.org/officeDocument/2006/relationships/hyperlink" Target="https://podminky.urs.cz/item/CS_URS_2022_01/735211813" TargetMode="External"/><Relationship Id="rId2" Type="http://schemas.openxmlformats.org/officeDocument/2006/relationships/hyperlink" Target="https://podminky.urs.cz/item/CS_URS_2022_01/346244371" TargetMode="External"/><Relationship Id="rId29" Type="http://schemas.openxmlformats.org/officeDocument/2006/relationships/hyperlink" Target="https://podminky.urs.cz/item/CS_URS_2022_01/722131902" TargetMode="External"/><Relationship Id="rId276" Type="http://schemas.openxmlformats.org/officeDocument/2006/relationships/hyperlink" Target="https://podminky.urs.cz/item/CS_URS_2022_01/732113116" TargetMode="External"/><Relationship Id="rId441" Type="http://schemas.openxmlformats.org/officeDocument/2006/relationships/hyperlink" Target="https://podminky.urs.cz/item/CS_URS_2022_01/734211115" TargetMode="External"/><Relationship Id="rId483" Type="http://schemas.openxmlformats.org/officeDocument/2006/relationships/hyperlink" Target="https://podminky.urs.cz/item/CS_URS_2022_01/734261333" TargetMode="External"/><Relationship Id="rId539" Type="http://schemas.openxmlformats.org/officeDocument/2006/relationships/hyperlink" Target="https://podminky.urs.cz/item/CS_URS_2022_01/734292811" TargetMode="External"/><Relationship Id="rId690" Type="http://schemas.openxmlformats.org/officeDocument/2006/relationships/hyperlink" Target="https://podminky.urs.cz/item/CS_URS_2022_01/998735101" TargetMode="External"/><Relationship Id="rId40" Type="http://schemas.openxmlformats.org/officeDocument/2006/relationships/hyperlink" Target="https://podminky.urs.cz/item/CS_URS_2022_01/722160803" TargetMode="External"/><Relationship Id="rId115" Type="http://schemas.openxmlformats.org/officeDocument/2006/relationships/hyperlink" Target="https://podminky.urs.cz/item/CS_URS_2022_01/722230105" TargetMode="External"/><Relationship Id="rId136" Type="http://schemas.openxmlformats.org/officeDocument/2006/relationships/hyperlink" Target="https://podminky.urs.cz/item/CS_URS_2022_01/722260813" TargetMode="External"/><Relationship Id="rId157" Type="http://schemas.openxmlformats.org/officeDocument/2006/relationships/hyperlink" Target="https://podminky.urs.cz/item/CS_URS_2022_01/723150802" TargetMode="External"/><Relationship Id="rId178" Type="http://schemas.openxmlformats.org/officeDocument/2006/relationships/hyperlink" Target="https://podminky.urs.cz/item/CS_URS_2022_01/723181025" TargetMode="External"/><Relationship Id="rId301" Type="http://schemas.openxmlformats.org/officeDocument/2006/relationships/hyperlink" Target="https://podminky.urs.cz/item/CS_URS_2022_01/732331772" TargetMode="External"/><Relationship Id="rId322" Type="http://schemas.openxmlformats.org/officeDocument/2006/relationships/hyperlink" Target="https://podminky.urs.cz/item/CS_URS_2022_01/733120815" TargetMode="External"/><Relationship Id="rId343" Type="http://schemas.openxmlformats.org/officeDocument/2006/relationships/hyperlink" Target="https://podminky.urs.cz/item/CS_URS_2022_01/733223301" TargetMode="External"/><Relationship Id="rId364" Type="http://schemas.openxmlformats.org/officeDocument/2006/relationships/hyperlink" Target="https://podminky.urs.cz/item/CS_URS_2022_01/733890801" TargetMode="External"/><Relationship Id="rId550" Type="http://schemas.openxmlformats.org/officeDocument/2006/relationships/hyperlink" Target="https://podminky.urs.cz/item/CS_URS_2022_01/734295132" TargetMode="External"/><Relationship Id="rId61" Type="http://schemas.openxmlformats.org/officeDocument/2006/relationships/hyperlink" Target="https://podminky.urs.cz/item/CS_URS_2022_01/722174003" TargetMode="External"/><Relationship Id="rId82" Type="http://schemas.openxmlformats.org/officeDocument/2006/relationships/hyperlink" Target="https://podminky.urs.cz/item/CS_URS_2022_01/722220213" TargetMode="External"/><Relationship Id="rId199" Type="http://schemas.openxmlformats.org/officeDocument/2006/relationships/hyperlink" Target="https://podminky.urs.cz/item/CS_URS_2022_01/998723192" TargetMode="External"/><Relationship Id="rId203" Type="http://schemas.openxmlformats.org/officeDocument/2006/relationships/hyperlink" Target="https://podminky.urs.cz/item/CS_URS_2022_01/724590811" TargetMode="External"/><Relationship Id="rId385" Type="http://schemas.openxmlformats.org/officeDocument/2006/relationships/hyperlink" Target="https://podminky.urs.cz/item/CS_URS_2022_01/734111611" TargetMode="External"/><Relationship Id="rId571" Type="http://schemas.openxmlformats.org/officeDocument/2006/relationships/hyperlink" Target="https://podminky.urs.cz/item/CS_URS_2022_01/734300813" TargetMode="External"/><Relationship Id="rId592" Type="http://schemas.openxmlformats.org/officeDocument/2006/relationships/hyperlink" Target="https://podminky.urs.cz/item/CS_URS_2022_01/734419111" TargetMode="External"/><Relationship Id="rId606" Type="http://schemas.openxmlformats.org/officeDocument/2006/relationships/hyperlink" Target="https://podminky.urs.cz/item/CS_URS_2022_01/734441115" TargetMode="External"/><Relationship Id="rId627" Type="http://schemas.openxmlformats.org/officeDocument/2006/relationships/hyperlink" Target="https://podminky.urs.cz/item/CS_URS_2022_01/734499211" TargetMode="External"/><Relationship Id="rId648" Type="http://schemas.openxmlformats.org/officeDocument/2006/relationships/hyperlink" Target="https://podminky.urs.cz/item/CS_URS_2022_01/735151679" TargetMode="External"/><Relationship Id="rId669" Type="http://schemas.openxmlformats.org/officeDocument/2006/relationships/hyperlink" Target="https://podminky.urs.cz/item/CS_URS_2022_01/735152679" TargetMode="External"/><Relationship Id="rId19" Type="http://schemas.openxmlformats.org/officeDocument/2006/relationships/hyperlink" Target="https://podminky.urs.cz/item/CS_URS_2022_01/721910945" TargetMode="External"/><Relationship Id="rId224" Type="http://schemas.openxmlformats.org/officeDocument/2006/relationships/hyperlink" Target="https://podminky.urs.cz/item/CS_URS_2022_01/998725103" TargetMode="External"/><Relationship Id="rId245" Type="http://schemas.openxmlformats.org/officeDocument/2006/relationships/hyperlink" Target="https://podminky.urs.cz/item/CS_URS_2022_01/731341130" TargetMode="External"/><Relationship Id="rId266" Type="http://schemas.openxmlformats.org/officeDocument/2006/relationships/hyperlink" Target="https://podminky.urs.cz/item/CS_URS_2022_01/732111125" TargetMode="External"/><Relationship Id="rId287" Type="http://schemas.openxmlformats.org/officeDocument/2006/relationships/hyperlink" Target="https://podminky.urs.cz/item/CS_URS_2022_01/732292810" TargetMode="External"/><Relationship Id="rId410" Type="http://schemas.openxmlformats.org/officeDocument/2006/relationships/hyperlink" Target="https://podminky.urs.cz/item/CS_URS_2022_01/734191612" TargetMode="External"/><Relationship Id="rId431" Type="http://schemas.openxmlformats.org/officeDocument/2006/relationships/hyperlink" Target="https://podminky.urs.cz/item/CS_URS_2022_01/734209113" TargetMode="External"/><Relationship Id="rId452" Type="http://schemas.openxmlformats.org/officeDocument/2006/relationships/hyperlink" Target="https://podminky.urs.cz/item/CS_URS_2022_01/734221414" TargetMode="External"/><Relationship Id="rId473" Type="http://schemas.openxmlformats.org/officeDocument/2006/relationships/hyperlink" Target="https://podminky.urs.cz/item/CS_URS_2022_01/734251211" TargetMode="External"/><Relationship Id="rId494" Type="http://schemas.openxmlformats.org/officeDocument/2006/relationships/hyperlink" Target="https://podminky.urs.cz/item/CS_URS_2022_01/734261417" TargetMode="External"/><Relationship Id="rId508" Type="http://schemas.openxmlformats.org/officeDocument/2006/relationships/hyperlink" Target="https://podminky.urs.cz/item/CS_URS_2022_01/734291124" TargetMode="External"/><Relationship Id="rId529" Type="http://schemas.openxmlformats.org/officeDocument/2006/relationships/hyperlink" Target="https://podminky.urs.cz/item/CS_URS_2022_01/734292762" TargetMode="External"/><Relationship Id="rId680" Type="http://schemas.openxmlformats.org/officeDocument/2006/relationships/hyperlink" Target="https://podminky.urs.cz/item/CS_URS_2022_01/735211814" TargetMode="External"/><Relationship Id="rId30" Type="http://schemas.openxmlformats.org/officeDocument/2006/relationships/hyperlink" Target="https://podminky.urs.cz/item/CS_URS_2022_01/722131911" TargetMode="External"/><Relationship Id="rId105" Type="http://schemas.openxmlformats.org/officeDocument/2006/relationships/hyperlink" Target="https://podminky.urs.cz/item/CS_URS_2022_01/722224152" TargetMode="External"/><Relationship Id="rId126" Type="http://schemas.openxmlformats.org/officeDocument/2006/relationships/hyperlink" Target="https://podminky.urs.cz/item/CS_URS_2022_01/722234263" TargetMode="External"/><Relationship Id="rId147" Type="http://schemas.openxmlformats.org/officeDocument/2006/relationships/hyperlink" Target="https://podminky.urs.cz/item/CS_URS_2022_01/998722101" TargetMode="External"/><Relationship Id="rId168" Type="http://schemas.openxmlformats.org/officeDocument/2006/relationships/hyperlink" Target="https://podminky.urs.cz/item/CS_URS_2022_01/723171101" TargetMode="External"/><Relationship Id="rId312" Type="http://schemas.openxmlformats.org/officeDocument/2006/relationships/hyperlink" Target="https://podminky.urs.cz/item/CS_URS_2022_01/732421419" TargetMode="External"/><Relationship Id="rId333" Type="http://schemas.openxmlformats.org/officeDocument/2006/relationships/hyperlink" Target="https://podminky.urs.cz/item/CS_URS_2022_01/733222304" TargetMode="External"/><Relationship Id="rId354" Type="http://schemas.openxmlformats.org/officeDocument/2006/relationships/hyperlink" Target="https://podminky.urs.cz/item/CS_URS_2022_01/733290802" TargetMode="External"/><Relationship Id="rId540" Type="http://schemas.openxmlformats.org/officeDocument/2006/relationships/hyperlink" Target="https://podminky.urs.cz/item/CS_URS_2022_01/734292812" TargetMode="External"/><Relationship Id="rId51" Type="http://schemas.openxmlformats.org/officeDocument/2006/relationships/hyperlink" Target="https://podminky.urs.cz/item/CS_URS_2022_01/722173231" TargetMode="External"/><Relationship Id="rId72" Type="http://schemas.openxmlformats.org/officeDocument/2006/relationships/hyperlink" Target="https://podminky.urs.cz/item/CS_URS_2022_01/722181123" TargetMode="External"/><Relationship Id="rId93" Type="http://schemas.openxmlformats.org/officeDocument/2006/relationships/hyperlink" Target="https://podminky.urs.cz/item/CS_URS_2022_01/722220852" TargetMode="External"/><Relationship Id="rId189" Type="http://schemas.openxmlformats.org/officeDocument/2006/relationships/hyperlink" Target="https://podminky.urs.cz/item/CS_URS_2022_01/723230113" TargetMode="External"/><Relationship Id="rId375" Type="http://schemas.openxmlformats.org/officeDocument/2006/relationships/hyperlink" Target="https://podminky.urs.cz/item/CS_URS_2022_01/734109111" TargetMode="External"/><Relationship Id="rId396" Type="http://schemas.openxmlformats.org/officeDocument/2006/relationships/hyperlink" Target="https://podminky.urs.cz/item/CS_URS_2022_01/734144613" TargetMode="External"/><Relationship Id="rId561" Type="http://schemas.openxmlformats.org/officeDocument/2006/relationships/hyperlink" Target="https://podminky.urs.cz/item/CS_URS_2022_01/734295154" TargetMode="External"/><Relationship Id="rId582" Type="http://schemas.openxmlformats.org/officeDocument/2006/relationships/hyperlink" Target="https://podminky.urs.cz/item/CS_URS_2022_01/734410851" TargetMode="External"/><Relationship Id="rId617" Type="http://schemas.openxmlformats.org/officeDocument/2006/relationships/hyperlink" Target="https://podminky.urs.cz/item/CS_URS_2022_01/734491102" TargetMode="External"/><Relationship Id="rId638" Type="http://schemas.openxmlformats.org/officeDocument/2006/relationships/hyperlink" Target="https://podminky.urs.cz/item/CS_URS_2022_01/735121810" TargetMode="External"/><Relationship Id="rId659" Type="http://schemas.openxmlformats.org/officeDocument/2006/relationships/hyperlink" Target="https://podminky.urs.cz/item/CS_URS_2022_01/735152483" TargetMode="External"/><Relationship Id="rId3" Type="http://schemas.openxmlformats.org/officeDocument/2006/relationships/hyperlink" Target="https://podminky.urs.cz/item/CS_URS_2022_01/389841112" TargetMode="External"/><Relationship Id="rId214" Type="http://schemas.openxmlformats.org/officeDocument/2006/relationships/hyperlink" Target="https://podminky.urs.cz/item/CS_URS_2022_01/725535211" TargetMode="External"/><Relationship Id="rId235" Type="http://schemas.openxmlformats.org/officeDocument/2006/relationships/hyperlink" Target="https://podminky.urs.cz/item/CS_URS_2022_01/731210102" TargetMode="External"/><Relationship Id="rId256" Type="http://schemas.openxmlformats.org/officeDocument/2006/relationships/hyperlink" Target="https://podminky.urs.cz/item/CS_URS_2022_01/731810401" TargetMode="External"/><Relationship Id="rId277" Type="http://schemas.openxmlformats.org/officeDocument/2006/relationships/hyperlink" Target="https://podminky.urs.cz/item/CS_URS_2022_01/732199100" TargetMode="External"/><Relationship Id="rId298" Type="http://schemas.openxmlformats.org/officeDocument/2006/relationships/hyperlink" Target="https://podminky.urs.cz/item/CS_URS_2022_01/732331107" TargetMode="External"/><Relationship Id="rId400" Type="http://schemas.openxmlformats.org/officeDocument/2006/relationships/hyperlink" Target="https://podminky.urs.cz/item/CS_URS_2022_01/734160812" TargetMode="External"/><Relationship Id="rId421" Type="http://schemas.openxmlformats.org/officeDocument/2006/relationships/hyperlink" Target="https://podminky.urs.cz/item/CS_URS_2022_01/734200824" TargetMode="External"/><Relationship Id="rId442" Type="http://schemas.openxmlformats.org/officeDocument/2006/relationships/hyperlink" Target="https://podminky.urs.cz/item/CS_URS_2022_01/734211118" TargetMode="External"/><Relationship Id="rId463" Type="http://schemas.openxmlformats.org/officeDocument/2006/relationships/hyperlink" Target="https://podminky.urs.cz/item/CS_URS_2022_01/734221686" TargetMode="External"/><Relationship Id="rId484" Type="http://schemas.openxmlformats.org/officeDocument/2006/relationships/hyperlink" Target="https://podminky.urs.cz/item/CS_URS_2022_01/734261334" TargetMode="External"/><Relationship Id="rId519" Type="http://schemas.openxmlformats.org/officeDocument/2006/relationships/hyperlink" Target="https://podminky.urs.cz/item/CS_URS_2022_01/734291313" TargetMode="External"/><Relationship Id="rId670" Type="http://schemas.openxmlformats.org/officeDocument/2006/relationships/hyperlink" Target="https://podminky.urs.cz/item/CS_URS_2022_01/735152699" TargetMode="External"/><Relationship Id="rId116" Type="http://schemas.openxmlformats.org/officeDocument/2006/relationships/hyperlink" Target="https://podminky.urs.cz/item/CS_URS_2022_01/722230106" TargetMode="External"/><Relationship Id="rId137" Type="http://schemas.openxmlformats.org/officeDocument/2006/relationships/hyperlink" Target="https://podminky.urs.cz/item/CS_URS_2022_01/722260921" TargetMode="External"/><Relationship Id="rId158" Type="http://schemas.openxmlformats.org/officeDocument/2006/relationships/hyperlink" Target="https://podminky.urs.cz/item/CS_URS_2022_01/723160204" TargetMode="External"/><Relationship Id="rId302" Type="http://schemas.openxmlformats.org/officeDocument/2006/relationships/hyperlink" Target="https://podminky.urs.cz/item/CS_URS_2022_01/732331777" TargetMode="External"/><Relationship Id="rId323" Type="http://schemas.openxmlformats.org/officeDocument/2006/relationships/hyperlink" Target="https://podminky.urs.cz/item/CS_URS_2022_01/733191816" TargetMode="External"/><Relationship Id="rId344" Type="http://schemas.openxmlformats.org/officeDocument/2006/relationships/hyperlink" Target="https://podminky.urs.cz/item/CS_URS_2022_01/733223302" TargetMode="External"/><Relationship Id="rId530" Type="http://schemas.openxmlformats.org/officeDocument/2006/relationships/hyperlink" Target="https://podminky.urs.cz/item/CS_URS_2022_01/734292763" TargetMode="External"/><Relationship Id="rId691" Type="http://schemas.openxmlformats.org/officeDocument/2006/relationships/hyperlink" Target="https://podminky.urs.cz/item/CS_URS_2022_01/998735102" TargetMode="External"/><Relationship Id="rId20" Type="http://schemas.openxmlformats.org/officeDocument/2006/relationships/hyperlink" Target="https://podminky.urs.cz/item/CS_URS_2022_01/722130801" TargetMode="External"/><Relationship Id="rId41" Type="http://schemas.openxmlformats.org/officeDocument/2006/relationships/hyperlink" Target="https://podminky.urs.cz/item/CS_URS_2022_01/722170801" TargetMode="External"/><Relationship Id="rId62" Type="http://schemas.openxmlformats.org/officeDocument/2006/relationships/hyperlink" Target="https://podminky.urs.cz/item/CS_URS_2022_01/722174021" TargetMode="External"/><Relationship Id="rId83" Type="http://schemas.openxmlformats.org/officeDocument/2006/relationships/hyperlink" Target="https://podminky.urs.cz/item/CS_URS_2022_01/722220221" TargetMode="External"/><Relationship Id="rId179" Type="http://schemas.openxmlformats.org/officeDocument/2006/relationships/hyperlink" Target="https://podminky.urs.cz/item/CS_URS_2022_01/723181026" TargetMode="External"/><Relationship Id="rId365" Type="http://schemas.openxmlformats.org/officeDocument/2006/relationships/hyperlink" Target="https://podminky.urs.cz/item/CS_URS_2022_01/733890803" TargetMode="External"/><Relationship Id="rId386" Type="http://schemas.openxmlformats.org/officeDocument/2006/relationships/hyperlink" Target="https://podminky.urs.cz/item/CS_URS_2022_01/734111612" TargetMode="External"/><Relationship Id="rId551" Type="http://schemas.openxmlformats.org/officeDocument/2006/relationships/hyperlink" Target="https://podminky.urs.cz/item/CS_URS_2022_01/734295133" TargetMode="External"/><Relationship Id="rId572" Type="http://schemas.openxmlformats.org/officeDocument/2006/relationships/hyperlink" Target="https://podminky.urs.cz/item/CS_URS_2022_01/734300814" TargetMode="External"/><Relationship Id="rId593" Type="http://schemas.openxmlformats.org/officeDocument/2006/relationships/hyperlink" Target="https://podminky.urs.cz/item/CS_URS_2022_01/734420811" TargetMode="External"/><Relationship Id="rId607" Type="http://schemas.openxmlformats.org/officeDocument/2006/relationships/hyperlink" Target="https://podminky.urs.cz/item/CS_URS_2022_01/734441116" TargetMode="External"/><Relationship Id="rId628" Type="http://schemas.openxmlformats.org/officeDocument/2006/relationships/hyperlink" Target="https://podminky.urs.cz/item/CS_URS_2022_01/734499212" TargetMode="External"/><Relationship Id="rId649" Type="http://schemas.openxmlformats.org/officeDocument/2006/relationships/hyperlink" Target="https://podminky.urs.cz/item/CS_URS_2022_01/735151680" TargetMode="External"/><Relationship Id="rId190" Type="http://schemas.openxmlformats.org/officeDocument/2006/relationships/hyperlink" Target="https://podminky.urs.cz/item/CS_URS_2022_01/723230114" TargetMode="External"/><Relationship Id="rId204" Type="http://schemas.openxmlformats.org/officeDocument/2006/relationships/hyperlink" Target="https://podminky.urs.cz/item/CS_URS_2022_01/724590812" TargetMode="External"/><Relationship Id="rId225" Type="http://schemas.openxmlformats.org/officeDocument/2006/relationships/hyperlink" Target="https://podminky.urs.cz/item/CS_URS_2022_01/998725192" TargetMode="External"/><Relationship Id="rId246" Type="http://schemas.openxmlformats.org/officeDocument/2006/relationships/hyperlink" Target="https://podminky.urs.cz/item/CS_URS_2022_01/731391812" TargetMode="External"/><Relationship Id="rId267" Type="http://schemas.openxmlformats.org/officeDocument/2006/relationships/hyperlink" Target="https://podminky.urs.cz/item/CS_URS_2022_01/732111128" TargetMode="External"/><Relationship Id="rId288" Type="http://schemas.openxmlformats.org/officeDocument/2006/relationships/hyperlink" Target="https://podminky.urs.cz/item/CS_URS_2022_01/732293810" TargetMode="External"/><Relationship Id="rId411" Type="http://schemas.openxmlformats.org/officeDocument/2006/relationships/hyperlink" Target="https://podminky.urs.cz/item/CS_URS_2022_01/734191613" TargetMode="External"/><Relationship Id="rId432" Type="http://schemas.openxmlformats.org/officeDocument/2006/relationships/hyperlink" Target="https://podminky.urs.cz/item/CS_URS_2022_01/734209114" TargetMode="External"/><Relationship Id="rId453" Type="http://schemas.openxmlformats.org/officeDocument/2006/relationships/hyperlink" Target="https://podminky.urs.cz/item/CS_URS_2022_01/734221422" TargetMode="External"/><Relationship Id="rId474" Type="http://schemas.openxmlformats.org/officeDocument/2006/relationships/hyperlink" Target="https://podminky.urs.cz/item/CS_URS_2022_01/734251212" TargetMode="External"/><Relationship Id="rId509" Type="http://schemas.openxmlformats.org/officeDocument/2006/relationships/hyperlink" Target="https://podminky.urs.cz/item/CS_URS_2022_01/734291241" TargetMode="External"/><Relationship Id="rId660" Type="http://schemas.openxmlformats.org/officeDocument/2006/relationships/hyperlink" Target="https://podminky.urs.cz/item/CS_URS_2022_01/735152499" TargetMode="External"/><Relationship Id="rId106" Type="http://schemas.openxmlformats.org/officeDocument/2006/relationships/hyperlink" Target="https://podminky.urs.cz/item/CS_URS_2022_01/722224153" TargetMode="External"/><Relationship Id="rId127" Type="http://schemas.openxmlformats.org/officeDocument/2006/relationships/hyperlink" Target="https://podminky.urs.cz/item/CS_URS_2022_01/722234264" TargetMode="External"/><Relationship Id="rId313" Type="http://schemas.openxmlformats.org/officeDocument/2006/relationships/hyperlink" Target="https://podminky.urs.cz/item/CS_URS_2022_01/732421472" TargetMode="External"/><Relationship Id="rId495" Type="http://schemas.openxmlformats.org/officeDocument/2006/relationships/hyperlink" Target="https://podminky.urs.cz/item/CS_URS_2022_01/734261711" TargetMode="External"/><Relationship Id="rId681" Type="http://schemas.openxmlformats.org/officeDocument/2006/relationships/hyperlink" Target="https://podminky.urs.cz/item/CS_URS_2022_01/735211830" TargetMode="External"/><Relationship Id="rId10" Type="http://schemas.openxmlformats.org/officeDocument/2006/relationships/hyperlink" Target="https://podminky.urs.cz/item/CS_URS_2022_01/721170972" TargetMode="External"/><Relationship Id="rId31" Type="http://schemas.openxmlformats.org/officeDocument/2006/relationships/hyperlink" Target="https://podminky.urs.cz/item/CS_URS_2022_01/722131912" TargetMode="External"/><Relationship Id="rId52" Type="http://schemas.openxmlformats.org/officeDocument/2006/relationships/hyperlink" Target="https://podminky.urs.cz/item/CS_URS_2022_01/722173232" TargetMode="External"/><Relationship Id="rId73" Type="http://schemas.openxmlformats.org/officeDocument/2006/relationships/hyperlink" Target="https://podminky.urs.cz/item/CS_URS_2022_01/722181221" TargetMode="External"/><Relationship Id="rId94" Type="http://schemas.openxmlformats.org/officeDocument/2006/relationships/hyperlink" Target="https://podminky.urs.cz/item/CS_URS_2022_01/722220861" TargetMode="External"/><Relationship Id="rId148" Type="http://schemas.openxmlformats.org/officeDocument/2006/relationships/hyperlink" Target="https://podminky.urs.cz/item/CS_URS_2022_01/998722102" TargetMode="External"/><Relationship Id="rId169" Type="http://schemas.openxmlformats.org/officeDocument/2006/relationships/hyperlink" Target="https://podminky.urs.cz/item/CS_URS_2022_01/723171102" TargetMode="External"/><Relationship Id="rId334" Type="http://schemas.openxmlformats.org/officeDocument/2006/relationships/hyperlink" Target="https://podminky.urs.cz/item/CS_URS_2022_01/733223102" TargetMode="External"/><Relationship Id="rId355" Type="http://schemas.openxmlformats.org/officeDocument/2006/relationships/hyperlink" Target="https://podminky.urs.cz/item/CS_URS_2022_01/733291101" TargetMode="External"/><Relationship Id="rId376" Type="http://schemas.openxmlformats.org/officeDocument/2006/relationships/hyperlink" Target="https://podminky.urs.cz/item/CS_URS_2022_01/734109112" TargetMode="External"/><Relationship Id="rId397" Type="http://schemas.openxmlformats.org/officeDocument/2006/relationships/hyperlink" Target="https://podminky.urs.cz/item/CS_URS_2022_01/734152331" TargetMode="External"/><Relationship Id="rId520" Type="http://schemas.openxmlformats.org/officeDocument/2006/relationships/hyperlink" Target="https://podminky.urs.cz/item/CS_URS_2022_01/734291314" TargetMode="External"/><Relationship Id="rId541" Type="http://schemas.openxmlformats.org/officeDocument/2006/relationships/hyperlink" Target="https://podminky.urs.cz/item/CS_URS_2022_01/734292813" TargetMode="External"/><Relationship Id="rId562" Type="http://schemas.openxmlformats.org/officeDocument/2006/relationships/hyperlink" Target="https://podminky.urs.cz/item/CS_URS_2022_01/734295211" TargetMode="External"/><Relationship Id="rId583" Type="http://schemas.openxmlformats.org/officeDocument/2006/relationships/hyperlink" Target="https://podminky.urs.cz/item/CS_URS_2022_01/734411101" TargetMode="External"/><Relationship Id="rId618" Type="http://schemas.openxmlformats.org/officeDocument/2006/relationships/hyperlink" Target="https://podminky.urs.cz/item/CS_URS_2022_01/734494111" TargetMode="External"/><Relationship Id="rId639" Type="http://schemas.openxmlformats.org/officeDocument/2006/relationships/hyperlink" Target="https://podminky.urs.cz/item/CS_URS_2022_01/735131810" TargetMode="External"/><Relationship Id="rId4" Type="http://schemas.openxmlformats.org/officeDocument/2006/relationships/hyperlink" Target="https://podminky.urs.cz/item/CS_URS_2022_01/389841135" TargetMode="External"/><Relationship Id="rId180" Type="http://schemas.openxmlformats.org/officeDocument/2006/relationships/hyperlink" Target="https://podminky.urs.cz/item/CS_URS_2022_01/723190105" TargetMode="External"/><Relationship Id="rId215" Type="http://schemas.openxmlformats.org/officeDocument/2006/relationships/hyperlink" Target="https://podminky.urs.cz/item/CS_URS_2022_01/725535212" TargetMode="External"/><Relationship Id="rId236" Type="http://schemas.openxmlformats.org/officeDocument/2006/relationships/hyperlink" Target="https://podminky.urs.cz/item/CS_URS_2022_01/731210104" TargetMode="External"/><Relationship Id="rId257" Type="http://schemas.openxmlformats.org/officeDocument/2006/relationships/hyperlink" Target="https://podminky.urs.cz/item/CS_URS_2022_01/731810402" TargetMode="External"/><Relationship Id="rId278" Type="http://schemas.openxmlformats.org/officeDocument/2006/relationships/hyperlink" Target="https://podminky.urs.cz/item/CS_URS_2022_01/732211114" TargetMode="External"/><Relationship Id="rId401" Type="http://schemas.openxmlformats.org/officeDocument/2006/relationships/hyperlink" Target="https://podminky.urs.cz/item/CS_URS_2022_01/734160814" TargetMode="External"/><Relationship Id="rId422" Type="http://schemas.openxmlformats.org/officeDocument/2006/relationships/hyperlink" Target="https://podminky.urs.cz/item/CS_URS_2022_01/734200831" TargetMode="External"/><Relationship Id="rId443" Type="http://schemas.openxmlformats.org/officeDocument/2006/relationships/hyperlink" Target="https://podminky.urs.cz/item/CS_URS_2022_01/734211119" TargetMode="External"/><Relationship Id="rId464" Type="http://schemas.openxmlformats.org/officeDocument/2006/relationships/hyperlink" Target="https://podminky.urs.cz/item/CS_URS_2022_01/734222801" TargetMode="External"/><Relationship Id="rId650" Type="http://schemas.openxmlformats.org/officeDocument/2006/relationships/hyperlink" Target="https://podminky.urs.cz/item/CS_URS_2022_01/735151683" TargetMode="External"/><Relationship Id="rId303" Type="http://schemas.openxmlformats.org/officeDocument/2006/relationships/hyperlink" Target="https://podminky.urs.cz/item/CS_URS_2022_01/732331778" TargetMode="External"/><Relationship Id="rId485" Type="http://schemas.openxmlformats.org/officeDocument/2006/relationships/hyperlink" Target="https://podminky.urs.cz/item/CS_URS_2022_01/734261336" TargetMode="External"/><Relationship Id="rId692" Type="http://schemas.openxmlformats.org/officeDocument/2006/relationships/hyperlink" Target="https://podminky.urs.cz/item/CS_URS_2022_01/998735103" TargetMode="External"/><Relationship Id="rId42" Type="http://schemas.openxmlformats.org/officeDocument/2006/relationships/hyperlink" Target="https://podminky.urs.cz/item/CS_URS_2022_01/722170804" TargetMode="External"/><Relationship Id="rId84" Type="http://schemas.openxmlformats.org/officeDocument/2006/relationships/hyperlink" Target="https://podminky.urs.cz/item/CS_URS_2022_01/722220222" TargetMode="External"/><Relationship Id="rId138" Type="http://schemas.openxmlformats.org/officeDocument/2006/relationships/hyperlink" Target="https://podminky.urs.cz/item/CS_URS_2022_01/722260922" TargetMode="External"/><Relationship Id="rId345" Type="http://schemas.openxmlformats.org/officeDocument/2006/relationships/hyperlink" Target="https://podminky.urs.cz/item/CS_URS_2022_01/733223303" TargetMode="External"/><Relationship Id="rId387" Type="http://schemas.openxmlformats.org/officeDocument/2006/relationships/hyperlink" Target="https://podminky.urs.cz/item/CS_URS_2022_01/734111613" TargetMode="External"/><Relationship Id="rId510" Type="http://schemas.openxmlformats.org/officeDocument/2006/relationships/hyperlink" Target="https://podminky.urs.cz/item/CS_URS_2022_01/734291242" TargetMode="External"/><Relationship Id="rId552" Type="http://schemas.openxmlformats.org/officeDocument/2006/relationships/hyperlink" Target="https://podminky.urs.cz/item/CS_URS_2022_01/734295136" TargetMode="External"/><Relationship Id="rId594" Type="http://schemas.openxmlformats.org/officeDocument/2006/relationships/hyperlink" Target="https://podminky.urs.cz/item/CS_URS_2022_01/734420821" TargetMode="External"/><Relationship Id="rId608" Type="http://schemas.openxmlformats.org/officeDocument/2006/relationships/hyperlink" Target="https://podminky.urs.cz/item/CS_URS_2022_01/734441117" TargetMode="External"/><Relationship Id="rId191" Type="http://schemas.openxmlformats.org/officeDocument/2006/relationships/hyperlink" Target="https://podminky.urs.cz/item/CS_URS_2022_01/723230801" TargetMode="External"/><Relationship Id="rId205" Type="http://schemas.openxmlformats.org/officeDocument/2006/relationships/hyperlink" Target="https://podminky.urs.cz/item/CS_URS_2022_01/724590813" TargetMode="External"/><Relationship Id="rId247" Type="http://schemas.openxmlformats.org/officeDocument/2006/relationships/hyperlink" Target="https://podminky.urs.cz/item/CS_URS_2022_01/731391822" TargetMode="External"/><Relationship Id="rId412" Type="http://schemas.openxmlformats.org/officeDocument/2006/relationships/hyperlink" Target="https://podminky.urs.cz/item/CS_URS_2022_01/734191821" TargetMode="External"/><Relationship Id="rId107" Type="http://schemas.openxmlformats.org/officeDocument/2006/relationships/hyperlink" Target="https://podminky.urs.cz/item/CS_URS_2022_01/722225301" TargetMode="External"/><Relationship Id="rId289" Type="http://schemas.openxmlformats.org/officeDocument/2006/relationships/hyperlink" Target="https://podminky.urs.cz/item/CS_URS_2022_01/732294315" TargetMode="External"/><Relationship Id="rId454" Type="http://schemas.openxmlformats.org/officeDocument/2006/relationships/hyperlink" Target="https://podminky.urs.cz/item/CS_URS_2022_01/734221423" TargetMode="External"/><Relationship Id="rId496" Type="http://schemas.openxmlformats.org/officeDocument/2006/relationships/hyperlink" Target="https://podminky.urs.cz/item/CS_URS_2022_01/734261712" TargetMode="External"/><Relationship Id="rId661" Type="http://schemas.openxmlformats.org/officeDocument/2006/relationships/hyperlink" Target="https://podminky.urs.cz/item/CS_URS_2022_01/735152574" TargetMode="External"/><Relationship Id="rId11" Type="http://schemas.openxmlformats.org/officeDocument/2006/relationships/hyperlink" Target="https://podminky.urs.cz/item/CS_URS_2022_01/721170973" TargetMode="External"/><Relationship Id="rId53" Type="http://schemas.openxmlformats.org/officeDocument/2006/relationships/hyperlink" Target="https://podminky.urs.cz/item/CS_URS_2022_01/722173233" TargetMode="External"/><Relationship Id="rId149" Type="http://schemas.openxmlformats.org/officeDocument/2006/relationships/hyperlink" Target="https://podminky.urs.cz/item/CS_URS_2022_01/998722103" TargetMode="External"/><Relationship Id="rId314" Type="http://schemas.openxmlformats.org/officeDocument/2006/relationships/hyperlink" Target="https://podminky.urs.cz/item/CS_URS_2022_01/732421474" TargetMode="External"/><Relationship Id="rId356" Type="http://schemas.openxmlformats.org/officeDocument/2006/relationships/hyperlink" Target="https://podminky.urs.cz/item/CS_URS_2022_01/733291102" TargetMode="External"/><Relationship Id="rId398" Type="http://schemas.openxmlformats.org/officeDocument/2006/relationships/hyperlink" Target="https://podminky.urs.cz/item/CS_URS_2022_01/734152332" TargetMode="External"/><Relationship Id="rId521" Type="http://schemas.openxmlformats.org/officeDocument/2006/relationships/hyperlink" Target="https://podminky.urs.cz/item/CS_URS_2022_01/734292711" TargetMode="External"/><Relationship Id="rId563" Type="http://schemas.openxmlformats.org/officeDocument/2006/relationships/hyperlink" Target="https://podminky.urs.cz/item/CS_URS_2022_01/734295212" TargetMode="External"/><Relationship Id="rId619" Type="http://schemas.openxmlformats.org/officeDocument/2006/relationships/hyperlink" Target="https://podminky.urs.cz/item/CS_URS_2022_01/734494121" TargetMode="External"/><Relationship Id="rId95" Type="http://schemas.openxmlformats.org/officeDocument/2006/relationships/hyperlink" Target="https://podminky.urs.cz/item/CS_URS_2022_01/722220862" TargetMode="External"/><Relationship Id="rId160" Type="http://schemas.openxmlformats.org/officeDocument/2006/relationships/hyperlink" Target="https://podminky.urs.cz/item/CS_URS_2022_01/723160334" TargetMode="External"/><Relationship Id="rId216" Type="http://schemas.openxmlformats.org/officeDocument/2006/relationships/hyperlink" Target="https://podminky.urs.cz/item/CS_URS_2022_01/725535222" TargetMode="External"/><Relationship Id="rId423" Type="http://schemas.openxmlformats.org/officeDocument/2006/relationships/hyperlink" Target="https://podminky.urs.cz/item/CS_URS_2022_01/734200832" TargetMode="External"/><Relationship Id="rId258" Type="http://schemas.openxmlformats.org/officeDocument/2006/relationships/hyperlink" Target="https://podminky.urs.cz/item/CS_URS_2022_01/731810411" TargetMode="External"/><Relationship Id="rId465" Type="http://schemas.openxmlformats.org/officeDocument/2006/relationships/hyperlink" Target="https://podminky.urs.cz/item/CS_URS_2022_01/734222802" TargetMode="External"/><Relationship Id="rId630" Type="http://schemas.openxmlformats.org/officeDocument/2006/relationships/hyperlink" Target="https://podminky.urs.cz/item/CS_URS_2022_01/734890801" TargetMode="External"/><Relationship Id="rId672" Type="http://schemas.openxmlformats.org/officeDocument/2006/relationships/hyperlink" Target="https://podminky.urs.cz/item/CS_URS_2022_01/735164231" TargetMode="External"/><Relationship Id="rId22" Type="http://schemas.openxmlformats.org/officeDocument/2006/relationships/hyperlink" Target="https://podminky.urs.cz/item/CS_URS_2022_01/722130821" TargetMode="External"/><Relationship Id="rId64" Type="http://schemas.openxmlformats.org/officeDocument/2006/relationships/hyperlink" Target="https://podminky.urs.cz/item/CS_URS_2022_01/722174061" TargetMode="External"/><Relationship Id="rId118" Type="http://schemas.openxmlformats.org/officeDocument/2006/relationships/hyperlink" Target="https://podminky.urs.cz/item/CS_URS_2022_01/722230112" TargetMode="External"/><Relationship Id="rId325" Type="http://schemas.openxmlformats.org/officeDocument/2006/relationships/hyperlink" Target="https://podminky.urs.cz/item/CS_URS_2022_01/733222102" TargetMode="External"/><Relationship Id="rId367" Type="http://schemas.openxmlformats.org/officeDocument/2006/relationships/hyperlink" Target="https://podminky.urs.cz/item/CS_URS_2022_01/998733102" TargetMode="External"/><Relationship Id="rId532" Type="http://schemas.openxmlformats.org/officeDocument/2006/relationships/hyperlink" Target="https://podminky.urs.cz/item/CS_URS_2022_01/734292771" TargetMode="External"/><Relationship Id="rId574" Type="http://schemas.openxmlformats.org/officeDocument/2006/relationships/hyperlink" Target="https://podminky.urs.cz/item/CS_URS_2022_01/734300821" TargetMode="External"/><Relationship Id="rId171" Type="http://schemas.openxmlformats.org/officeDocument/2006/relationships/hyperlink" Target="https://podminky.urs.cz/item/CS_URS_2022_01/723181011" TargetMode="External"/><Relationship Id="rId227" Type="http://schemas.openxmlformats.org/officeDocument/2006/relationships/hyperlink" Target="https://podminky.urs.cz/item/CS_URS_2022_01/731200813" TargetMode="External"/><Relationship Id="rId269" Type="http://schemas.openxmlformats.org/officeDocument/2006/relationships/hyperlink" Target="https://podminky.urs.cz/item/CS_URS_2022_01/732111228" TargetMode="External"/><Relationship Id="rId434" Type="http://schemas.openxmlformats.org/officeDocument/2006/relationships/hyperlink" Target="https://podminky.urs.cz/item/CS_URS_2022_01/734209116" TargetMode="External"/><Relationship Id="rId476" Type="http://schemas.openxmlformats.org/officeDocument/2006/relationships/hyperlink" Target="https://podminky.urs.cz/item/CS_URS_2022_01/734251214" TargetMode="External"/><Relationship Id="rId641" Type="http://schemas.openxmlformats.org/officeDocument/2006/relationships/hyperlink" Target="https://podminky.urs.cz/item/CS_URS_2022_01/735151577" TargetMode="External"/><Relationship Id="rId683" Type="http://schemas.openxmlformats.org/officeDocument/2006/relationships/hyperlink" Target="https://podminky.urs.cz/item/CS_URS_2022_01/735221813" TargetMode="External"/><Relationship Id="rId33" Type="http://schemas.openxmlformats.org/officeDocument/2006/relationships/hyperlink" Target="https://podminky.urs.cz/item/CS_URS_2022_01/722131931" TargetMode="External"/><Relationship Id="rId129" Type="http://schemas.openxmlformats.org/officeDocument/2006/relationships/hyperlink" Target="https://podminky.urs.cz/item/CS_URS_2022_01/722240101" TargetMode="External"/><Relationship Id="rId280" Type="http://schemas.openxmlformats.org/officeDocument/2006/relationships/hyperlink" Target="https://podminky.urs.cz/item/CS_URS_2022_01/732211813" TargetMode="External"/><Relationship Id="rId336" Type="http://schemas.openxmlformats.org/officeDocument/2006/relationships/hyperlink" Target="https://podminky.urs.cz/item/CS_URS_2022_01/733223104" TargetMode="External"/><Relationship Id="rId501" Type="http://schemas.openxmlformats.org/officeDocument/2006/relationships/hyperlink" Target="https://podminky.urs.cz/item/CS_URS_2022_01/734290813" TargetMode="External"/><Relationship Id="rId543" Type="http://schemas.openxmlformats.org/officeDocument/2006/relationships/hyperlink" Target="https://podminky.urs.cz/item/CS_URS_2022_01/734292815" TargetMode="External"/><Relationship Id="rId75" Type="http://schemas.openxmlformats.org/officeDocument/2006/relationships/hyperlink" Target="https://podminky.urs.cz/item/CS_URS_2022_01/722182011" TargetMode="External"/><Relationship Id="rId140" Type="http://schemas.openxmlformats.org/officeDocument/2006/relationships/hyperlink" Target="https://podminky.urs.cz/item/CS_URS_2022_01/722262211" TargetMode="External"/><Relationship Id="rId182" Type="http://schemas.openxmlformats.org/officeDocument/2006/relationships/hyperlink" Target="https://podminky.urs.cz/item/CS_URS_2022_01/723190901" TargetMode="External"/><Relationship Id="rId378" Type="http://schemas.openxmlformats.org/officeDocument/2006/relationships/hyperlink" Target="https://podminky.urs.cz/item/CS_URS_2022_01/734109211" TargetMode="External"/><Relationship Id="rId403" Type="http://schemas.openxmlformats.org/officeDocument/2006/relationships/hyperlink" Target="https://podminky.urs.cz/item/CS_URS_2022_01/734163443" TargetMode="External"/><Relationship Id="rId585" Type="http://schemas.openxmlformats.org/officeDocument/2006/relationships/hyperlink" Target="https://podminky.urs.cz/item/CS_URS_2022_01/734411103" TargetMode="External"/><Relationship Id="rId6" Type="http://schemas.openxmlformats.org/officeDocument/2006/relationships/hyperlink" Target="https://podminky.urs.cz/item/CS_URS_2022_01/612121101" TargetMode="External"/><Relationship Id="rId238" Type="http://schemas.openxmlformats.org/officeDocument/2006/relationships/hyperlink" Target="https://podminky.urs.cz/item/CS_URS_2022_01/731244108" TargetMode="External"/><Relationship Id="rId445" Type="http://schemas.openxmlformats.org/officeDocument/2006/relationships/hyperlink" Target="https://podminky.urs.cz/item/CS_URS_2022_01/734211126" TargetMode="External"/><Relationship Id="rId487" Type="http://schemas.openxmlformats.org/officeDocument/2006/relationships/hyperlink" Target="https://podminky.urs.cz/item/CS_URS_2022_01/734261402" TargetMode="External"/><Relationship Id="rId610" Type="http://schemas.openxmlformats.org/officeDocument/2006/relationships/hyperlink" Target="https://podminky.urs.cz/item/CS_URS_2022_01/734442811" TargetMode="External"/><Relationship Id="rId652" Type="http://schemas.openxmlformats.org/officeDocument/2006/relationships/hyperlink" Target="https://podminky.urs.cz/item/CS_URS_2022_01/735151821" TargetMode="External"/><Relationship Id="rId694" Type="http://schemas.openxmlformats.org/officeDocument/2006/relationships/hyperlink" Target="https://podminky.urs.cz/item/CS_URS_2022_01/998735193" TargetMode="External"/><Relationship Id="rId291" Type="http://schemas.openxmlformats.org/officeDocument/2006/relationships/hyperlink" Target="https://podminky.urs.cz/item/CS_URS_2022_01/732294318" TargetMode="External"/><Relationship Id="rId305" Type="http://schemas.openxmlformats.org/officeDocument/2006/relationships/hyperlink" Target="https://podminky.urs.cz/item/CS_URS_2022_01/732390853" TargetMode="External"/><Relationship Id="rId347" Type="http://schemas.openxmlformats.org/officeDocument/2006/relationships/hyperlink" Target="https://podminky.urs.cz/item/CS_URS_2022_01/733223305" TargetMode="External"/><Relationship Id="rId512" Type="http://schemas.openxmlformats.org/officeDocument/2006/relationships/hyperlink" Target="https://podminky.urs.cz/item/CS_URS_2022_01/734291247" TargetMode="External"/><Relationship Id="rId44" Type="http://schemas.openxmlformats.org/officeDocument/2006/relationships/hyperlink" Target="https://podminky.urs.cz/item/CS_URS_2022_01/722171912" TargetMode="External"/><Relationship Id="rId86" Type="http://schemas.openxmlformats.org/officeDocument/2006/relationships/hyperlink" Target="https://podminky.urs.cz/item/CS_URS_2022_01/722220231" TargetMode="External"/><Relationship Id="rId151" Type="http://schemas.openxmlformats.org/officeDocument/2006/relationships/hyperlink" Target="https://podminky.urs.cz/item/CS_URS_2022_01/998722181" TargetMode="External"/><Relationship Id="rId389" Type="http://schemas.openxmlformats.org/officeDocument/2006/relationships/hyperlink" Target="https://podminky.urs.cz/item/CS_URS_2022_01/734121312" TargetMode="External"/><Relationship Id="rId554" Type="http://schemas.openxmlformats.org/officeDocument/2006/relationships/hyperlink" Target="https://podminky.urs.cz/item/CS_URS_2022_01/734295143" TargetMode="External"/><Relationship Id="rId596" Type="http://schemas.openxmlformats.org/officeDocument/2006/relationships/hyperlink" Target="https://podminky.urs.cz/item/CS_URS_2022_01/734421101" TargetMode="External"/><Relationship Id="rId193" Type="http://schemas.openxmlformats.org/officeDocument/2006/relationships/hyperlink" Target="https://podminky.urs.cz/item/CS_URS_2022_01/723260801" TargetMode="External"/><Relationship Id="rId207" Type="http://schemas.openxmlformats.org/officeDocument/2006/relationships/hyperlink" Target="https://podminky.urs.cz/item/CS_URS_2022_01/725514801" TargetMode="External"/><Relationship Id="rId249" Type="http://schemas.openxmlformats.org/officeDocument/2006/relationships/hyperlink" Target="https://podminky.urs.cz/item/CS_URS_2022_01/731810302" TargetMode="External"/><Relationship Id="rId414" Type="http://schemas.openxmlformats.org/officeDocument/2006/relationships/hyperlink" Target="https://podminky.urs.cz/item/CS_URS_2022_01/734200811" TargetMode="External"/><Relationship Id="rId456" Type="http://schemas.openxmlformats.org/officeDocument/2006/relationships/hyperlink" Target="https://podminky.urs.cz/item/CS_URS_2022_01/734221544" TargetMode="External"/><Relationship Id="rId498" Type="http://schemas.openxmlformats.org/officeDocument/2006/relationships/hyperlink" Target="https://podminky.urs.cz/item/CS_URS_2022_01/734261716" TargetMode="External"/><Relationship Id="rId621" Type="http://schemas.openxmlformats.org/officeDocument/2006/relationships/hyperlink" Target="https://podminky.urs.cz/item/CS_URS_2022_01/734494213" TargetMode="External"/><Relationship Id="rId663" Type="http://schemas.openxmlformats.org/officeDocument/2006/relationships/hyperlink" Target="https://podminky.urs.cz/item/CS_URS_2022_01/735152579" TargetMode="External"/><Relationship Id="rId13" Type="http://schemas.openxmlformats.org/officeDocument/2006/relationships/hyperlink" Target="https://podminky.urs.cz/item/CS_URS_2022_01/721171903" TargetMode="External"/><Relationship Id="rId109" Type="http://schemas.openxmlformats.org/officeDocument/2006/relationships/hyperlink" Target="https://podminky.urs.cz/item/CS_URS_2022_01/722225303" TargetMode="External"/><Relationship Id="rId260" Type="http://schemas.openxmlformats.org/officeDocument/2006/relationships/hyperlink" Target="https://podminky.urs.cz/item/CS_URS_2022_01/731810441" TargetMode="External"/><Relationship Id="rId316" Type="http://schemas.openxmlformats.org/officeDocument/2006/relationships/hyperlink" Target="https://podminky.urs.cz/item/CS_URS_2022_01/732422203" TargetMode="External"/><Relationship Id="rId523" Type="http://schemas.openxmlformats.org/officeDocument/2006/relationships/hyperlink" Target="https://podminky.urs.cz/item/CS_URS_2022_01/734292713" TargetMode="External"/><Relationship Id="rId55" Type="http://schemas.openxmlformats.org/officeDocument/2006/relationships/hyperlink" Target="https://podminky.urs.cz/item/CS_URS_2022_01/722173911" TargetMode="External"/><Relationship Id="rId97" Type="http://schemas.openxmlformats.org/officeDocument/2006/relationships/hyperlink" Target="https://podminky.urs.cz/item/CS_URS_2022_01/722220872" TargetMode="External"/><Relationship Id="rId120" Type="http://schemas.openxmlformats.org/officeDocument/2006/relationships/hyperlink" Target="https://podminky.urs.cz/item/CS_URS_2022_01/722230114" TargetMode="External"/><Relationship Id="rId358" Type="http://schemas.openxmlformats.org/officeDocument/2006/relationships/hyperlink" Target="https://podminky.urs.cz/item/CS_URS_2022_01/733391101" TargetMode="External"/><Relationship Id="rId565" Type="http://schemas.openxmlformats.org/officeDocument/2006/relationships/hyperlink" Target="https://podminky.urs.cz/item/CS_URS_2022_01/734295222" TargetMode="External"/><Relationship Id="rId162" Type="http://schemas.openxmlformats.org/officeDocument/2006/relationships/hyperlink" Target="https://podminky.urs.cz/item/CS_URS_2022_01/723160804" TargetMode="External"/><Relationship Id="rId218" Type="http://schemas.openxmlformats.org/officeDocument/2006/relationships/hyperlink" Target="https://podminky.urs.cz/item/CS_URS_2022_01/725590812" TargetMode="External"/><Relationship Id="rId425" Type="http://schemas.openxmlformats.org/officeDocument/2006/relationships/hyperlink" Target="https://podminky.urs.cz/item/CS_URS_2022_01/734200834" TargetMode="External"/><Relationship Id="rId467" Type="http://schemas.openxmlformats.org/officeDocument/2006/relationships/hyperlink" Target="https://podminky.urs.cz/item/CS_URS_2022_01/734229143" TargetMode="External"/><Relationship Id="rId632" Type="http://schemas.openxmlformats.org/officeDocument/2006/relationships/hyperlink" Target="https://podminky.urs.cz/item/CS_URS_2022_01/998734101" TargetMode="External"/><Relationship Id="rId271" Type="http://schemas.openxmlformats.org/officeDocument/2006/relationships/hyperlink" Target="https://podminky.urs.cz/item/CS_URS_2022_01/732111314" TargetMode="External"/><Relationship Id="rId674" Type="http://schemas.openxmlformats.org/officeDocument/2006/relationships/hyperlink" Target="https://podminky.urs.cz/item/CS_URS_2022_01/735164252" TargetMode="External"/><Relationship Id="rId24" Type="http://schemas.openxmlformats.org/officeDocument/2006/relationships/hyperlink" Target="https://podminky.urs.cz/item/CS_URS_2022_01/722130913" TargetMode="External"/><Relationship Id="rId66" Type="http://schemas.openxmlformats.org/officeDocument/2006/relationships/hyperlink" Target="https://podminky.urs.cz/item/CS_URS_2022_01/722174911" TargetMode="External"/><Relationship Id="rId131" Type="http://schemas.openxmlformats.org/officeDocument/2006/relationships/hyperlink" Target="https://podminky.urs.cz/item/CS_URS_2022_01/722240121" TargetMode="External"/><Relationship Id="rId327" Type="http://schemas.openxmlformats.org/officeDocument/2006/relationships/hyperlink" Target="https://podminky.urs.cz/item/CS_URS_2022_01/733222104" TargetMode="External"/><Relationship Id="rId369" Type="http://schemas.openxmlformats.org/officeDocument/2006/relationships/hyperlink" Target="https://podminky.urs.cz/item/CS_URS_2022_01/998733181" TargetMode="External"/><Relationship Id="rId534" Type="http://schemas.openxmlformats.org/officeDocument/2006/relationships/hyperlink" Target="https://podminky.urs.cz/item/CS_URS_2022_01/734292773" TargetMode="External"/><Relationship Id="rId576" Type="http://schemas.openxmlformats.org/officeDocument/2006/relationships/hyperlink" Target="https://podminky.urs.cz/item/CS_URS_2022_01/734300823" TargetMode="External"/><Relationship Id="rId173" Type="http://schemas.openxmlformats.org/officeDocument/2006/relationships/hyperlink" Target="https://podminky.urs.cz/item/CS_URS_2022_01/723181013" TargetMode="External"/><Relationship Id="rId229" Type="http://schemas.openxmlformats.org/officeDocument/2006/relationships/hyperlink" Target="https://podminky.urs.cz/item/CS_URS_2022_01/731200816" TargetMode="External"/><Relationship Id="rId380" Type="http://schemas.openxmlformats.org/officeDocument/2006/relationships/hyperlink" Target="https://podminky.urs.cz/item/CS_URS_2022_01/734109311" TargetMode="External"/><Relationship Id="rId436" Type="http://schemas.openxmlformats.org/officeDocument/2006/relationships/hyperlink" Target="https://podminky.urs.cz/item/CS_URS_2022_01/734209122" TargetMode="External"/><Relationship Id="rId601" Type="http://schemas.openxmlformats.org/officeDocument/2006/relationships/hyperlink" Target="https://podminky.urs.cz/item/CS_URS_2022_01/734424102" TargetMode="External"/><Relationship Id="rId643" Type="http://schemas.openxmlformats.org/officeDocument/2006/relationships/hyperlink" Target="https://podminky.urs.cz/item/CS_URS_2022_01/735151581" TargetMode="External"/><Relationship Id="rId240" Type="http://schemas.openxmlformats.org/officeDocument/2006/relationships/hyperlink" Target="https://podminky.urs.cz/item/CS_URS_2022_01/731251114" TargetMode="External"/><Relationship Id="rId478" Type="http://schemas.openxmlformats.org/officeDocument/2006/relationships/hyperlink" Target="https://podminky.urs.cz/item/CS_URS_2022_01/734261233" TargetMode="External"/><Relationship Id="rId685" Type="http://schemas.openxmlformats.org/officeDocument/2006/relationships/hyperlink" Target="https://podminky.urs.cz/item/CS_URS_2022_01/735411812" TargetMode="External"/><Relationship Id="rId35" Type="http://schemas.openxmlformats.org/officeDocument/2006/relationships/hyperlink" Target="https://podminky.urs.cz/item/CS_URS_2022_01/722131933" TargetMode="External"/><Relationship Id="rId77" Type="http://schemas.openxmlformats.org/officeDocument/2006/relationships/hyperlink" Target="https://podminky.urs.cz/item/CS_URS_2022_01/722190401" TargetMode="External"/><Relationship Id="rId100" Type="http://schemas.openxmlformats.org/officeDocument/2006/relationships/hyperlink" Target="https://podminky.urs.cz/item/CS_URS_2022_01/722221135" TargetMode="External"/><Relationship Id="rId282" Type="http://schemas.openxmlformats.org/officeDocument/2006/relationships/hyperlink" Target="https://podminky.urs.cz/item/CS_URS_2022_01/732212815" TargetMode="External"/><Relationship Id="rId338" Type="http://schemas.openxmlformats.org/officeDocument/2006/relationships/hyperlink" Target="https://podminky.urs.cz/item/CS_URS_2022_01/733223106" TargetMode="External"/><Relationship Id="rId503" Type="http://schemas.openxmlformats.org/officeDocument/2006/relationships/hyperlink" Target="https://podminky.urs.cz/item/CS_URS_2022_01/734290822" TargetMode="External"/><Relationship Id="rId545" Type="http://schemas.openxmlformats.org/officeDocument/2006/relationships/hyperlink" Target="https://podminky.urs.cz/item/CS_URS_2022_01/734292817" TargetMode="External"/><Relationship Id="rId587" Type="http://schemas.openxmlformats.org/officeDocument/2006/relationships/hyperlink" Target="https://podminky.urs.cz/item/CS_URS_2022_01/734411117" TargetMode="External"/><Relationship Id="rId8" Type="http://schemas.openxmlformats.org/officeDocument/2006/relationships/hyperlink" Target="https://podminky.urs.cz/item/CS_URS_2022_01/974031144" TargetMode="External"/><Relationship Id="rId142" Type="http://schemas.openxmlformats.org/officeDocument/2006/relationships/hyperlink" Target="https://podminky.urs.cz/item/CS_URS_2022_01/722262301" TargetMode="External"/><Relationship Id="rId184" Type="http://schemas.openxmlformats.org/officeDocument/2006/relationships/hyperlink" Target="https://podminky.urs.cz/item/CS_URS_2022_01/723190909" TargetMode="External"/><Relationship Id="rId391" Type="http://schemas.openxmlformats.org/officeDocument/2006/relationships/hyperlink" Target="https://podminky.urs.cz/item/CS_URS_2022_01/734121742" TargetMode="External"/><Relationship Id="rId405" Type="http://schemas.openxmlformats.org/officeDocument/2006/relationships/hyperlink" Target="https://podminky.urs.cz/item/CS_URS_2022_01/734169412" TargetMode="External"/><Relationship Id="rId447" Type="http://schemas.openxmlformats.org/officeDocument/2006/relationships/hyperlink" Target="https://podminky.urs.cz/item/CS_URS_2022_01/734220101" TargetMode="External"/><Relationship Id="rId612" Type="http://schemas.openxmlformats.org/officeDocument/2006/relationships/hyperlink" Target="https://podminky.urs.cz/item/CS_URS_2022_01/734449113" TargetMode="External"/><Relationship Id="rId251" Type="http://schemas.openxmlformats.org/officeDocument/2006/relationships/hyperlink" Target="https://podminky.urs.cz/item/CS_URS_2022_01/731810312" TargetMode="External"/><Relationship Id="rId489" Type="http://schemas.openxmlformats.org/officeDocument/2006/relationships/hyperlink" Target="https://podminky.urs.cz/item/CS_URS_2022_01/734261406" TargetMode="External"/><Relationship Id="rId654" Type="http://schemas.openxmlformats.org/officeDocument/2006/relationships/hyperlink" Target="https://podminky.urs.cz/item/CS_URS_2022_01/735151831" TargetMode="External"/><Relationship Id="rId46" Type="http://schemas.openxmlformats.org/officeDocument/2006/relationships/hyperlink" Target="https://podminky.urs.cz/item/CS_URS_2022_01/722171914" TargetMode="External"/><Relationship Id="rId293" Type="http://schemas.openxmlformats.org/officeDocument/2006/relationships/hyperlink" Target="https://podminky.urs.cz/item/CS_URS_2022_01/732311114" TargetMode="External"/><Relationship Id="rId307" Type="http://schemas.openxmlformats.org/officeDocument/2006/relationships/hyperlink" Target="https://podminky.urs.cz/item/CS_URS_2022_01/732393815" TargetMode="External"/><Relationship Id="rId349" Type="http://schemas.openxmlformats.org/officeDocument/2006/relationships/hyperlink" Target="https://podminky.urs.cz/item/CS_URS_2022_01/733224206" TargetMode="External"/><Relationship Id="rId514" Type="http://schemas.openxmlformats.org/officeDocument/2006/relationships/hyperlink" Target="https://podminky.urs.cz/item/CS_URS_2022_01/734291263" TargetMode="External"/><Relationship Id="rId556" Type="http://schemas.openxmlformats.org/officeDocument/2006/relationships/hyperlink" Target="https://podminky.urs.cz/item/CS_URS_2022_01/734295145" TargetMode="External"/><Relationship Id="rId88" Type="http://schemas.openxmlformats.org/officeDocument/2006/relationships/hyperlink" Target="https://podminky.urs.cz/item/CS_URS_2022_01/722220233" TargetMode="External"/><Relationship Id="rId111" Type="http://schemas.openxmlformats.org/officeDocument/2006/relationships/hyperlink" Target="https://podminky.urs.cz/item/CS_URS_2022_01/722230101" TargetMode="External"/><Relationship Id="rId153" Type="http://schemas.openxmlformats.org/officeDocument/2006/relationships/hyperlink" Target="https://podminky.urs.cz/item/CS_URS_2022_01/723120804" TargetMode="External"/><Relationship Id="rId195" Type="http://schemas.openxmlformats.org/officeDocument/2006/relationships/hyperlink" Target="https://podminky.urs.cz/item/CS_URS_2022_01/998723101" TargetMode="External"/><Relationship Id="rId209" Type="http://schemas.openxmlformats.org/officeDocument/2006/relationships/hyperlink" Target="https://podminky.urs.cz/item/CS_URS_2022_01/725530823" TargetMode="External"/><Relationship Id="rId360" Type="http://schemas.openxmlformats.org/officeDocument/2006/relationships/hyperlink" Target="https://podminky.urs.cz/item/CS_URS_2022_01/733811212" TargetMode="External"/><Relationship Id="rId416" Type="http://schemas.openxmlformats.org/officeDocument/2006/relationships/hyperlink" Target="https://podminky.urs.cz/item/CS_URS_2022_01/734200813" TargetMode="External"/><Relationship Id="rId598" Type="http://schemas.openxmlformats.org/officeDocument/2006/relationships/hyperlink" Target="https://podminky.urs.cz/item/CS_URS_2022_01/734421111" TargetMode="External"/><Relationship Id="rId220" Type="http://schemas.openxmlformats.org/officeDocument/2006/relationships/hyperlink" Target="https://podminky.urs.cz/item/CS_URS_2022_01/725650805" TargetMode="External"/><Relationship Id="rId458" Type="http://schemas.openxmlformats.org/officeDocument/2006/relationships/hyperlink" Target="https://podminky.urs.cz/item/CS_URS_2022_01/734221546" TargetMode="External"/><Relationship Id="rId623" Type="http://schemas.openxmlformats.org/officeDocument/2006/relationships/hyperlink" Target="https://podminky.urs.cz/item/CS_URS_2022_01/734494215" TargetMode="External"/><Relationship Id="rId665" Type="http://schemas.openxmlformats.org/officeDocument/2006/relationships/hyperlink" Target="https://podminky.urs.cz/item/CS_URS_2022_01/735152583" TargetMode="External"/><Relationship Id="rId15" Type="http://schemas.openxmlformats.org/officeDocument/2006/relationships/hyperlink" Target="https://podminky.urs.cz/item/CS_URS_2022_01/721171913" TargetMode="External"/><Relationship Id="rId57" Type="http://schemas.openxmlformats.org/officeDocument/2006/relationships/hyperlink" Target="https://podminky.urs.cz/item/CS_URS_2022_01/722173913" TargetMode="External"/><Relationship Id="rId262" Type="http://schemas.openxmlformats.org/officeDocument/2006/relationships/hyperlink" Target="https://podminky.urs.cz/item/CS_URS_2022_01/731810461" TargetMode="External"/><Relationship Id="rId318" Type="http://schemas.openxmlformats.org/officeDocument/2006/relationships/hyperlink" Target="https://podminky.urs.cz/item/CS_URS_2022_01/732522133" TargetMode="External"/><Relationship Id="rId525" Type="http://schemas.openxmlformats.org/officeDocument/2006/relationships/hyperlink" Target="https://podminky.urs.cz/item/CS_URS_2022_01/734292723" TargetMode="External"/><Relationship Id="rId567" Type="http://schemas.openxmlformats.org/officeDocument/2006/relationships/hyperlink" Target="https://podminky.urs.cz/item/CS_URS_2022_01/734295251" TargetMode="External"/><Relationship Id="rId99" Type="http://schemas.openxmlformats.org/officeDocument/2006/relationships/hyperlink" Target="https://podminky.urs.cz/item/CS_URS_2022_01/722221134" TargetMode="External"/><Relationship Id="rId122" Type="http://schemas.openxmlformats.org/officeDocument/2006/relationships/hyperlink" Target="https://podminky.urs.cz/item/CS_URS_2022_01/722231142" TargetMode="External"/><Relationship Id="rId164" Type="http://schemas.openxmlformats.org/officeDocument/2006/relationships/hyperlink" Target="https://podminky.urs.cz/item/CS_URS_2022_01/723160817" TargetMode="External"/><Relationship Id="rId371" Type="http://schemas.openxmlformats.org/officeDocument/2006/relationships/hyperlink" Target="https://podminky.urs.cz/item/CS_URS_2022_01/734100811" TargetMode="External"/><Relationship Id="rId427" Type="http://schemas.openxmlformats.org/officeDocument/2006/relationships/hyperlink" Target="https://podminky.urs.cz/item/CS_URS_2022_01/734209102" TargetMode="External"/><Relationship Id="rId469" Type="http://schemas.openxmlformats.org/officeDocument/2006/relationships/hyperlink" Target="https://podminky.urs.cz/item/CS_URS_2022_01/734242411" TargetMode="External"/><Relationship Id="rId634" Type="http://schemas.openxmlformats.org/officeDocument/2006/relationships/hyperlink" Target="https://podminky.urs.cz/item/CS_URS_2022_01/998734103" TargetMode="External"/><Relationship Id="rId676" Type="http://schemas.openxmlformats.org/officeDocument/2006/relationships/hyperlink" Target="https://podminky.urs.cz/item/CS_URS_2022_01/735164272" TargetMode="External"/><Relationship Id="rId26" Type="http://schemas.openxmlformats.org/officeDocument/2006/relationships/hyperlink" Target="https://podminky.urs.cz/item/CS_URS_2022_01/722130991" TargetMode="External"/><Relationship Id="rId231" Type="http://schemas.openxmlformats.org/officeDocument/2006/relationships/hyperlink" Target="https://podminky.urs.cz/item/CS_URS_2022_01/731200825" TargetMode="External"/><Relationship Id="rId273" Type="http://schemas.openxmlformats.org/officeDocument/2006/relationships/hyperlink" Target="https://podminky.urs.cz/item/CS_URS_2022_01/732111316" TargetMode="External"/><Relationship Id="rId329" Type="http://schemas.openxmlformats.org/officeDocument/2006/relationships/hyperlink" Target="https://podminky.urs.cz/item/CS_URS_2022_01/733222203" TargetMode="External"/><Relationship Id="rId480" Type="http://schemas.openxmlformats.org/officeDocument/2006/relationships/hyperlink" Target="https://podminky.urs.cz/item/CS_URS_2022_01/734261236" TargetMode="External"/><Relationship Id="rId536" Type="http://schemas.openxmlformats.org/officeDocument/2006/relationships/hyperlink" Target="https://podminky.urs.cz/item/CS_URS_2022_01/734292775" TargetMode="External"/><Relationship Id="rId68" Type="http://schemas.openxmlformats.org/officeDocument/2006/relationships/hyperlink" Target="https://podminky.urs.cz/item/CS_URS_2022_01/722174913" TargetMode="External"/><Relationship Id="rId133" Type="http://schemas.openxmlformats.org/officeDocument/2006/relationships/hyperlink" Target="https://podminky.urs.cz/item/CS_URS_2022_01/722240123" TargetMode="External"/><Relationship Id="rId175" Type="http://schemas.openxmlformats.org/officeDocument/2006/relationships/hyperlink" Target="https://podminky.urs.cz/item/CS_URS_2022_01/723181022" TargetMode="External"/><Relationship Id="rId340" Type="http://schemas.openxmlformats.org/officeDocument/2006/relationships/hyperlink" Target="https://podminky.urs.cz/item/CS_URS_2022_01/733223204" TargetMode="External"/><Relationship Id="rId578" Type="http://schemas.openxmlformats.org/officeDocument/2006/relationships/hyperlink" Target="https://podminky.urs.cz/item/CS_URS_2022_01/734410811" TargetMode="External"/><Relationship Id="rId200" Type="http://schemas.openxmlformats.org/officeDocument/2006/relationships/hyperlink" Target="https://podminky.urs.cz/item/CS_URS_2022_01/998723193" TargetMode="External"/><Relationship Id="rId382" Type="http://schemas.openxmlformats.org/officeDocument/2006/relationships/hyperlink" Target="https://podminky.urs.cz/item/CS_URS_2022_01/734109412" TargetMode="External"/><Relationship Id="rId438" Type="http://schemas.openxmlformats.org/officeDocument/2006/relationships/hyperlink" Target="https://podminky.urs.cz/item/CS_URS_2022_01/734209124" TargetMode="External"/><Relationship Id="rId603" Type="http://schemas.openxmlformats.org/officeDocument/2006/relationships/hyperlink" Target="https://podminky.urs.cz/item/CS_URS_2022_01/734430831" TargetMode="External"/><Relationship Id="rId645" Type="http://schemas.openxmlformats.org/officeDocument/2006/relationships/hyperlink" Target="https://podminky.urs.cz/item/CS_URS_2022_01/735151600" TargetMode="External"/><Relationship Id="rId687" Type="http://schemas.openxmlformats.org/officeDocument/2006/relationships/hyperlink" Target="https://podminky.urs.cz/item/CS_URS_2022_01/735890801" TargetMode="External"/><Relationship Id="rId242" Type="http://schemas.openxmlformats.org/officeDocument/2006/relationships/hyperlink" Target="https://podminky.urs.cz/item/CS_URS_2022_01/731251124" TargetMode="External"/><Relationship Id="rId284" Type="http://schemas.openxmlformats.org/officeDocument/2006/relationships/hyperlink" Target="https://podminky.urs.cz/item/CS_URS_2022_01/732213814" TargetMode="External"/><Relationship Id="rId491" Type="http://schemas.openxmlformats.org/officeDocument/2006/relationships/hyperlink" Target="https://podminky.urs.cz/item/CS_URS_2022_01/734261411" TargetMode="External"/><Relationship Id="rId505" Type="http://schemas.openxmlformats.org/officeDocument/2006/relationships/hyperlink" Target="https://podminky.urs.cz/item/CS_URS_2022_01/734290824" TargetMode="External"/><Relationship Id="rId37" Type="http://schemas.openxmlformats.org/officeDocument/2006/relationships/hyperlink" Target="https://podminky.urs.cz/item/CS_URS_2022_01/722131962" TargetMode="External"/><Relationship Id="rId79" Type="http://schemas.openxmlformats.org/officeDocument/2006/relationships/hyperlink" Target="https://podminky.urs.cz/item/CS_URS_2022_01/722190901" TargetMode="External"/><Relationship Id="rId102" Type="http://schemas.openxmlformats.org/officeDocument/2006/relationships/hyperlink" Target="https://podminky.urs.cz/item/CS_URS_2022_01/722224116" TargetMode="External"/><Relationship Id="rId144" Type="http://schemas.openxmlformats.org/officeDocument/2006/relationships/hyperlink" Target="https://podminky.urs.cz/item/CS_URS_2022_01/722263206" TargetMode="External"/><Relationship Id="rId547" Type="http://schemas.openxmlformats.org/officeDocument/2006/relationships/hyperlink" Target="https://podminky.urs.cz/item/CS_URS_2022_01/734292872" TargetMode="External"/><Relationship Id="rId589" Type="http://schemas.openxmlformats.org/officeDocument/2006/relationships/hyperlink" Target="https://podminky.urs.cz/item/CS_URS_2022_01/734411131" TargetMode="External"/><Relationship Id="rId90" Type="http://schemas.openxmlformats.org/officeDocument/2006/relationships/hyperlink" Target="https://podminky.urs.cz/item/CS_URS_2022_01/722220242" TargetMode="External"/><Relationship Id="rId186" Type="http://schemas.openxmlformats.org/officeDocument/2006/relationships/hyperlink" Target="https://podminky.urs.cz/item/CS_URS_2022_01/723230103" TargetMode="External"/><Relationship Id="rId351" Type="http://schemas.openxmlformats.org/officeDocument/2006/relationships/hyperlink" Target="https://podminky.urs.cz/item/CS_URS_2022_01/733224225" TargetMode="External"/><Relationship Id="rId393" Type="http://schemas.openxmlformats.org/officeDocument/2006/relationships/hyperlink" Target="https://podminky.urs.cz/item/CS_URS_2022_01/734140821" TargetMode="External"/><Relationship Id="rId407" Type="http://schemas.openxmlformats.org/officeDocument/2006/relationships/hyperlink" Target="https://podminky.urs.cz/item/CS_URS_2022_01/734190814" TargetMode="External"/><Relationship Id="rId449" Type="http://schemas.openxmlformats.org/officeDocument/2006/relationships/hyperlink" Target="https://podminky.urs.cz/item/CS_URS_2022_01/734220103" TargetMode="External"/><Relationship Id="rId614" Type="http://schemas.openxmlformats.org/officeDocument/2006/relationships/hyperlink" Target="https://podminky.urs.cz/item/CS_URS_2022_01/734449121" TargetMode="External"/><Relationship Id="rId656" Type="http://schemas.openxmlformats.org/officeDocument/2006/relationships/hyperlink" Target="https://podminky.urs.cz/item/CS_URS_2022_01/735152476" TargetMode="External"/><Relationship Id="rId211" Type="http://schemas.openxmlformats.org/officeDocument/2006/relationships/hyperlink" Target="https://podminky.urs.cz/item/CS_URS_2022_01/725532126" TargetMode="External"/><Relationship Id="rId253" Type="http://schemas.openxmlformats.org/officeDocument/2006/relationships/hyperlink" Target="https://podminky.urs.cz/item/CS_URS_2022_01/731810332" TargetMode="External"/><Relationship Id="rId295" Type="http://schemas.openxmlformats.org/officeDocument/2006/relationships/hyperlink" Target="https://podminky.urs.cz/item/CS_URS_2022_01/732324813" TargetMode="External"/><Relationship Id="rId309" Type="http://schemas.openxmlformats.org/officeDocument/2006/relationships/hyperlink" Target="https://podminky.urs.cz/item/CS_URS_2022_01/732420812" TargetMode="External"/><Relationship Id="rId460" Type="http://schemas.openxmlformats.org/officeDocument/2006/relationships/hyperlink" Target="https://podminky.urs.cz/item/CS_URS_2022_01/734221554" TargetMode="External"/><Relationship Id="rId516" Type="http://schemas.openxmlformats.org/officeDocument/2006/relationships/hyperlink" Target="https://podminky.urs.cz/item/CS_URS_2022_01/734291272" TargetMode="External"/><Relationship Id="rId48" Type="http://schemas.openxmlformats.org/officeDocument/2006/relationships/hyperlink" Target="https://podminky.urs.cz/item/CS_URS_2022_01/722171932" TargetMode="External"/><Relationship Id="rId113" Type="http://schemas.openxmlformats.org/officeDocument/2006/relationships/hyperlink" Target="https://podminky.urs.cz/item/CS_URS_2022_01/722230103" TargetMode="External"/><Relationship Id="rId320" Type="http://schemas.openxmlformats.org/officeDocument/2006/relationships/hyperlink" Target="https://podminky.urs.cz/item/CS_URS_2022_01/733110806" TargetMode="External"/><Relationship Id="rId558" Type="http://schemas.openxmlformats.org/officeDocument/2006/relationships/hyperlink" Target="https://podminky.urs.cz/item/CS_URS_2022_01/734295151" TargetMode="External"/><Relationship Id="rId155" Type="http://schemas.openxmlformats.org/officeDocument/2006/relationships/hyperlink" Target="https://podminky.urs.cz/item/CS_URS_2022_01/723140801" TargetMode="External"/><Relationship Id="rId197" Type="http://schemas.openxmlformats.org/officeDocument/2006/relationships/hyperlink" Target="https://podminky.urs.cz/item/CS_URS_2022_01/998723103" TargetMode="External"/><Relationship Id="rId362" Type="http://schemas.openxmlformats.org/officeDocument/2006/relationships/hyperlink" Target="https://podminky.urs.cz/item/CS_URS_2022_01/733811221" TargetMode="External"/><Relationship Id="rId418" Type="http://schemas.openxmlformats.org/officeDocument/2006/relationships/hyperlink" Target="https://podminky.urs.cz/item/CS_URS_2022_01/734200821" TargetMode="External"/><Relationship Id="rId625" Type="http://schemas.openxmlformats.org/officeDocument/2006/relationships/hyperlink" Target="https://podminky.urs.cz/item/CS_URS_2022_01/734494217" TargetMode="External"/><Relationship Id="rId222" Type="http://schemas.openxmlformats.org/officeDocument/2006/relationships/hyperlink" Target="https://podminky.urs.cz/item/CS_URS_2022_01/998725101" TargetMode="External"/><Relationship Id="rId264" Type="http://schemas.openxmlformats.org/officeDocument/2006/relationships/hyperlink" Target="https://podminky.urs.cz/item/CS_URS_2022_01/998731102" TargetMode="External"/><Relationship Id="rId471" Type="http://schemas.openxmlformats.org/officeDocument/2006/relationships/hyperlink" Target="https://podminky.urs.cz/item/CS_URS_2022_01/734242413" TargetMode="External"/><Relationship Id="rId667" Type="http://schemas.openxmlformats.org/officeDocument/2006/relationships/hyperlink" Target="https://podminky.urs.cz/item/CS_URS_2022_01/735152599" TargetMode="External"/><Relationship Id="rId17" Type="http://schemas.openxmlformats.org/officeDocument/2006/relationships/hyperlink" Target="https://podminky.urs.cz/item/CS_URS_2022_01/721910932" TargetMode="External"/><Relationship Id="rId59" Type="http://schemas.openxmlformats.org/officeDocument/2006/relationships/hyperlink" Target="https://podminky.urs.cz/item/CS_URS_2022_01/722174001" TargetMode="External"/><Relationship Id="rId124" Type="http://schemas.openxmlformats.org/officeDocument/2006/relationships/hyperlink" Target="https://podminky.urs.cz/item/CS_URS_2022_01/722234261" TargetMode="External"/><Relationship Id="rId527" Type="http://schemas.openxmlformats.org/officeDocument/2006/relationships/hyperlink" Target="https://podminky.urs.cz/item/CS_URS_2022_01/734292725" TargetMode="External"/><Relationship Id="rId569" Type="http://schemas.openxmlformats.org/officeDocument/2006/relationships/hyperlink" Target="https://podminky.urs.cz/item/CS_URS_2022_01/734300811" TargetMode="External"/><Relationship Id="rId70" Type="http://schemas.openxmlformats.org/officeDocument/2006/relationships/hyperlink" Target="https://podminky.urs.cz/item/CS_URS_2022_01/722179191" TargetMode="External"/><Relationship Id="rId166" Type="http://schemas.openxmlformats.org/officeDocument/2006/relationships/hyperlink" Target="https://podminky.urs.cz/item/CS_URS_2022_01/723160832" TargetMode="External"/><Relationship Id="rId331" Type="http://schemas.openxmlformats.org/officeDocument/2006/relationships/hyperlink" Target="https://podminky.urs.cz/item/CS_URS_2022_01/733222302" TargetMode="External"/><Relationship Id="rId373" Type="http://schemas.openxmlformats.org/officeDocument/2006/relationships/hyperlink" Target="https://podminky.urs.cz/item/CS_URS_2022_01/734100821" TargetMode="External"/><Relationship Id="rId429" Type="http://schemas.openxmlformats.org/officeDocument/2006/relationships/hyperlink" Target="https://podminky.urs.cz/item/CS_URS_2022_01/734209104" TargetMode="External"/><Relationship Id="rId580" Type="http://schemas.openxmlformats.org/officeDocument/2006/relationships/hyperlink" Target="https://podminky.urs.cz/item/CS_URS_2022_01/734410831" TargetMode="External"/><Relationship Id="rId636" Type="http://schemas.openxmlformats.org/officeDocument/2006/relationships/hyperlink" Target="https://podminky.urs.cz/item/CS_URS_2022_01/998734193" TargetMode="External"/><Relationship Id="rId1" Type="http://schemas.openxmlformats.org/officeDocument/2006/relationships/hyperlink" Target="https://podminky.urs.cz/item/CS_URS_2022_01/346244361" TargetMode="External"/><Relationship Id="rId233" Type="http://schemas.openxmlformats.org/officeDocument/2006/relationships/hyperlink" Target="https://podminky.urs.cz/item/CS_URS_2022_01/731200827" TargetMode="External"/><Relationship Id="rId440" Type="http://schemas.openxmlformats.org/officeDocument/2006/relationships/hyperlink" Target="https://podminky.urs.cz/item/CS_URS_2022_01/734211113" TargetMode="External"/><Relationship Id="rId678" Type="http://schemas.openxmlformats.org/officeDocument/2006/relationships/hyperlink" Target="https://podminky.urs.cz/item/CS_URS_2022_01/735211812" TargetMode="External"/><Relationship Id="rId28" Type="http://schemas.openxmlformats.org/officeDocument/2006/relationships/hyperlink" Target="https://podminky.urs.cz/item/CS_URS_2022_01/722131901" TargetMode="External"/><Relationship Id="rId275" Type="http://schemas.openxmlformats.org/officeDocument/2006/relationships/hyperlink" Target="https://podminky.urs.cz/item/CS_URS_2022_01/732113102" TargetMode="External"/><Relationship Id="rId300" Type="http://schemas.openxmlformats.org/officeDocument/2006/relationships/hyperlink" Target="https://podminky.urs.cz/item/CS_URS_2022_01/732331771" TargetMode="External"/><Relationship Id="rId482" Type="http://schemas.openxmlformats.org/officeDocument/2006/relationships/hyperlink" Target="https://podminky.urs.cz/item/CS_URS_2022_01/734261332" TargetMode="External"/><Relationship Id="rId538" Type="http://schemas.openxmlformats.org/officeDocument/2006/relationships/hyperlink" Target="https://podminky.urs.cz/item/CS_URS_2022_01/734292777" TargetMode="External"/><Relationship Id="rId81" Type="http://schemas.openxmlformats.org/officeDocument/2006/relationships/hyperlink" Target="https://podminky.urs.cz/item/CS_URS_2022_01/722220212" TargetMode="External"/><Relationship Id="rId135" Type="http://schemas.openxmlformats.org/officeDocument/2006/relationships/hyperlink" Target="https://podminky.urs.cz/item/CS_URS_2022_01/722260812" TargetMode="External"/><Relationship Id="rId177" Type="http://schemas.openxmlformats.org/officeDocument/2006/relationships/hyperlink" Target="https://podminky.urs.cz/item/CS_URS_2022_01/723181024" TargetMode="External"/><Relationship Id="rId342" Type="http://schemas.openxmlformats.org/officeDocument/2006/relationships/hyperlink" Target="https://podminky.urs.cz/item/CS_URS_2022_01/733223206" TargetMode="External"/><Relationship Id="rId384" Type="http://schemas.openxmlformats.org/officeDocument/2006/relationships/hyperlink" Target="https://podminky.urs.cz/item/CS_URS_2022_01/734111413" TargetMode="External"/><Relationship Id="rId591" Type="http://schemas.openxmlformats.org/officeDocument/2006/relationships/hyperlink" Target="https://podminky.urs.cz/item/CS_URS_2022_01/734411601" TargetMode="External"/><Relationship Id="rId605" Type="http://schemas.openxmlformats.org/officeDocument/2006/relationships/hyperlink" Target="https://podminky.urs.cz/item/CS_URS_2022_01/734441114" TargetMode="External"/><Relationship Id="rId202" Type="http://schemas.openxmlformats.org/officeDocument/2006/relationships/hyperlink" Target="https://podminky.urs.cz/item/CS_URS_2022_01/724311814" TargetMode="External"/><Relationship Id="rId244" Type="http://schemas.openxmlformats.org/officeDocument/2006/relationships/hyperlink" Target="https://podminky.urs.cz/item/CS_URS_2022_01/731292811" TargetMode="External"/><Relationship Id="rId647" Type="http://schemas.openxmlformats.org/officeDocument/2006/relationships/hyperlink" Target="https://podminky.urs.cz/item/CS_URS_2022_01/735151677" TargetMode="External"/><Relationship Id="rId689" Type="http://schemas.openxmlformats.org/officeDocument/2006/relationships/hyperlink" Target="https://podminky.urs.cz/item/CS_URS_2022_01/735890803" TargetMode="External"/><Relationship Id="rId39" Type="http://schemas.openxmlformats.org/officeDocument/2006/relationships/hyperlink" Target="https://podminky.urs.cz/item/CS_URS_2022_01/722160801" TargetMode="External"/><Relationship Id="rId286" Type="http://schemas.openxmlformats.org/officeDocument/2006/relationships/hyperlink" Target="https://podminky.urs.cz/item/CS_URS_2022_01/732214815" TargetMode="External"/><Relationship Id="rId451" Type="http://schemas.openxmlformats.org/officeDocument/2006/relationships/hyperlink" Target="https://podminky.urs.cz/item/CS_URS_2022_01/734221413" TargetMode="External"/><Relationship Id="rId493" Type="http://schemas.openxmlformats.org/officeDocument/2006/relationships/hyperlink" Target="https://podminky.urs.cz/item/CS_URS_2022_01/734261416" TargetMode="External"/><Relationship Id="rId507" Type="http://schemas.openxmlformats.org/officeDocument/2006/relationships/hyperlink" Target="https://podminky.urs.cz/item/CS_URS_2022_01/734291123" TargetMode="External"/><Relationship Id="rId549" Type="http://schemas.openxmlformats.org/officeDocument/2006/relationships/hyperlink" Target="https://podminky.urs.cz/item/CS_URS_2022_01/734295131" TargetMode="External"/><Relationship Id="rId50" Type="http://schemas.openxmlformats.org/officeDocument/2006/relationships/hyperlink" Target="https://podminky.urs.cz/item/CS_URS_2022_01/722171934" TargetMode="External"/><Relationship Id="rId104" Type="http://schemas.openxmlformats.org/officeDocument/2006/relationships/hyperlink" Target="https://podminky.urs.cz/item/CS_URS_2022_01/722224151" TargetMode="External"/><Relationship Id="rId146" Type="http://schemas.openxmlformats.org/officeDocument/2006/relationships/hyperlink" Target="https://podminky.urs.cz/item/CS_URS_2022_01/722290234" TargetMode="External"/><Relationship Id="rId188" Type="http://schemas.openxmlformats.org/officeDocument/2006/relationships/hyperlink" Target="https://podminky.urs.cz/item/CS_URS_2022_01/723230112" TargetMode="External"/><Relationship Id="rId311" Type="http://schemas.openxmlformats.org/officeDocument/2006/relationships/hyperlink" Target="https://podminky.urs.cz/item/CS_URS_2022_01/732421401" TargetMode="External"/><Relationship Id="rId353" Type="http://schemas.openxmlformats.org/officeDocument/2006/relationships/hyperlink" Target="https://podminky.urs.cz/item/CS_URS_2022_01/733290801" TargetMode="External"/><Relationship Id="rId395" Type="http://schemas.openxmlformats.org/officeDocument/2006/relationships/hyperlink" Target="https://podminky.urs.cz/item/CS_URS_2022_01/734144611" TargetMode="External"/><Relationship Id="rId409" Type="http://schemas.openxmlformats.org/officeDocument/2006/relationships/hyperlink" Target="https://podminky.urs.cz/item/CS_URS_2022_01/734191412" TargetMode="External"/><Relationship Id="rId560" Type="http://schemas.openxmlformats.org/officeDocument/2006/relationships/hyperlink" Target="https://podminky.urs.cz/item/CS_URS_2022_01/734295153" TargetMode="External"/><Relationship Id="rId92" Type="http://schemas.openxmlformats.org/officeDocument/2006/relationships/hyperlink" Target="https://podminky.urs.cz/item/CS_URS_2022_01/722220851" TargetMode="External"/><Relationship Id="rId213" Type="http://schemas.openxmlformats.org/officeDocument/2006/relationships/hyperlink" Target="https://podminky.urs.cz/item/CS_URS_2022_01/725532339" TargetMode="External"/><Relationship Id="rId420" Type="http://schemas.openxmlformats.org/officeDocument/2006/relationships/hyperlink" Target="https://podminky.urs.cz/item/CS_URS_2022_01/734200823" TargetMode="External"/><Relationship Id="rId616" Type="http://schemas.openxmlformats.org/officeDocument/2006/relationships/hyperlink" Target="https://podminky.urs.cz/item/CS_URS_2022_01/734491101" TargetMode="External"/><Relationship Id="rId658" Type="http://schemas.openxmlformats.org/officeDocument/2006/relationships/hyperlink" Target="https://podminky.urs.cz/item/CS_URS_2022_01/735152480" TargetMode="External"/><Relationship Id="rId255" Type="http://schemas.openxmlformats.org/officeDocument/2006/relationships/hyperlink" Target="https://podminky.urs.cz/item/CS_URS_2022_01/731810342" TargetMode="External"/><Relationship Id="rId297" Type="http://schemas.openxmlformats.org/officeDocument/2006/relationships/hyperlink" Target="https://podminky.urs.cz/item/CS_URS_2022_01/732331106" TargetMode="External"/><Relationship Id="rId462" Type="http://schemas.openxmlformats.org/officeDocument/2006/relationships/hyperlink" Target="https://podminky.urs.cz/item/CS_URS_2022_01/734221682" TargetMode="External"/><Relationship Id="rId518" Type="http://schemas.openxmlformats.org/officeDocument/2006/relationships/hyperlink" Target="https://podminky.urs.cz/item/CS_URS_2022_01/734291274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15854-81B0-445C-9904-47AFBA849064}">
  <sheetPr>
    <pageSetUpPr fitToPage="1"/>
  </sheetPr>
  <dimension ref="A1:F23"/>
  <sheetViews>
    <sheetView showGridLines="0" tabSelected="1" workbookViewId="0">
      <selection activeCell="L7" sqref="L7"/>
    </sheetView>
  </sheetViews>
  <sheetFormatPr defaultRowHeight="12.75" x14ac:dyDescent="0.2"/>
  <cols>
    <col min="1" max="1" width="88" style="4" customWidth="1"/>
    <col min="2" max="2" width="1.83203125" style="4" hidden="1" customWidth="1"/>
    <col min="3" max="3" width="10.6640625" style="4" hidden="1" customWidth="1"/>
    <col min="4" max="4" width="10.5" style="4" hidden="1" customWidth="1"/>
    <col min="5" max="5" width="27.1640625" style="4" customWidth="1"/>
    <col min="6" max="6" width="61.1640625" style="4" bestFit="1" customWidth="1"/>
    <col min="7" max="16384" width="9.33203125" style="4"/>
  </cols>
  <sheetData>
    <row r="1" spans="1:6" ht="22.5" x14ac:dyDescent="0.3">
      <c r="A1" s="1" t="s">
        <v>4459</v>
      </c>
      <c r="B1" s="2"/>
      <c r="C1" s="2"/>
      <c r="D1" s="2"/>
      <c r="E1" s="2"/>
      <c r="F1" s="3"/>
    </row>
    <row r="2" spans="1:6" ht="14.25" customHeight="1" x14ac:dyDescent="0.3">
      <c r="A2" s="290" t="s">
        <v>4457</v>
      </c>
      <c r="B2" s="2"/>
      <c r="C2" s="2"/>
      <c r="D2" s="2"/>
      <c r="E2" s="2"/>
      <c r="F2" s="3"/>
    </row>
    <row r="3" spans="1:6" x14ac:dyDescent="0.2">
      <c r="A3" s="3"/>
      <c r="B3" s="3"/>
      <c r="C3" s="3"/>
      <c r="D3" s="3"/>
      <c r="E3" s="5"/>
      <c r="F3" s="3"/>
    </row>
    <row r="4" spans="1:6" ht="21" thickBot="1" x14ac:dyDescent="0.25">
      <c r="A4" s="318" t="s">
        <v>4424</v>
      </c>
      <c r="B4" s="318"/>
      <c r="C4" s="318"/>
      <c r="D4" s="318"/>
      <c r="E4" s="318"/>
      <c r="F4" s="318"/>
    </row>
    <row r="5" spans="1:6" ht="16.5" thickTop="1" x14ac:dyDescent="0.2">
      <c r="A5" s="6"/>
      <c r="B5" s="6"/>
      <c r="C5" s="6"/>
      <c r="D5" s="6"/>
      <c r="E5" s="6"/>
      <c r="F5" s="6"/>
    </row>
    <row r="6" spans="1:6" ht="16.5" thickTop="1" x14ac:dyDescent="0.2">
      <c r="A6" s="328" t="s">
        <v>0</v>
      </c>
      <c r="B6" s="328"/>
      <c r="C6" s="328"/>
      <c r="D6" s="328"/>
      <c r="E6" s="328"/>
      <c r="F6" s="328"/>
    </row>
    <row r="7" spans="1:6" x14ac:dyDescent="0.2">
      <c r="A7" s="319" t="s">
        <v>4451</v>
      </c>
      <c r="B7" s="319"/>
      <c r="C7" s="319"/>
      <c r="D7" s="319"/>
      <c r="E7" s="319"/>
      <c r="F7" s="319"/>
    </row>
    <row r="8" spans="1:6" ht="16.5" customHeight="1" x14ac:dyDescent="0.2">
      <c r="A8" s="320" t="s">
        <v>1</v>
      </c>
      <c r="B8" s="321"/>
      <c r="C8" s="321"/>
      <c r="D8" s="321"/>
      <c r="E8" s="7" t="s">
        <v>2</v>
      </c>
      <c r="F8" s="8" t="s">
        <v>3</v>
      </c>
    </row>
    <row r="9" spans="1:6" ht="16.5" customHeight="1" x14ac:dyDescent="0.2">
      <c r="A9" s="322" t="s">
        <v>9</v>
      </c>
      <c r="B9" s="323"/>
      <c r="C9" s="323"/>
      <c r="D9" s="323"/>
      <c r="E9" s="12"/>
      <c r="F9" s="324">
        <f>SUM(E9:E10)/2</f>
        <v>0</v>
      </c>
    </row>
    <row r="10" spans="1:6" ht="16.5" customHeight="1" x14ac:dyDescent="0.2">
      <c r="A10" s="326" t="s">
        <v>10</v>
      </c>
      <c r="B10" s="327"/>
      <c r="C10" s="327"/>
      <c r="D10" s="327"/>
      <c r="E10" s="292"/>
      <c r="F10" s="325"/>
    </row>
    <row r="11" spans="1:6" x14ac:dyDescent="0.2">
      <c r="A11" s="293" t="s">
        <v>4</v>
      </c>
      <c r="B11" s="294"/>
      <c r="C11" s="294"/>
      <c r="D11" s="294"/>
      <c r="E11" s="294"/>
      <c r="F11" s="295"/>
    </row>
    <row r="12" spans="1:6" ht="147" x14ac:dyDescent="0.2">
      <c r="A12" s="296" t="s">
        <v>4452</v>
      </c>
      <c r="B12" s="297"/>
      <c r="C12" s="297"/>
      <c r="D12" s="297"/>
      <c r="E12" s="297"/>
      <c r="F12" s="298"/>
    </row>
    <row r="13" spans="1:6" ht="12.75" customHeight="1" x14ac:dyDescent="0.2">
      <c r="A13" s="299"/>
      <c r="B13" s="300"/>
      <c r="C13" s="300"/>
      <c r="D13" s="300"/>
      <c r="E13" s="300"/>
      <c r="F13" s="298"/>
    </row>
    <row r="14" spans="1:6" x14ac:dyDescent="0.2">
      <c r="A14" s="291" t="s">
        <v>5</v>
      </c>
      <c r="B14" s="301"/>
      <c r="C14" s="301"/>
      <c r="D14" s="301"/>
      <c r="E14" s="301"/>
      <c r="F14" s="298"/>
    </row>
    <row r="15" spans="1:6" x14ac:dyDescent="0.2">
      <c r="A15" s="302" t="s">
        <v>6</v>
      </c>
      <c r="B15" s="301"/>
      <c r="C15" s="301"/>
      <c r="D15" s="301"/>
      <c r="E15" s="301"/>
      <c r="F15" s="298"/>
    </row>
    <row r="16" spans="1:6" x14ac:dyDescent="0.2">
      <c r="A16" s="303" t="s">
        <v>7</v>
      </c>
      <c r="B16" s="304"/>
      <c r="C16" s="304"/>
      <c r="D16" s="304"/>
      <c r="E16" s="304"/>
      <c r="F16" s="298"/>
    </row>
    <row r="17" spans="1:6" x14ac:dyDescent="0.2">
      <c r="A17" s="305" t="s">
        <v>8</v>
      </c>
      <c r="B17" s="306"/>
      <c r="C17" s="306"/>
      <c r="D17" s="306"/>
      <c r="E17" s="306"/>
      <c r="F17" s="307"/>
    </row>
    <row r="18" spans="1:6" x14ac:dyDescent="0.2">
      <c r="A18" s="10"/>
      <c r="B18" s="9"/>
      <c r="C18" s="9"/>
      <c r="D18" s="9"/>
      <c r="E18" s="9"/>
      <c r="F18" s="3"/>
    </row>
    <row r="19" spans="1:6" x14ac:dyDescent="0.2">
      <c r="A19" s="11"/>
      <c r="B19" s="9"/>
      <c r="C19" s="9"/>
      <c r="D19" s="9"/>
      <c r="E19" s="9"/>
      <c r="F19" s="3"/>
    </row>
    <row r="20" spans="1:6" x14ac:dyDescent="0.2">
      <c r="A20" s="308" t="s">
        <v>4453</v>
      </c>
      <c r="B20" s="309"/>
      <c r="C20" s="309"/>
      <c r="D20" s="309"/>
      <c r="E20" s="309"/>
      <c r="F20" s="309"/>
    </row>
    <row r="21" spans="1:6" x14ac:dyDescent="0.2">
      <c r="A21" s="310" t="s">
        <v>4454</v>
      </c>
      <c r="B21" s="311"/>
      <c r="C21" s="311"/>
      <c r="D21" s="311"/>
      <c r="E21" s="312">
        <f>'A - Zajištění provozuschopnosti'!J83</f>
        <v>0</v>
      </c>
      <c r="F21" s="309"/>
    </row>
    <row r="22" spans="1:6" x14ac:dyDescent="0.15">
      <c r="A22" s="313" t="s">
        <v>4</v>
      </c>
      <c r="E22" s="314"/>
    </row>
    <row r="23" spans="1:6" ht="21" x14ac:dyDescent="0.2">
      <c r="A23" s="315" t="s">
        <v>4455</v>
      </c>
      <c r="B23" s="316"/>
      <c r="C23" s="316"/>
      <c r="D23" s="316"/>
      <c r="E23" s="317"/>
    </row>
  </sheetData>
  <mergeCells count="7">
    <mergeCell ref="A4:F4"/>
    <mergeCell ref="A7:F7"/>
    <mergeCell ref="A8:D8"/>
    <mergeCell ref="A9:D9"/>
    <mergeCell ref="F9:F10"/>
    <mergeCell ref="A10:D10"/>
    <mergeCell ref="A6:F6"/>
  </mergeCells>
  <pageMargins left="0.7" right="0.7" top="0.78740157499999996" bottom="0.78740157499999996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CA54C-6924-474A-BAC8-BD5585672410}">
  <sheetPr>
    <pageSetUpPr fitToPage="1"/>
  </sheetPr>
  <dimension ref="A2:BM97"/>
  <sheetViews>
    <sheetView showGridLines="0" topLeftCell="A72" workbookViewId="0">
      <selection activeCell="X85" sqref="X85"/>
    </sheetView>
  </sheetViews>
  <sheetFormatPr defaultRowHeight="11.25" x14ac:dyDescent="0.2"/>
  <cols>
    <col min="1" max="1" width="8.33203125" style="190" customWidth="1"/>
    <col min="2" max="2" width="1.1640625" style="190" customWidth="1"/>
    <col min="3" max="3" width="4.1640625" style="190" customWidth="1"/>
    <col min="4" max="4" width="4.33203125" style="190" customWidth="1"/>
    <col min="5" max="5" width="17.1640625" style="190" customWidth="1"/>
    <col min="6" max="6" width="100.83203125" style="190" customWidth="1"/>
    <col min="7" max="7" width="7.5" style="190" customWidth="1"/>
    <col min="8" max="8" width="14" style="190" customWidth="1"/>
    <col min="9" max="9" width="15.83203125" style="190" customWidth="1"/>
    <col min="10" max="11" width="22.33203125" style="190" customWidth="1"/>
    <col min="12" max="12" width="9.33203125" style="190" customWidth="1"/>
    <col min="13" max="13" width="10.83203125" style="190" hidden="1" customWidth="1"/>
    <col min="14" max="14" width="9.33203125" style="190"/>
    <col min="15" max="20" width="14.1640625" style="190" hidden="1" customWidth="1"/>
    <col min="21" max="21" width="16.33203125" style="190" hidden="1" customWidth="1"/>
    <col min="22" max="22" width="12.33203125" style="190" customWidth="1"/>
    <col min="23" max="23" width="16.33203125" style="190" customWidth="1"/>
    <col min="24" max="24" width="12.33203125" style="190" customWidth="1"/>
    <col min="25" max="25" width="15" style="190" customWidth="1"/>
    <col min="26" max="26" width="11" style="190" customWidth="1"/>
    <col min="27" max="27" width="15" style="190" customWidth="1"/>
    <col min="28" max="28" width="16.33203125" style="190" customWidth="1"/>
    <col min="29" max="29" width="11" style="190" customWidth="1"/>
    <col min="30" max="30" width="15" style="190" customWidth="1"/>
    <col min="31" max="31" width="16.33203125" style="190" customWidth="1"/>
    <col min="32" max="16384" width="9.33203125" style="190"/>
  </cols>
  <sheetData>
    <row r="2" spans="1:46" ht="36.950000000000003" customHeight="1" x14ac:dyDescent="0.2">
      <c r="L2" s="334" t="s">
        <v>3543</v>
      </c>
      <c r="M2" s="335"/>
      <c r="N2" s="335"/>
      <c r="O2" s="335"/>
      <c r="P2" s="335"/>
      <c r="Q2" s="335"/>
      <c r="R2" s="335"/>
      <c r="S2" s="335"/>
      <c r="T2" s="335"/>
      <c r="U2" s="335"/>
      <c r="V2" s="335"/>
      <c r="AT2" s="191" t="s">
        <v>4427</v>
      </c>
    </row>
    <row r="3" spans="1:46" ht="6.95" hidden="1" customHeight="1" x14ac:dyDescent="0.2">
      <c r="B3" s="192"/>
      <c r="C3" s="193"/>
      <c r="D3" s="193"/>
      <c r="E3" s="193"/>
      <c r="F3" s="193"/>
      <c r="G3" s="193"/>
      <c r="H3" s="193"/>
      <c r="I3" s="193"/>
      <c r="J3" s="193"/>
      <c r="K3" s="193"/>
      <c r="L3" s="194"/>
      <c r="AT3" s="191" t="s">
        <v>62</v>
      </c>
    </row>
    <row r="4" spans="1:46" ht="24.95" hidden="1" customHeight="1" x14ac:dyDescent="0.2">
      <c r="B4" s="194"/>
      <c r="D4" s="195" t="s">
        <v>63</v>
      </c>
      <c r="L4" s="194"/>
      <c r="M4" s="196" t="s">
        <v>64</v>
      </c>
      <c r="AT4" s="191" t="s">
        <v>65</v>
      </c>
    </row>
    <row r="5" spans="1:46" ht="6.95" hidden="1" customHeight="1" x14ac:dyDescent="0.2">
      <c r="B5" s="194"/>
      <c r="L5" s="194"/>
    </row>
    <row r="6" spans="1:46" ht="12" hidden="1" customHeight="1" x14ac:dyDescent="0.2">
      <c r="B6" s="194"/>
      <c r="D6" s="197" t="s">
        <v>3544</v>
      </c>
      <c r="L6" s="194"/>
    </row>
    <row r="7" spans="1:46" ht="16.5" hidden="1" customHeight="1" x14ac:dyDescent="0.2">
      <c r="B7" s="194"/>
      <c r="E7" s="331" t="str">
        <f>'[1]Rekapitulace zakázky'!K6</f>
        <v>Opravy a servis tepelných zdrojů a topných systémů 2022</v>
      </c>
      <c r="F7" s="332"/>
      <c r="G7" s="332"/>
      <c r="H7" s="332"/>
      <c r="L7" s="194"/>
    </row>
    <row r="8" spans="1:46" s="201" customFormat="1" ht="12" hidden="1" customHeight="1" x14ac:dyDescent="0.2">
      <c r="A8" s="198"/>
      <c r="B8" s="199"/>
      <c r="C8" s="198"/>
      <c r="D8" s="197" t="s">
        <v>66</v>
      </c>
      <c r="E8" s="198"/>
      <c r="F8" s="198"/>
      <c r="G8" s="198"/>
      <c r="H8" s="198"/>
      <c r="I8" s="198"/>
      <c r="J8" s="198"/>
      <c r="K8" s="198"/>
      <c r="L8" s="200"/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198"/>
    </row>
    <row r="9" spans="1:46" s="201" customFormat="1" ht="16.5" hidden="1" customHeight="1" x14ac:dyDescent="0.2">
      <c r="A9" s="198"/>
      <c r="B9" s="199"/>
      <c r="C9" s="198"/>
      <c r="D9" s="198"/>
      <c r="E9" s="329" t="s">
        <v>4428</v>
      </c>
      <c r="F9" s="330"/>
      <c r="G9" s="330"/>
      <c r="H9" s="330"/>
      <c r="I9" s="198"/>
      <c r="J9" s="198"/>
      <c r="K9" s="198"/>
      <c r="L9" s="200"/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198"/>
    </row>
    <row r="10" spans="1:46" s="201" customFormat="1" hidden="1" x14ac:dyDescent="0.2">
      <c r="A10" s="198"/>
      <c r="B10" s="199"/>
      <c r="C10" s="198"/>
      <c r="D10" s="198"/>
      <c r="E10" s="198"/>
      <c r="F10" s="198"/>
      <c r="G10" s="198"/>
      <c r="H10" s="198"/>
      <c r="I10" s="198"/>
      <c r="J10" s="198"/>
      <c r="K10" s="198"/>
      <c r="L10" s="200"/>
      <c r="S10" s="198"/>
      <c r="T10" s="198"/>
      <c r="U10" s="198"/>
      <c r="V10" s="198"/>
      <c r="W10" s="198"/>
      <c r="X10" s="198"/>
      <c r="Y10" s="198"/>
      <c r="Z10" s="198"/>
      <c r="AA10" s="198"/>
      <c r="AB10" s="198"/>
      <c r="AC10" s="198"/>
      <c r="AD10" s="198"/>
      <c r="AE10" s="198"/>
    </row>
    <row r="11" spans="1:46" s="201" customFormat="1" ht="12" hidden="1" customHeight="1" x14ac:dyDescent="0.2">
      <c r="A11" s="198"/>
      <c r="B11" s="199"/>
      <c r="C11" s="198"/>
      <c r="D11" s="197" t="s">
        <v>67</v>
      </c>
      <c r="E11" s="198"/>
      <c r="F11" s="202" t="s">
        <v>31</v>
      </c>
      <c r="G11" s="198"/>
      <c r="H11" s="198"/>
      <c r="I11" s="197" t="s">
        <v>3545</v>
      </c>
      <c r="J11" s="202" t="s">
        <v>31</v>
      </c>
      <c r="K11" s="198"/>
      <c r="L11" s="200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</row>
    <row r="12" spans="1:46" s="201" customFormat="1" ht="12" hidden="1" customHeight="1" x14ac:dyDescent="0.2">
      <c r="A12" s="198"/>
      <c r="B12" s="199"/>
      <c r="C12" s="198"/>
      <c r="D12" s="197" t="s">
        <v>68</v>
      </c>
      <c r="E12" s="198"/>
      <c r="F12" s="202" t="s">
        <v>69</v>
      </c>
      <c r="G12" s="198"/>
      <c r="H12" s="198"/>
      <c r="I12" s="197" t="s">
        <v>70</v>
      </c>
      <c r="J12" s="203" t="str">
        <f>'[1]Rekapitulace zakázky'!AN8</f>
        <v>9. 6. 2022</v>
      </c>
      <c r="K12" s="198"/>
      <c r="L12" s="200"/>
      <c r="S12" s="198"/>
      <c r="T12" s="198"/>
      <c r="U12" s="198"/>
      <c r="V12" s="198"/>
      <c r="W12" s="198"/>
      <c r="X12" s="198"/>
      <c r="Y12" s="198"/>
      <c r="Z12" s="198"/>
      <c r="AA12" s="198"/>
      <c r="AB12" s="198"/>
      <c r="AC12" s="198"/>
      <c r="AD12" s="198"/>
      <c r="AE12" s="198"/>
    </row>
    <row r="13" spans="1:46" s="201" customFormat="1" ht="10.9" hidden="1" customHeight="1" x14ac:dyDescent="0.2">
      <c r="A13" s="198"/>
      <c r="B13" s="199"/>
      <c r="C13" s="198"/>
      <c r="D13" s="198"/>
      <c r="E13" s="198"/>
      <c r="F13" s="198"/>
      <c r="G13" s="198"/>
      <c r="H13" s="198"/>
      <c r="I13" s="198"/>
      <c r="J13" s="198"/>
      <c r="K13" s="198"/>
      <c r="L13" s="200"/>
      <c r="S13" s="198"/>
      <c r="T13" s="198"/>
      <c r="U13" s="198"/>
      <c r="V13" s="198"/>
      <c r="W13" s="198"/>
      <c r="X13" s="198"/>
      <c r="Y13" s="198"/>
      <c r="Z13" s="198"/>
      <c r="AA13" s="198"/>
      <c r="AB13" s="198"/>
      <c r="AC13" s="198"/>
      <c r="AD13" s="198"/>
      <c r="AE13" s="198"/>
    </row>
    <row r="14" spans="1:46" s="201" customFormat="1" ht="12" hidden="1" customHeight="1" x14ac:dyDescent="0.2">
      <c r="A14" s="198"/>
      <c r="B14" s="199"/>
      <c r="C14" s="198"/>
      <c r="D14" s="197" t="s">
        <v>71</v>
      </c>
      <c r="E14" s="198"/>
      <c r="F14" s="198"/>
      <c r="G14" s="198"/>
      <c r="H14" s="198"/>
      <c r="I14" s="197" t="s">
        <v>72</v>
      </c>
      <c r="J14" s="202" t="s">
        <v>73</v>
      </c>
      <c r="K14" s="198"/>
      <c r="L14" s="200"/>
      <c r="S14" s="198"/>
      <c r="T14" s="198"/>
      <c r="U14" s="198"/>
      <c r="V14" s="198"/>
      <c r="W14" s="198"/>
      <c r="X14" s="198"/>
      <c r="Y14" s="198"/>
      <c r="Z14" s="198"/>
      <c r="AA14" s="198"/>
      <c r="AB14" s="198"/>
      <c r="AC14" s="198"/>
      <c r="AD14" s="198"/>
      <c r="AE14" s="198"/>
    </row>
    <row r="15" spans="1:46" s="201" customFormat="1" ht="18" hidden="1" customHeight="1" x14ac:dyDescent="0.2">
      <c r="A15" s="198"/>
      <c r="B15" s="199"/>
      <c r="C15" s="198"/>
      <c r="D15" s="198"/>
      <c r="E15" s="202" t="s">
        <v>74</v>
      </c>
      <c r="F15" s="198"/>
      <c r="G15" s="198"/>
      <c r="H15" s="198"/>
      <c r="I15" s="197" t="s">
        <v>75</v>
      </c>
      <c r="J15" s="202" t="s">
        <v>76</v>
      </c>
      <c r="K15" s="198"/>
      <c r="L15" s="200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198"/>
      <c r="AE15" s="198"/>
    </row>
    <row r="16" spans="1:46" s="201" customFormat="1" ht="6.95" hidden="1" customHeight="1" x14ac:dyDescent="0.2">
      <c r="A16" s="198"/>
      <c r="B16" s="199"/>
      <c r="C16" s="198"/>
      <c r="D16" s="198"/>
      <c r="E16" s="198"/>
      <c r="F16" s="198"/>
      <c r="G16" s="198"/>
      <c r="H16" s="198"/>
      <c r="I16" s="198"/>
      <c r="J16" s="198"/>
      <c r="K16" s="198"/>
      <c r="L16" s="200"/>
      <c r="S16" s="198"/>
      <c r="T16" s="198"/>
      <c r="U16" s="198"/>
      <c r="V16" s="198"/>
      <c r="W16" s="198"/>
      <c r="X16" s="198"/>
      <c r="Y16" s="198"/>
      <c r="Z16" s="198"/>
      <c r="AA16" s="198"/>
      <c r="AB16" s="198"/>
      <c r="AC16" s="198"/>
      <c r="AD16" s="198"/>
      <c r="AE16" s="198"/>
    </row>
    <row r="17" spans="1:31" s="201" customFormat="1" ht="12" hidden="1" customHeight="1" x14ac:dyDescent="0.2">
      <c r="A17" s="198"/>
      <c r="B17" s="199"/>
      <c r="C17" s="198"/>
      <c r="D17" s="197" t="s">
        <v>77</v>
      </c>
      <c r="E17" s="198"/>
      <c r="F17" s="198"/>
      <c r="G17" s="198"/>
      <c r="H17" s="198"/>
      <c r="I17" s="197" t="s">
        <v>72</v>
      </c>
      <c r="J17" s="202" t="str">
        <f>'[1]Rekapitulace zakázky'!AN13</f>
        <v/>
      </c>
      <c r="K17" s="198"/>
      <c r="L17" s="200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</row>
    <row r="18" spans="1:31" s="201" customFormat="1" ht="18" hidden="1" customHeight="1" x14ac:dyDescent="0.2">
      <c r="A18" s="198"/>
      <c r="B18" s="199"/>
      <c r="C18" s="198"/>
      <c r="D18" s="198"/>
      <c r="E18" s="336" t="str">
        <f>'[1]Rekapitulace zakázky'!E14</f>
        <v xml:space="preserve"> </v>
      </c>
      <c r="F18" s="336"/>
      <c r="G18" s="336"/>
      <c r="H18" s="336"/>
      <c r="I18" s="197" t="s">
        <v>75</v>
      </c>
      <c r="J18" s="202" t="str">
        <f>'[1]Rekapitulace zakázky'!AN14</f>
        <v/>
      </c>
      <c r="K18" s="198"/>
      <c r="L18" s="200"/>
      <c r="S18" s="198"/>
      <c r="T18" s="198"/>
      <c r="U18" s="198"/>
      <c r="V18" s="198"/>
      <c r="W18" s="198"/>
      <c r="X18" s="198"/>
      <c r="Y18" s="198"/>
      <c r="Z18" s="198"/>
      <c r="AA18" s="198"/>
      <c r="AB18" s="198"/>
      <c r="AC18" s="198"/>
      <c r="AD18" s="198"/>
      <c r="AE18" s="198"/>
    </row>
    <row r="19" spans="1:31" s="201" customFormat="1" ht="6.95" hidden="1" customHeight="1" x14ac:dyDescent="0.2">
      <c r="A19" s="198"/>
      <c r="B19" s="199"/>
      <c r="C19" s="198"/>
      <c r="D19" s="198"/>
      <c r="E19" s="198"/>
      <c r="F19" s="198"/>
      <c r="G19" s="198"/>
      <c r="H19" s="198"/>
      <c r="I19" s="198"/>
      <c r="J19" s="198"/>
      <c r="K19" s="198"/>
      <c r="L19" s="200"/>
      <c r="S19" s="198"/>
      <c r="T19" s="198"/>
      <c r="U19" s="198"/>
      <c r="V19" s="198"/>
      <c r="W19" s="198"/>
      <c r="X19" s="198"/>
      <c r="Y19" s="198"/>
      <c r="Z19" s="198"/>
      <c r="AA19" s="198"/>
      <c r="AB19" s="198"/>
      <c r="AC19" s="198"/>
      <c r="AD19" s="198"/>
      <c r="AE19" s="198"/>
    </row>
    <row r="20" spans="1:31" s="201" customFormat="1" ht="12" hidden="1" customHeight="1" x14ac:dyDescent="0.2">
      <c r="A20" s="198"/>
      <c r="B20" s="199"/>
      <c r="C20" s="198"/>
      <c r="D20" s="197" t="s">
        <v>78</v>
      </c>
      <c r="E20" s="198"/>
      <c r="F20" s="198"/>
      <c r="G20" s="198"/>
      <c r="H20" s="198"/>
      <c r="I20" s="197" t="s">
        <v>72</v>
      </c>
      <c r="J20" s="202" t="str">
        <f>IF('[1]Rekapitulace zakázky'!AN16="","",'[1]Rekapitulace zakázky'!AN16)</f>
        <v/>
      </c>
      <c r="K20" s="198"/>
      <c r="L20" s="200"/>
      <c r="S20" s="198"/>
      <c r="T20" s="198"/>
      <c r="U20" s="198"/>
      <c r="V20" s="198"/>
      <c r="W20" s="198"/>
      <c r="X20" s="198"/>
      <c r="Y20" s="198"/>
      <c r="Z20" s="198"/>
      <c r="AA20" s="198"/>
      <c r="AB20" s="198"/>
      <c r="AC20" s="198"/>
      <c r="AD20" s="198"/>
      <c r="AE20" s="198"/>
    </row>
    <row r="21" spans="1:31" s="201" customFormat="1" ht="18" hidden="1" customHeight="1" x14ac:dyDescent="0.2">
      <c r="A21" s="198"/>
      <c r="B21" s="199"/>
      <c r="C21" s="198"/>
      <c r="D21" s="198"/>
      <c r="E21" s="202" t="str">
        <f>IF('[1]Rekapitulace zakázky'!E17="","",'[1]Rekapitulace zakázky'!E17)</f>
        <v xml:space="preserve"> </v>
      </c>
      <c r="F21" s="198"/>
      <c r="G21" s="198"/>
      <c r="H21" s="198"/>
      <c r="I21" s="197" t="s">
        <v>75</v>
      </c>
      <c r="J21" s="202" t="str">
        <f>IF('[1]Rekapitulace zakázky'!AN17="","",'[1]Rekapitulace zakázky'!AN17)</f>
        <v/>
      </c>
      <c r="K21" s="198"/>
      <c r="L21" s="200"/>
      <c r="S21" s="198"/>
      <c r="T21" s="198"/>
      <c r="U21" s="198"/>
      <c r="V21" s="198"/>
      <c r="W21" s="198"/>
      <c r="X21" s="198"/>
      <c r="Y21" s="198"/>
      <c r="Z21" s="198"/>
      <c r="AA21" s="198"/>
      <c r="AB21" s="198"/>
      <c r="AC21" s="198"/>
      <c r="AD21" s="198"/>
      <c r="AE21" s="198"/>
    </row>
    <row r="22" spans="1:31" s="201" customFormat="1" ht="6.95" hidden="1" customHeight="1" x14ac:dyDescent="0.2">
      <c r="A22" s="198"/>
      <c r="B22" s="199"/>
      <c r="C22" s="198"/>
      <c r="D22" s="198"/>
      <c r="E22" s="198"/>
      <c r="F22" s="198"/>
      <c r="G22" s="198"/>
      <c r="H22" s="198"/>
      <c r="I22" s="198"/>
      <c r="J22" s="198"/>
      <c r="K22" s="198"/>
      <c r="L22" s="200"/>
      <c r="S22" s="198"/>
      <c r="T22" s="198"/>
      <c r="U22" s="198"/>
      <c r="V22" s="198"/>
      <c r="W22" s="198"/>
      <c r="X22" s="198"/>
      <c r="Y22" s="198"/>
      <c r="Z22" s="198"/>
      <c r="AA22" s="198"/>
      <c r="AB22" s="198"/>
      <c r="AC22" s="198"/>
      <c r="AD22" s="198"/>
      <c r="AE22" s="198"/>
    </row>
    <row r="23" spans="1:31" s="201" customFormat="1" ht="12" hidden="1" customHeight="1" x14ac:dyDescent="0.2">
      <c r="A23" s="198"/>
      <c r="B23" s="199"/>
      <c r="C23" s="198"/>
      <c r="D23" s="197" t="s">
        <v>79</v>
      </c>
      <c r="E23" s="198"/>
      <c r="F23" s="198"/>
      <c r="G23" s="198"/>
      <c r="H23" s="198"/>
      <c r="I23" s="197" t="s">
        <v>72</v>
      </c>
      <c r="J23" s="202" t="s">
        <v>73</v>
      </c>
      <c r="K23" s="198"/>
      <c r="L23" s="200"/>
      <c r="S23" s="198"/>
      <c r="T23" s="198"/>
      <c r="U23" s="198"/>
      <c r="V23" s="198"/>
      <c r="W23" s="198"/>
      <c r="X23" s="198"/>
      <c r="Y23" s="198"/>
      <c r="Z23" s="198"/>
      <c r="AA23" s="198"/>
      <c r="AB23" s="198"/>
      <c r="AC23" s="198"/>
      <c r="AD23" s="198"/>
      <c r="AE23" s="198"/>
    </row>
    <row r="24" spans="1:31" s="201" customFormat="1" ht="18" hidden="1" customHeight="1" x14ac:dyDescent="0.2">
      <c r="A24" s="198"/>
      <c r="B24" s="199"/>
      <c r="C24" s="198"/>
      <c r="D24" s="198"/>
      <c r="E24" s="202" t="s">
        <v>74</v>
      </c>
      <c r="F24" s="198"/>
      <c r="G24" s="198"/>
      <c r="H24" s="198"/>
      <c r="I24" s="197" t="s">
        <v>75</v>
      </c>
      <c r="J24" s="202" t="s">
        <v>76</v>
      </c>
      <c r="K24" s="198"/>
      <c r="L24" s="200"/>
      <c r="S24" s="198"/>
      <c r="T24" s="198"/>
      <c r="U24" s="198"/>
      <c r="V24" s="198"/>
      <c r="W24" s="198"/>
      <c r="X24" s="198"/>
      <c r="Y24" s="198"/>
      <c r="Z24" s="198"/>
      <c r="AA24" s="198"/>
      <c r="AB24" s="198"/>
      <c r="AC24" s="198"/>
      <c r="AD24" s="198"/>
      <c r="AE24" s="198"/>
    </row>
    <row r="25" spans="1:31" s="201" customFormat="1" ht="6.95" hidden="1" customHeight="1" x14ac:dyDescent="0.2">
      <c r="A25" s="198"/>
      <c r="B25" s="199"/>
      <c r="C25" s="198"/>
      <c r="D25" s="198"/>
      <c r="E25" s="198"/>
      <c r="F25" s="198"/>
      <c r="G25" s="198"/>
      <c r="H25" s="198"/>
      <c r="I25" s="198"/>
      <c r="J25" s="198"/>
      <c r="K25" s="198"/>
      <c r="L25" s="200"/>
      <c r="S25" s="198"/>
      <c r="T25" s="198"/>
      <c r="U25" s="198"/>
      <c r="V25" s="198"/>
      <c r="W25" s="198"/>
      <c r="X25" s="198"/>
      <c r="Y25" s="198"/>
      <c r="Z25" s="198"/>
      <c r="AA25" s="198"/>
      <c r="AB25" s="198"/>
      <c r="AC25" s="198"/>
      <c r="AD25" s="198"/>
      <c r="AE25" s="198"/>
    </row>
    <row r="26" spans="1:31" s="201" customFormat="1" ht="12" hidden="1" customHeight="1" x14ac:dyDescent="0.2">
      <c r="A26" s="198"/>
      <c r="B26" s="199"/>
      <c r="C26" s="198"/>
      <c r="D26" s="197" t="s">
        <v>80</v>
      </c>
      <c r="E26" s="198"/>
      <c r="F26" s="198"/>
      <c r="G26" s="198"/>
      <c r="H26" s="198"/>
      <c r="I26" s="198"/>
      <c r="J26" s="198"/>
      <c r="K26" s="198"/>
      <c r="L26" s="200"/>
      <c r="S26" s="198"/>
      <c r="T26" s="198"/>
      <c r="U26" s="198"/>
      <c r="V26" s="198"/>
      <c r="W26" s="198"/>
      <c r="X26" s="198"/>
      <c r="Y26" s="198"/>
      <c r="Z26" s="198"/>
      <c r="AA26" s="198"/>
      <c r="AB26" s="198"/>
      <c r="AC26" s="198"/>
      <c r="AD26" s="198"/>
      <c r="AE26" s="198"/>
    </row>
    <row r="27" spans="1:31" s="207" customFormat="1" ht="16.5" hidden="1" customHeight="1" x14ac:dyDescent="0.2">
      <c r="A27" s="204"/>
      <c r="B27" s="205"/>
      <c r="C27" s="204"/>
      <c r="D27" s="204"/>
      <c r="E27" s="337" t="s">
        <v>31</v>
      </c>
      <c r="F27" s="337"/>
      <c r="G27" s="337"/>
      <c r="H27" s="337"/>
      <c r="I27" s="204"/>
      <c r="J27" s="204"/>
      <c r="K27" s="204"/>
      <c r="L27" s="206"/>
      <c r="S27" s="204"/>
      <c r="T27" s="204"/>
      <c r="U27" s="204"/>
      <c r="V27" s="204"/>
      <c r="W27" s="204"/>
      <c r="X27" s="204"/>
      <c r="Y27" s="204"/>
      <c r="Z27" s="204"/>
      <c r="AA27" s="204"/>
      <c r="AB27" s="204"/>
      <c r="AC27" s="204"/>
      <c r="AD27" s="204"/>
      <c r="AE27" s="204"/>
    </row>
    <row r="28" spans="1:31" s="201" customFormat="1" ht="6.95" hidden="1" customHeight="1" x14ac:dyDescent="0.2">
      <c r="A28" s="198"/>
      <c r="B28" s="199"/>
      <c r="C28" s="198"/>
      <c r="D28" s="198"/>
      <c r="E28" s="198"/>
      <c r="F28" s="198"/>
      <c r="G28" s="198"/>
      <c r="H28" s="198"/>
      <c r="I28" s="198"/>
      <c r="J28" s="198"/>
      <c r="K28" s="198"/>
      <c r="L28" s="200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8"/>
      <c r="AE28" s="198"/>
    </row>
    <row r="29" spans="1:31" s="201" customFormat="1" ht="6.95" hidden="1" customHeight="1" x14ac:dyDescent="0.2">
      <c r="A29" s="198"/>
      <c r="B29" s="199"/>
      <c r="C29" s="198"/>
      <c r="D29" s="208"/>
      <c r="E29" s="208"/>
      <c r="F29" s="208"/>
      <c r="G29" s="208"/>
      <c r="H29" s="208"/>
      <c r="I29" s="208"/>
      <c r="J29" s="208"/>
      <c r="K29" s="208"/>
      <c r="L29" s="200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8"/>
      <c r="AE29" s="198"/>
    </row>
    <row r="30" spans="1:31" s="201" customFormat="1" ht="25.35" hidden="1" customHeight="1" x14ac:dyDescent="0.2">
      <c r="A30" s="198"/>
      <c r="B30" s="199"/>
      <c r="C30" s="198"/>
      <c r="D30" s="209" t="s">
        <v>3546</v>
      </c>
      <c r="E30" s="198"/>
      <c r="F30" s="198"/>
      <c r="G30" s="198"/>
      <c r="H30" s="198"/>
      <c r="I30" s="198"/>
      <c r="J30" s="210">
        <f>ROUND(J83, 2)</f>
        <v>0</v>
      </c>
      <c r="K30" s="198"/>
      <c r="L30" s="200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8"/>
      <c r="AE30" s="198"/>
    </row>
    <row r="31" spans="1:31" s="201" customFormat="1" ht="6.95" hidden="1" customHeight="1" x14ac:dyDescent="0.2">
      <c r="A31" s="198"/>
      <c r="B31" s="199"/>
      <c r="C31" s="198"/>
      <c r="D31" s="208"/>
      <c r="E31" s="208"/>
      <c r="F31" s="208"/>
      <c r="G31" s="208"/>
      <c r="H31" s="208"/>
      <c r="I31" s="208"/>
      <c r="J31" s="208"/>
      <c r="K31" s="208"/>
      <c r="L31" s="200"/>
      <c r="S31" s="198"/>
      <c r="T31" s="198"/>
      <c r="U31" s="198"/>
      <c r="V31" s="198"/>
      <c r="W31" s="198"/>
      <c r="X31" s="198"/>
      <c r="Y31" s="198"/>
      <c r="Z31" s="198"/>
      <c r="AA31" s="198"/>
      <c r="AB31" s="198"/>
      <c r="AC31" s="198"/>
      <c r="AD31" s="198"/>
      <c r="AE31" s="198"/>
    </row>
    <row r="32" spans="1:31" s="201" customFormat="1" ht="14.45" hidden="1" customHeight="1" x14ac:dyDescent="0.2">
      <c r="A32" s="198"/>
      <c r="B32" s="199"/>
      <c r="C32" s="198"/>
      <c r="D32" s="198"/>
      <c r="E32" s="198"/>
      <c r="F32" s="211" t="s">
        <v>3547</v>
      </c>
      <c r="G32" s="198"/>
      <c r="H32" s="198"/>
      <c r="I32" s="211" t="s">
        <v>3548</v>
      </c>
      <c r="J32" s="211" t="s">
        <v>3549</v>
      </c>
      <c r="K32" s="198"/>
      <c r="L32" s="200"/>
      <c r="S32" s="198"/>
      <c r="T32" s="198"/>
      <c r="U32" s="198"/>
      <c r="V32" s="198"/>
      <c r="W32" s="198"/>
      <c r="X32" s="198"/>
      <c r="Y32" s="198"/>
      <c r="Z32" s="198"/>
      <c r="AA32" s="198"/>
      <c r="AB32" s="198"/>
      <c r="AC32" s="198"/>
      <c r="AD32" s="198"/>
      <c r="AE32" s="198"/>
    </row>
    <row r="33" spans="1:31" s="201" customFormat="1" ht="14.45" hidden="1" customHeight="1" x14ac:dyDescent="0.2">
      <c r="A33" s="198"/>
      <c r="B33" s="199"/>
      <c r="C33" s="198"/>
      <c r="D33" s="212" t="s">
        <v>18</v>
      </c>
      <c r="E33" s="197" t="s">
        <v>3550</v>
      </c>
      <c r="F33" s="213">
        <f>ROUND((SUM(BE83:BE96)),  2)</f>
        <v>0</v>
      </c>
      <c r="G33" s="198"/>
      <c r="H33" s="198"/>
      <c r="I33" s="214">
        <v>0.21</v>
      </c>
      <c r="J33" s="213">
        <f>ROUND(((SUM(BE83:BE96))*I33),  2)</f>
        <v>0</v>
      </c>
      <c r="K33" s="198"/>
      <c r="L33" s="200"/>
      <c r="S33" s="198"/>
      <c r="T33" s="198"/>
      <c r="U33" s="198"/>
      <c r="V33" s="198"/>
      <c r="W33" s="198"/>
      <c r="X33" s="198"/>
      <c r="Y33" s="198"/>
      <c r="Z33" s="198"/>
      <c r="AA33" s="198"/>
      <c r="AB33" s="198"/>
      <c r="AC33" s="198"/>
      <c r="AD33" s="198"/>
      <c r="AE33" s="198"/>
    </row>
    <row r="34" spans="1:31" s="201" customFormat="1" ht="14.45" hidden="1" customHeight="1" x14ac:dyDescent="0.2">
      <c r="A34" s="198"/>
      <c r="B34" s="199"/>
      <c r="C34" s="198"/>
      <c r="D34" s="198"/>
      <c r="E34" s="197" t="s">
        <v>3551</v>
      </c>
      <c r="F34" s="213">
        <f>ROUND((SUM(BF83:BF96)),  2)</f>
        <v>0</v>
      </c>
      <c r="G34" s="198"/>
      <c r="H34" s="198"/>
      <c r="I34" s="214">
        <v>0.15</v>
      </c>
      <c r="J34" s="213">
        <f>ROUND(((SUM(BF83:BF96))*I34),  2)</f>
        <v>0</v>
      </c>
      <c r="K34" s="198"/>
      <c r="L34" s="200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198"/>
      <c r="AE34" s="198"/>
    </row>
    <row r="35" spans="1:31" s="201" customFormat="1" ht="14.45" hidden="1" customHeight="1" x14ac:dyDescent="0.2">
      <c r="A35" s="198"/>
      <c r="B35" s="199"/>
      <c r="C35" s="198"/>
      <c r="D35" s="198"/>
      <c r="E35" s="197" t="s">
        <v>32</v>
      </c>
      <c r="F35" s="213">
        <f>ROUND((SUM(BG83:BG96)),  2)</f>
        <v>0</v>
      </c>
      <c r="G35" s="198"/>
      <c r="H35" s="198"/>
      <c r="I35" s="214">
        <v>0.21</v>
      </c>
      <c r="J35" s="213">
        <f>0</f>
        <v>0</v>
      </c>
      <c r="K35" s="198"/>
      <c r="L35" s="200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  <c r="AC35" s="198"/>
      <c r="AD35" s="198"/>
      <c r="AE35" s="198"/>
    </row>
    <row r="36" spans="1:31" s="201" customFormat="1" ht="14.45" hidden="1" customHeight="1" x14ac:dyDescent="0.2">
      <c r="A36" s="198"/>
      <c r="B36" s="199"/>
      <c r="C36" s="198"/>
      <c r="D36" s="198"/>
      <c r="E36" s="197" t="s">
        <v>3552</v>
      </c>
      <c r="F36" s="213">
        <f>ROUND((SUM(BH83:BH96)),  2)</f>
        <v>0</v>
      </c>
      <c r="G36" s="198"/>
      <c r="H36" s="198"/>
      <c r="I36" s="214">
        <v>0.15</v>
      </c>
      <c r="J36" s="213">
        <f>0</f>
        <v>0</v>
      </c>
      <c r="K36" s="198"/>
      <c r="L36" s="200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8"/>
      <c r="AE36" s="198"/>
    </row>
    <row r="37" spans="1:31" s="201" customFormat="1" ht="14.45" hidden="1" customHeight="1" x14ac:dyDescent="0.2">
      <c r="A37" s="198"/>
      <c r="B37" s="199"/>
      <c r="C37" s="198"/>
      <c r="D37" s="198"/>
      <c r="E37" s="197" t="s">
        <v>3553</v>
      </c>
      <c r="F37" s="213">
        <f>ROUND((SUM(BI83:BI96)),  2)</f>
        <v>0</v>
      </c>
      <c r="G37" s="198"/>
      <c r="H37" s="198"/>
      <c r="I37" s="214">
        <v>0</v>
      </c>
      <c r="J37" s="213">
        <f>0</f>
        <v>0</v>
      </c>
      <c r="K37" s="198"/>
      <c r="L37" s="200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8"/>
      <c r="AE37" s="198"/>
    </row>
    <row r="38" spans="1:31" s="201" customFormat="1" ht="6.95" hidden="1" customHeight="1" x14ac:dyDescent="0.2">
      <c r="A38" s="198"/>
      <c r="B38" s="199"/>
      <c r="C38" s="198"/>
      <c r="D38" s="198"/>
      <c r="E38" s="198"/>
      <c r="F38" s="198"/>
      <c r="G38" s="198"/>
      <c r="H38" s="198"/>
      <c r="I38" s="198"/>
      <c r="J38" s="198"/>
      <c r="K38" s="198"/>
      <c r="L38" s="200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8"/>
      <c r="AE38" s="198"/>
    </row>
    <row r="39" spans="1:31" s="201" customFormat="1" ht="25.35" hidden="1" customHeight="1" x14ac:dyDescent="0.2">
      <c r="A39" s="198"/>
      <c r="B39" s="199"/>
      <c r="C39" s="215"/>
      <c r="D39" s="216" t="s">
        <v>3554</v>
      </c>
      <c r="E39" s="217"/>
      <c r="F39" s="217"/>
      <c r="G39" s="218" t="s">
        <v>3555</v>
      </c>
      <c r="H39" s="219" t="s">
        <v>3556</v>
      </c>
      <c r="I39" s="217"/>
      <c r="J39" s="220">
        <f>SUM(J30:J37)</f>
        <v>0</v>
      </c>
      <c r="K39" s="221"/>
      <c r="L39" s="200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8"/>
      <c r="AE39" s="198"/>
    </row>
    <row r="40" spans="1:31" s="201" customFormat="1" ht="14.45" hidden="1" customHeight="1" x14ac:dyDescent="0.2">
      <c r="A40" s="198"/>
      <c r="B40" s="222"/>
      <c r="C40" s="223"/>
      <c r="D40" s="223"/>
      <c r="E40" s="223"/>
      <c r="F40" s="223"/>
      <c r="G40" s="223"/>
      <c r="H40" s="223"/>
      <c r="I40" s="223"/>
      <c r="J40" s="223"/>
      <c r="K40" s="223"/>
      <c r="L40" s="200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8"/>
      <c r="AE40" s="198"/>
    </row>
    <row r="41" spans="1:31" hidden="1" x14ac:dyDescent="0.2"/>
    <row r="42" spans="1:31" hidden="1" x14ac:dyDescent="0.2"/>
    <row r="43" spans="1:31" hidden="1" x14ac:dyDescent="0.2"/>
    <row r="44" spans="1:31" s="201" customFormat="1" ht="6.95" hidden="1" customHeight="1" x14ac:dyDescent="0.2">
      <c r="A44" s="198"/>
      <c r="B44" s="224"/>
      <c r="C44" s="225"/>
      <c r="D44" s="225"/>
      <c r="E44" s="225"/>
      <c r="F44" s="225"/>
      <c r="G44" s="225"/>
      <c r="H44" s="225"/>
      <c r="I44" s="225"/>
      <c r="J44" s="225"/>
      <c r="K44" s="225"/>
      <c r="L44" s="200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8"/>
      <c r="AE44" s="198"/>
    </row>
    <row r="45" spans="1:31" s="201" customFormat="1" ht="24.95" hidden="1" customHeight="1" x14ac:dyDescent="0.2">
      <c r="A45" s="198"/>
      <c r="B45" s="199"/>
      <c r="C45" s="195" t="s">
        <v>81</v>
      </c>
      <c r="D45" s="198"/>
      <c r="E45" s="198"/>
      <c r="F45" s="198"/>
      <c r="G45" s="198"/>
      <c r="H45" s="198"/>
      <c r="I45" s="198"/>
      <c r="J45" s="198"/>
      <c r="K45" s="198"/>
      <c r="L45" s="200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8"/>
      <c r="AE45" s="198"/>
    </row>
    <row r="46" spans="1:31" s="201" customFormat="1" ht="6.95" hidden="1" customHeight="1" x14ac:dyDescent="0.2">
      <c r="A46" s="198"/>
      <c r="B46" s="199"/>
      <c r="C46" s="198"/>
      <c r="D46" s="198"/>
      <c r="E46" s="198"/>
      <c r="F46" s="198"/>
      <c r="G46" s="198"/>
      <c r="H46" s="198"/>
      <c r="I46" s="198"/>
      <c r="J46" s="198"/>
      <c r="K46" s="198"/>
      <c r="L46" s="200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8"/>
      <c r="AE46" s="198"/>
    </row>
    <row r="47" spans="1:31" s="201" customFormat="1" ht="12" hidden="1" customHeight="1" x14ac:dyDescent="0.2">
      <c r="A47" s="198"/>
      <c r="B47" s="199"/>
      <c r="C47" s="197" t="s">
        <v>3544</v>
      </c>
      <c r="D47" s="198"/>
      <c r="E47" s="198"/>
      <c r="F47" s="198"/>
      <c r="G47" s="198"/>
      <c r="H47" s="198"/>
      <c r="I47" s="198"/>
      <c r="J47" s="198"/>
      <c r="K47" s="198"/>
      <c r="L47" s="200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8"/>
      <c r="AE47" s="198"/>
    </row>
    <row r="48" spans="1:31" s="201" customFormat="1" ht="16.5" hidden="1" customHeight="1" x14ac:dyDescent="0.2">
      <c r="A48" s="198"/>
      <c r="B48" s="199"/>
      <c r="C48" s="198"/>
      <c r="D48" s="198"/>
      <c r="E48" s="331" t="str">
        <f>E7</f>
        <v>Opravy a servis tepelných zdrojů a topných systémů 2022</v>
      </c>
      <c r="F48" s="332"/>
      <c r="G48" s="332"/>
      <c r="H48" s="332"/>
      <c r="I48" s="198"/>
      <c r="J48" s="198"/>
      <c r="K48" s="198"/>
      <c r="L48" s="200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8"/>
      <c r="AE48" s="198"/>
    </row>
    <row r="49" spans="1:47" s="201" customFormat="1" ht="12" hidden="1" customHeight="1" x14ac:dyDescent="0.2">
      <c r="A49" s="198"/>
      <c r="B49" s="199"/>
      <c r="C49" s="197" t="s">
        <v>66</v>
      </c>
      <c r="D49" s="198"/>
      <c r="E49" s="198"/>
      <c r="F49" s="198"/>
      <c r="G49" s="198"/>
      <c r="H49" s="198"/>
      <c r="I49" s="198"/>
      <c r="J49" s="198"/>
      <c r="K49" s="198"/>
      <c r="L49" s="200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8"/>
      <c r="AE49" s="198"/>
    </row>
    <row r="50" spans="1:47" s="201" customFormat="1" ht="16.5" hidden="1" customHeight="1" x14ac:dyDescent="0.2">
      <c r="A50" s="198"/>
      <c r="B50" s="199"/>
      <c r="C50" s="198"/>
      <c r="D50" s="198"/>
      <c r="E50" s="329" t="str">
        <f>E9</f>
        <v>1.1. SO 1S - Ústecko - zajištění provozuschopnosti kotelen</v>
      </c>
      <c r="F50" s="330"/>
      <c r="G50" s="330"/>
      <c r="H50" s="330"/>
      <c r="I50" s="198"/>
      <c r="J50" s="198"/>
      <c r="K50" s="198"/>
      <c r="L50" s="200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  <c r="AC50" s="198"/>
      <c r="AD50" s="198"/>
      <c r="AE50" s="198"/>
    </row>
    <row r="51" spans="1:47" s="201" customFormat="1" ht="6.95" hidden="1" customHeight="1" x14ac:dyDescent="0.2">
      <c r="A51" s="198"/>
      <c r="B51" s="199"/>
      <c r="C51" s="198"/>
      <c r="D51" s="198"/>
      <c r="E51" s="198"/>
      <c r="F51" s="198"/>
      <c r="G51" s="198"/>
      <c r="H51" s="198"/>
      <c r="I51" s="198"/>
      <c r="J51" s="198"/>
      <c r="K51" s="198"/>
      <c r="L51" s="200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  <c r="AC51" s="198"/>
      <c r="AD51" s="198"/>
      <c r="AE51" s="198"/>
    </row>
    <row r="52" spans="1:47" s="201" customFormat="1" ht="12" hidden="1" customHeight="1" x14ac:dyDescent="0.2">
      <c r="A52" s="198"/>
      <c r="B52" s="199"/>
      <c r="C52" s="197" t="s">
        <v>68</v>
      </c>
      <c r="D52" s="198"/>
      <c r="E52" s="198"/>
      <c r="F52" s="202" t="str">
        <f>F12</f>
        <v>Ústecko</v>
      </c>
      <c r="G52" s="198"/>
      <c r="H52" s="198"/>
      <c r="I52" s="197" t="s">
        <v>70</v>
      </c>
      <c r="J52" s="203" t="str">
        <f>IF(J12="","",J12)</f>
        <v>9. 6. 2022</v>
      </c>
      <c r="K52" s="198"/>
      <c r="L52" s="200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8"/>
      <c r="AE52" s="198"/>
    </row>
    <row r="53" spans="1:47" s="201" customFormat="1" ht="6.95" hidden="1" customHeight="1" x14ac:dyDescent="0.2">
      <c r="A53" s="198"/>
      <c r="B53" s="199"/>
      <c r="C53" s="198"/>
      <c r="D53" s="198"/>
      <c r="E53" s="198"/>
      <c r="F53" s="198"/>
      <c r="G53" s="198"/>
      <c r="H53" s="198"/>
      <c r="I53" s="198"/>
      <c r="J53" s="198"/>
      <c r="K53" s="198"/>
      <c r="L53" s="200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198"/>
      <c r="AE53" s="198"/>
    </row>
    <row r="54" spans="1:47" s="201" customFormat="1" ht="15.2" hidden="1" customHeight="1" x14ac:dyDescent="0.2">
      <c r="A54" s="198"/>
      <c r="B54" s="199"/>
      <c r="C54" s="197" t="s">
        <v>71</v>
      </c>
      <c r="D54" s="198"/>
      <c r="E54" s="198"/>
      <c r="F54" s="202" t="str">
        <f>E15</f>
        <v>Správa železnic, státní organizace</v>
      </c>
      <c r="G54" s="198"/>
      <c r="H54" s="198"/>
      <c r="I54" s="197" t="s">
        <v>78</v>
      </c>
      <c r="J54" s="226" t="str">
        <f>E21</f>
        <v xml:space="preserve"> </v>
      </c>
      <c r="K54" s="198"/>
      <c r="L54" s="200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198"/>
      <c r="AE54" s="198"/>
    </row>
    <row r="55" spans="1:47" s="201" customFormat="1" ht="25.7" hidden="1" customHeight="1" x14ac:dyDescent="0.2">
      <c r="A55" s="198"/>
      <c r="B55" s="199"/>
      <c r="C55" s="197" t="s">
        <v>77</v>
      </c>
      <c r="D55" s="198"/>
      <c r="E55" s="198"/>
      <c r="F55" s="202" t="str">
        <f>IF(E18="","",E18)</f>
        <v xml:space="preserve"> </v>
      </c>
      <c r="G55" s="198"/>
      <c r="H55" s="198"/>
      <c r="I55" s="197" t="s">
        <v>79</v>
      </c>
      <c r="J55" s="226" t="str">
        <f>E24</f>
        <v>Správa železnic, státní organizace</v>
      </c>
      <c r="K55" s="198"/>
      <c r="L55" s="200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198"/>
      <c r="AE55" s="198"/>
    </row>
    <row r="56" spans="1:47" s="201" customFormat="1" ht="10.35" hidden="1" customHeight="1" x14ac:dyDescent="0.2">
      <c r="A56" s="198"/>
      <c r="B56" s="199"/>
      <c r="C56" s="198"/>
      <c r="D56" s="198"/>
      <c r="E56" s="198"/>
      <c r="F56" s="198"/>
      <c r="G56" s="198"/>
      <c r="H56" s="198"/>
      <c r="I56" s="198"/>
      <c r="J56" s="198"/>
      <c r="K56" s="198"/>
      <c r="L56" s="200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8"/>
      <c r="AE56" s="198"/>
    </row>
    <row r="57" spans="1:47" s="201" customFormat="1" ht="29.25" hidden="1" customHeight="1" x14ac:dyDescent="0.2">
      <c r="A57" s="198"/>
      <c r="B57" s="199"/>
      <c r="C57" s="227" t="s">
        <v>82</v>
      </c>
      <c r="D57" s="215"/>
      <c r="E57" s="215"/>
      <c r="F57" s="215"/>
      <c r="G57" s="215"/>
      <c r="H57" s="215"/>
      <c r="I57" s="215"/>
      <c r="J57" s="228" t="s">
        <v>3557</v>
      </c>
      <c r="K57" s="215"/>
      <c r="L57" s="200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8"/>
      <c r="AE57" s="198"/>
    </row>
    <row r="58" spans="1:47" s="201" customFormat="1" ht="10.35" hidden="1" customHeight="1" x14ac:dyDescent="0.2">
      <c r="A58" s="198"/>
      <c r="B58" s="199"/>
      <c r="C58" s="198"/>
      <c r="D58" s="198"/>
      <c r="E58" s="198"/>
      <c r="F58" s="198"/>
      <c r="G58" s="198"/>
      <c r="H58" s="198"/>
      <c r="I58" s="198"/>
      <c r="J58" s="198"/>
      <c r="K58" s="198"/>
      <c r="L58" s="200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8"/>
      <c r="AE58" s="198"/>
    </row>
    <row r="59" spans="1:47" s="201" customFormat="1" ht="22.9" hidden="1" customHeight="1" x14ac:dyDescent="0.2">
      <c r="A59" s="198"/>
      <c r="B59" s="199"/>
      <c r="C59" s="229" t="s">
        <v>3558</v>
      </c>
      <c r="D59" s="198"/>
      <c r="E59" s="198"/>
      <c r="F59" s="198"/>
      <c r="G59" s="198"/>
      <c r="H59" s="198"/>
      <c r="I59" s="198"/>
      <c r="J59" s="210">
        <f>J83</f>
        <v>0</v>
      </c>
      <c r="K59" s="198"/>
      <c r="L59" s="200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8"/>
      <c r="AE59" s="198"/>
      <c r="AU59" s="191" t="s">
        <v>83</v>
      </c>
    </row>
    <row r="60" spans="1:47" s="230" customFormat="1" ht="24.95" hidden="1" customHeight="1" x14ac:dyDescent="0.2">
      <c r="B60" s="231"/>
      <c r="D60" s="232" t="s">
        <v>84</v>
      </c>
      <c r="E60" s="233"/>
      <c r="F60" s="233"/>
      <c r="G60" s="233"/>
      <c r="H60" s="233"/>
      <c r="I60" s="233"/>
      <c r="J60" s="234">
        <f>J84</f>
        <v>0</v>
      </c>
      <c r="L60" s="231"/>
    </row>
    <row r="61" spans="1:47" s="235" customFormat="1" ht="19.899999999999999" hidden="1" customHeight="1" x14ac:dyDescent="0.2">
      <c r="B61" s="236"/>
      <c r="D61" s="237" t="s">
        <v>4429</v>
      </c>
      <c r="E61" s="238"/>
      <c r="F61" s="238"/>
      <c r="G61" s="238"/>
      <c r="H61" s="238"/>
      <c r="I61" s="238"/>
      <c r="J61" s="239">
        <f>J85</f>
        <v>0</v>
      </c>
      <c r="L61" s="236"/>
    </row>
    <row r="62" spans="1:47" s="230" customFormat="1" ht="24.95" hidden="1" customHeight="1" x14ac:dyDescent="0.2">
      <c r="B62" s="231"/>
      <c r="D62" s="232" t="s">
        <v>4430</v>
      </c>
      <c r="E62" s="233"/>
      <c r="F62" s="233"/>
      <c r="G62" s="233"/>
      <c r="H62" s="233"/>
      <c r="I62" s="233"/>
      <c r="J62" s="234">
        <f>J89</f>
        <v>0</v>
      </c>
      <c r="L62" s="231"/>
    </row>
    <row r="63" spans="1:47" s="235" customFormat="1" ht="19.899999999999999" hidden="1" customHeight="1" x14ac:dyDescent="0.2">
      <c r="B63" s="236"/>
      <c r="D63" s="237" t="s">
        <v>56</v>
      </c>
      <c r="E63" s="238"/>
      <c r="F63" s="238"/>
      <c r="G63" s="238"/>
      <c r="H63" s="238"/>
      <c r="I63" s="238"/>
      <c r="J63" s="239">
        <f>J90</f>
        <v>0</v>
      </c>
      <c r="L63" s="236"/>
    </row>
    <row r="64" spans="1:47" s="201" customFormat="1" ht="21.75" hidden="1" customHeight="1" x14ac:dyDescent="0.2">
      <c r="A64" s="198"/>
      <c r="B64" s="199"/>
      <c r="C64" s="198"/>
      <c r="D64" s="198"/>
      <c r="E64" s="198"/>
      <c r="F64" s="198"/>
      <c r="G64" s="198"/>
      <c r="H64" s="198"/>
      <c r="I64" s="198"/>
      <c r="J64" s="198"/>
      <c r="K64" s="198"/>
      <c r="L64" s="200"/>
      <c r="S64" s="198"/>
      <c r="T64" s="198"/>
      <c r="U64" s="198"/>
      <c r="V64" s="198"/>
      <c r="W64" s="198"/>
      <c r="X64" s="198"/>
      <c r="Y64" s="198"/>
      <c r="Z64" s="198"/>
      <c r="AA64" s="198"/>
      <c r="AB64" s="198"/>
      <c r="AC64" s="198"/>
      <c r="AD64" s="198"/>
      <c r="AE64" s="198"/>
    </row>
    <row r="65" spans="1:31" s="201" customFormat="1" ht="6.95" hidden="1" customHeight="1" x14ac:dyDescent="0.2">
      <c r="A65" s="198"/>
      <c r="B65" s="222"/>
      <c r="C65" s="223"/>
      <c r="D65" s="223"/>
      <c r="E65" s="223"/>
      <c r="F65" s="223"/>
      <c r="G65" s="223"/>
      <c r="H65" s="223"/>
      <c r="I65" s="223"/>
      <c r="J65" s="223"/>
      <c r="K65" s="223"/>
      <c r="L65" s="200"/>
      <c r="S65" s="198"/>
      <c r="T65" s="198"/>
      <c r="U65" s="198"/>
      <c r="V65" s="198"/>
      <c r="W65" s="198"/>
      <c r="X65" s="198"/>
      <c r="Y65" s="198"/>
      <c r="Z65" s="198"/>
      <c r="AA65" s="198"/>
      <c r="AB65" s="198"/>
      <c r="AC65" s="198"/>
      <c r="AD65" s="198"/>
      <c r="AE65" s="198"/>
    </row>
    <row r="66" spans="1:31" hidden="1" x14ac:dyDescent="0.2"/>
    <row r="67" spans="1:31" hidden="1" x14ac:dyDescent="0.2"/>
    <row r="68" spans="1:31" hidden="1" x14ac:dyDescent="0.2"/>
    <row r="69" spans="1:31" s="201" customFormat="1" ht="6.95" customHeight="1" x14ac:dyDescent="0.2">
      <c r="A69" s="198"/>
      <c r="B69" s="224"/>
      <c r="C69" s="225"/>
      <c r="D69" s="225"/>
      <c r="E69" s="225"/>
      <c r="F69" s="225"/>
      <c r="G69" s="225"/>
      <c r="H69" s="225"/>
      <c r="I69" s="225"/>
      <c r="J69" s="225"/>
      <c r="K69" s="225"/>
      <c r="L69" s="200"/>
      <c r="S69" s="198"/>
      <c r="T69" s="198"/>
      <c r="U69" s="198"/>
      <c r="V69" s="198"/>
      <c r="W69" s="198"/>
      <c r="X69" s="198"/>
      <c r="Y69" s="198"/>
      <c r="Z69" s="198"/>
      <c r="AA69" s="198"/>
      <c r="AB69" s="198"/>
      <c r="AC69" s="198"/>
      <c r="AD69" s="198"/>
      <c r="AE69" s="198"/>
    </row>
    <row r="70" spans="1:31" s="201" customFormat="1" ht="24.95" customHeight="1" x14ac:dyDescent="0.2">
      <c r="A70" s="198"/>
      <c r="B70" s="199"/>
      <c r="C70" s="195" t="s">
        <v>99</v>
      </c>
      <c r="D70" s="198"/>
      <c r="E70" s="198"/>
      <c r="F70" s="198"/>
      <c r="G70" s="198"/>
      <c r="H70" s="198"/>
      <c r="I70" s="198"/>
      <c r="J70" s="198"/>
      <c r="K70" s="198"/>
      <c r="L70" s="200"/>
      <c r="S70" s="198"/>
      <c r="T70" s="198"/>
      <c r="U70" s="198"/>
      <c r="V70" s="198"/>
      <c r="W70" s="198"/>
      <c r="X70" s="198"/>
      <c r="Y70" s="198"/>
      <c r="Z70" s="198"/>
      <c r="AA70" s="198"/>
      <c r="AB70" s="198"/>
      <c r="AC70" s="198"/>
      <c r="AD70" s="198"/>
      <c r="AE70" s="198"/>
    </row>
    <row r="71" spans="1:31" s="201" customFormat="1" ht="6.95" customHeight="1" x14ac:dyDescent="0.2">
      <c r="A71" s="198"/>
      <c r="B71" s="199"/>
      <c r="C71" s="198"/>
      <c r="D71" s="198"/>
      <c r="E71" s="198"/>
      <c r="F71" s="198"/>
      <c r="G71" s="198"/>
      <c r="H71" s="198"/>
      <c r="I71" s="198"/>
      <c r="J71" s="198"/>
      <c r="K71" s="198"/>
      <c r="L71" s="200"/>
      <c r="S71" s="198"/>
      <c r="T71" s="198"/>
      <c r="U71" s="198"/>
      <c r="V71" s="198"/>
      <c r="W71" s="198"/>
      <c r="X71" s="198"/>
      <c r="Y71" s="198"/>
      <c r="Z71" s="198"/>
      <c r="AA71" s="198"/>
      <c r="AB71" s="198"/>
      <c r="AC71" s="198"/>
      <c r="AD71" s="198"/>
      <c r="AE71" s="198"/>
    </row>
    <row r="72" spans="1:31" s="201" customFormat="1" ht="12" customHeight="1" x14ac:dyDescent="0.2">
      <c r="A72" s="198"/>
      <c r="B72" s="199"/>
      <c r="C72" s="197" t="s">
        <v>3544</v>
      </c>
      <c r="D72" s="198"/>
      <c r="E72" s="198"/>
      <c r="F72" s="198"/>
      <c r="G72" s="198"/>
      <c r="H72" s="198"/>
      <c r="I72" s="198"/>
      <c r="J72" s="198"/>
      <c r="K72" s="198"/>
      <c r="L72" s="200"/>
      <c r="S72" s="198"/>
      <c r="T72" s="198"/>
      <c r="U72" s="198"/>
      <c r="V72" s="198"/>
      <c r="W72" s="198"/>
      <c r="X72" s="198"/>
      <c r="Y72" s="198"/>
      <c r="Z72" s="198"/>
      <c r="AA72" s="198"/>
      <c r="AB72" s="198"/>
      <c r="AC72" s="198"/>
      <c r="AD72" s="198"/>
      <c r="AE72" s="198"/>
    </row>
    <row r="73" spans="1:31" s="201" customFormat="1" ht="16.5" customHeight="1" x14ac:dyDescent="0.2">
      <c r="A73" s="198"/>
      <c r="B73" s="199"/>
      <c r="C73" s="198"/>
      <c r="D73" s="198"/>
      <c r="E73" s="331" t="str">
        <f>E7</f>
        <v>Opravy a servis tepelných zdrojů a topných systémů 2022</v>
      </c>
      <c r="F73" s="332"/>
      <c r="G73" s="332"/>
      <c r="H73" s="332"/>
      <c r="I73" s="198"/>
      <c r="J73" s="198"/>
      <c r="K73" s="198"/>
      <c r="L73" s="200"/>
      <c r="S73" s="198"/>
      <c r="T73" s="198"/>
      <c r="U73" s="198"/>
      <c r="V73" s="198"/>
      <c r="W73" s="198"/>
      <c r="X73" s="198"/>
      <c r="Y73" s="198"/>
      <c r="Z73" s="198"/>
      <c r="AA73" s="198"/>
      <c r="AB73" s="198"/>
      <c r="AC73" s="198"/>
      <c r="AD73" s="198"/>
      <c r="AE73" s="198"/>
    </row>
    <row r="74" spans="1:31" s="201" customFormat="1" ht="12" customHeight="1" x14ac:dyDescent="0.2">
      <c r="A74" s="198"/>
      <c r="B74" s="199"/>
      <c r="C74" s="197" t="s">
        <v>66</v>
      </c>
      <c r="D74" s="198"/>
      <c r="E74" s="198"/>
      <c r="F74" s="198"/>
      <c r="G74" s="198"/>
      <c r="H74" s="198"/>
      <c r="I74" s="198"/>
      <c r="J74" s="198"/>
      <c r="K74" s="198"/>
      <c r="L74" s="200"/>
      <c r="S74" s="198"/>
      <c r="T74" s="198"/>
      <c r="U74" s="198"/>
      <c r="V74" s="198"/>
      <c r="W74" s="198"/>
      <c r="X74" s="198"/>
      <c r="Y74" s="198"/>
      <c r="Z74" s="198"/>
      <c r="AA74" s="198"/>
      <c r="AB74" s="198"/>
      <c r="AC74" s="198"/>
      <c r="AD74" s="198"/>
      <c r="AE74" s="198"/>
    </row>
    <row r="75" spans="1:31" s="201" customFormat="1" ht="16.5" customHeight="1" x14ac:dyDescent="0.2">
      <c r="A75" s="198"/>
      <c r="B75" s="199"/>
      <c r="C75" s="198"/>
      <c r="D75" s="198"/>
      <c r="E75" s="333" t="s">
        <v>4456</v>
      </c>
      <c r="F75" s="330"/>
      <c r="G75" s="330"/>
      <c r="H75" s="330"/>
      <c r="I75" s="198"/>
      <c r="J75" s="198"/>
      <c r="K75" s="198"/>
      <c r="L75" s="200"/>
      <c r="S75" s="198"/>
      <c r="T75" s="198"/>
      <c r="U75" s="198"/>
      <c r="V75" s="198"/>
      <c r="W75" s="198"/>
      <c r="X75" s="198"/>
      <c r="Y75" s="198"/>
      <c r="Z75" s="198"/>
      <c r="AA75" s="198"/>
      <c r="AB75" s="198"/>
      <c r="AC75" s="198"/>
      <c r="AD75" s="198"/>
      <c r="AE75" s="198"/>
    </row>
    <row r="76" spans="1:31" s="201" customFormat="1" ht="6.95" customHeight="1" x14ac:dyDescent="0.2">
      <c r="A76" s="198"/>
      <c r="B76" s="199"/>
      <c r="C76" s="198"/>
      <c r="D76" s="198"/>
      <c r="E76" s="198"/>
      <c r="F76" s="198"/>
      <c r="G76" s="198"/>
      <c r="H76" s="198"/>
      <c r="I76" s="198"/>
      <c r="J76" s="198"/>
      <c r="K76" s="198"/>
      <c r="L76" s="200"/>
      <c r="S76" s="198"/>
      <c r="T76" s="198"/>
      <c r="U76" s="198"/>
      <c r="V76" s="198"/>
      <c r="W76" s="198"/>
      <c r="X76" s="198"/>
      <c r="Y76" s="198"/>
      <c r="Z76" s="198"/>
      <c r="AA76" s="198"/>
      <c r="AB76" s="198"/>
      <c r="AC76" s="198"/>
      <c r="AD76" s="198"/>
      <c r="AE76" s="198"/>
    </row>
    <row r="77" spans="1:31" s="201" customFormat="1" ht="12" customHeight="1" x14ac:dyDescent="0.2">
      <c r="A77" s="198"/>
      <c r="B77" s="199"/>
      <c r="C77" s="197" t="s">
        <v>68</v>
      </c>
      <c r="D77" s="198"/>
      <c r="E77" s="198"/>
      <c r="F77" s="202" t="str">
        <f>F12</f>
        <v>Ústecko</v>
      </c>
      <c r="G77" s="198"/>
      <c r="H77" s="198"/>
      <c r="I77" s="197" t="s">
        <v>70</v>
      </c>
      <c r="J77" s="203" t="str">
        <f>IF(J12="","",J12)</f>
        <v>9. 6. 2022</v>
      </c>
      <c r="K77" s="198"/>
      <c r="L77" s="200"/>
      <c r="S77" s="198"/>
      <c r="T77" s="198"/>
      <c r="U77" s="198"/>
      <c r="V77" s="198"/>
      <c r="W77" s="198"/>
      <c r="X77" s="198"/>
      <c r="Y77" s="198"/>
      <c r="Z77" s="198"/>
      <c r="AA77" s="198"/>
      <c r="AB77" s="198"/>
      <c r="AC77" s="198"/>
      <c r="AD77" s="198"/>
      <c r="AE77" s="198"/>
    </row>
    <row r="78" spans="1:31" s="201" customFormat="1" ht="6.95" customHeight="1" x14ac:dyDescent="0.2">
      <c r="A78" s="198"/>
      <c r="B78" s="199"/>
      <c r="C78" s="198"/>
      <c r="D78" s="198"/>
      <c r="E78" s="198"/>
      <c r="F78" s="198"/>
      <c r="G78" s="198"/>
      <c r="H78" s="198"/>
      <c r="I78" s="198"/>
      <c r="J78" s="198"/>
      <c r="K78" s="198"/>
      <c r="L78" s="200"/>
      <c r="S78" s="198"/>
      <c r="T78" s="198"/>
      <c r="U78" s="198"/>
      <c r="V78" s="198"/>
      <c r="W78" s="198"/>
      <c r="X78" s="198"/>
      <c r="Y78" s="198"/>
      <c r="Z78" s="198"/>
      <c r="AA78" s="198"/>
      <c r="AB78" s="198"/>
      <c r="AC78" s="198"/>
      <c r="AD78" s="198"/>
      <c r="AE78" s="198"/>
    </row>
    <row r="79" spans="1:31" s="201" customFormat="1" ht="15.2" customHeight="1" x14ac:dyDescent="0.2">
      <c r="A79" s="198"/>
      <c r="B79" s="199"/>
      <c r="C79" s="197" t="s">
        <v>71</v>
      </c>
      <c r="D79" s="198"/>
      <c r="E79" s="198"/>
      <c r="F79" s="202" t="str">
        <f>E15</f>
        <v>Správa železnic, státní organizace</v>
      </c>
      <c r="G79" s="198"/>
      <c r="H79" s="198"/>
      <c r="I79" s="197" t="s">
        <v>78</v>
      </c>
      <c r="J79" s="226" t="str">
        <f>E21</f>
        <v xml:space="preserve"> </v>
      </c>
      <c r="K79" s="198"/>
      <c r="L79" s="200"/>
      <c r="S79" s="198"/>
      <c r="T79" s="198"/>
      <c r="U79" s="198"/>
      <c r="V79" s="198"/>
      <c r="W79" s="198"/>
      <c r="X79" s="198"/>
      <c r="Y79" s="198"/>
      <c r="Z79" s="198"/>
      <c r="AA79" s="198"/>
      <c r="AB79" s="198"/>
      <c r="AC79" s="198"/>
      <c r="AD79" s="198"/>
      <c r="AE79" s="198"/>
    </row>
    <row r="80" spans="1:31" s="201" customFormat="1" ht="25.7" customHeight="1" x14ac:dyDescent="0.2">
      <c r="A80" s="198"/>
      <c r="B80" s="199"/>
      <c r="C80" s="197" t="s">
        <v>77</v>
      </c>
      <c r="D80" s="198"/>
      <c r="E80" s="198"/>
      <c r="F80" s="202" t="str">
        <f>IF(E18="","",E18)</f>
        <v xml:space="preserve"> </v>
      </c>
      <c r="G80" s="198"/>
      <c r="H80" s="198"/>
      <c r="I80" s="197" t="s">
        <v>79</v>
      </c>
      <c r="J80" s="226" t="str">
        <f>E24</f>
        <v>Správa železnic, státní organizace</v>
      </c>
      <c r="K80" s="198"/>
      <c r="L80" s="200"/>
      <c r="S80" s="198"/>
      <c r="T80" s="198"/>
      <c r="U80" s="198"/>
      <c r="V80" s="198"/>
      <c r="W80" s="198"/>
      <c r="X80" s="198"/>
      <c r="Y80" s="198"/>
      <c r="Z80" s="198"/>
      <c r="AA80" s="198"/>
      <c r="AB80" s="198"/>
      <c r="AC80" s="198"/>
      <c r="AD80" s="198"/>
      <c r="AE80" s="198"/>
    </row>
    <row r="81" spans="1:65" s="201" customFormat="1" ht="10.35" customHeight="1" x14ac:dyDescent="0.2">
      <c r="A81" s="198"/>
      <c r="B81" s="199"/>
      <c r="C81" s="198"/>
      <c r="D81" s="198"/>
      <c r="E81" s="198"/>
      <c r="F81" s="198"/>
      <c r="G81" s="198"/>
      <c r="H81" s="198"/>
      <c r="I81" s="198"/>
      <c r="J81" s="198"/>
      <c r="K81" s="198"/>
      <c r="L81" s="200"/>
      <c r="S81" s="198"/>
      <c r="T81" s="198"/>
      <c r="U81" s="198"/>
      <c r="V81" s="198"/>
      <c r="W81" s="198"/>
      <c r="X81" s="198"/>
      <c r="Y81" s="198"/>
      <c r="Z81" s="198"/>
      <c r="AA81" s="198"/>
      <c r="AB81" s="198"/>
      <c r="AC81" s="198"/>
      <c r="AD81" s="198"/>
      <c r="AE81" s="198"/>
    </row>
    <row r="82" spans="1:65" s="249" customFormat="1" ht="29.25" customHeight="1" x14ac:dyDescent="0.2">
      <c r="A82" s="240"/>
      <c r="B82" s="241"/>
      <c r="C82" s="242" t="s">
        <v>11</v>
      </c>
      <c r="D82" s="243" t="s">
        <v>12</v>
      </c>
      <c r="E82" s="243" t="s">
        <v>13</v>
      </c>
      <c r="F82" s="243" t="s">
        <v>14</v>
      </c>
      <c r="G82" s="243" t="s">
        <v>15</v>
      </c>
      <c r="H82" s="243" t="s">
        <v>16</v>
      </c>
      <c r="I82" s="243" t="s">
        <v>3559</v>
      </c>
      <c r="J82" s="243" t="s">
        <v>3557</v>
      </c>
      <c r="K82" s="244" t="s">
        <v>100</v>
      </c>
      <c r="L82" s="245"/>
      <c r="M82" s="246" t="s">
        <v>31</v>
      </c>
      <c r="N82" s="247" t="s">
        <v>18</v>
      </c>
      <c r="O82" s="247" t="s">
        <v>19</v>
      </c>
      <c r="P82" s="247" t="s">
        <v>20</v>
      </c>
      <c r="Q82" s="247" t="s">
        <v>3560</v>
      </c>
      <c r="R82" s="247" t="s">
        <v>3561</v>
      </c>
      <c r="S82" s="247" t="s">
        <v>23</v>
      </c>
      <c r="T82" s="248" t="s">
        <v>24</v>
      </c>
      <c r="U82" s="240"/>
      <c r="V82" s="240"/>
      <c r="W82" s="240"/>
      <c r="X82" s="240"/>
      <c r="Y82" s="240"/>
      <c r="Z82" s="240"/>
      <c r="AA82" s="240"/>
      <c r="AB82" s="240"/>
      <c r="AC82" s="240"/>
      <c r="AD82" s="240"/>
      <c r="AE82" s="240"/>
    </row>
    <row r="83" spans="1:65" s="201" customFormat="1" ht="22.9" customHeight="1" x14ac:dyDescent="0.25">
      <c r="A83" s="198"/>
      <c r="B83" s="199"/>
      <c r="C83" s="250" t="s">
        <v>101</v>
      </c>
      <c r="D83" s="198"/>
      <c r="E83" s="198"/>
      <c r="F83" s="198"/>
      <c r="G83" s="198"/>
      <c r="H83" s="198"/>
      <c r="I83" s="198"/>
      <c r="J83" s="251">
        <f>BK83</f>
        <v>0</v>
      </c>
      <c r="K83" s="198"/>
      <c r="L83" s="199"/>
      <c r="M83" s="252"/>
      <c r="N83" s="253"/>
      <c r="O83" s="208"/>
      <c r="P83" s="254">
        <f>P84+P89</f>
        <v>0</v>
      </c>
      <c r="Q83" s="208"/>
      <c r="R83" s="254">
        <f>R84+R89</f>
        <v>0</v>
      </c>
      <c r="S83" s="208"/>
      <c r="T83" s="255">
        <f>T84+T89</f>
        <v>0</v>
      </c>
      <c r="U83" s="198"/>
      <c r="V83" s="198"/>
      <c r="W83" s="198"/>
      <c r="X83" s="198"/>
      <c r="Y83" s="198"/>
      <c r="Z83" s="198"/>
      <c r="AA83" s="198"/>
      <c r="AB83" s="198"/>
      <c r="AC83" s="198"/>
      <c r="AD83" s="198"/>
      <c r="AE83" s="198"/>
      <c r="AT83" s="191" t="s">
        <v>102</v>
      </c>
      <c r="AU83" s="191" t="s">
        <v>83</v>
      </c>
      <c r="BK83" s="256">
        <f>BK84+BK89</f>
        <v>0</v>
      </c>
    </row>
    <row r="84" spans="1:65" s="257" customFormat="1" ht="25.9" customHeight="1" x14ac:dyDescent="0.2">
      <c r="B84" s="258"/>
      <c r="D84" s="259" t="s">
        <v>102</v>
      </c>
      <c r="E84" s="260" t="s">
        <v>103</v>
      </c>
      <c r="F84" s="260" t="s">
        <v>104</v>
      </c>
      <c r="J84" s="261">
        <f>BK84</f>
        <v>0</v>
      </c>
      <c r="L84" s="258"/>
      <c r="M84" s="262"/>
      <c r="P84" s="263">
        <f>P85</f>
        <v>0</v>
      </c>
      <c r="R84" s="263">
        <f>R85</f>
        <v>0</v>
      </c>
      <c r="T84" s="264">
        <f>T85</f>
        <v>0</v>
      </c>
      <c r="AR84" s="259" t="s">
        <v>105</v>
      </c>
      <c r="AT84" s="265" t="s">
        <v>102</v>
      </c>
      <c r="AU84" s="265" t="s">
        <v>106</v>
      </c>
      <c r="AY84" s="259" t="s">
        <v>107</v>
      </c>
      <c r="BK84" s="266">
        <f>BK85</f>
        <v>0</v>
      </c>
    </row>
    <row r="85" spans="1:65" s="257" customFormat="1" ht="22.9" customHeight="1" x14ac:dyDescent="0.2">
      <c r="B85" s="258"/>
      <c r="D85" s="259" t="s">
        <v>102</v>
      </c>
      <c r="E85" s="267" t="s">
        <v>4431</v>
      </c>
      <c r="F85" s="267" t="s">
        <v>4432</v>
      </c>
      <c r="J85" s="268">
        <f>BK85</f>
        <v>0</v>
      </c>
      <c r="L85" s="258"/>
      <c r="M85" s="262"/>
      <c r="P85" s="263">
        <f>SUM(P86:P88)</f>
        <v>0</v>
      </c>
      <c r="R85" s="263">
        <f>SUM(R86:R88)</f>
        <v>0</v>
      </c>
      <c r="T85" s="264">
        <f>SUM(T86:T88)</f>
        <v>0</v>
      </c>
      <c r="AR85" s="259" t="s">
        <v>105</v>
      </c>
      <c r="AT85" s="265" t="s">
        <v>102</v>
      </c>
      <c r="AU85" s="265" t="s">
        <v>105</v>
      </c>
      <c r="AY85" s="259" t="s">
        <v>107</v>
      </c>
      <c r="BK85" s="266">
        <f>SUM(BK86:BK88)</f>
        <v>0</v>
      </c>
    </row>
    <row r="86" spans="1:65" s="201" customFormat="1" ht="16.5" customHeight="1" x14ac:dyDescent="0.2">
      <c r="A86" s="198"/>
      <c r="B86" s="199"/>
      <c r="C86" s="269" t="s">
        <v>105</v>
      </c>
      <c r="D86" s="269" t="s">
        <v>26</v>
      </c>
      <c r="E86" s="270" t="s">
        <v>4433</v>
      </c>
      <c r="F86" s="271" t="s">
        <v>4434</v>
      </c>
      <c r="G86" s="272" t="s">
        <v>4435</v>
      </c>
      <c r="H86" s="273">
        <v>16</v>
      </c>
      <c r="I86" s="189"/>
      <c r="J86" s="274">
        <f>ROUND(I86*H86,2)</f>
        <v>0</v>
      </c>
      <c r="K86" s="271" t="s">
        <v>31</v>
      </c>
      <c r="L86" s="199"/>
      <c r="M86" s="275" t="s">
        <v>31</v>
      </c>
      <c r="N86" s="276" t="s">
        <v>3550</v>
      </c>
      <c r="O86" s="277">
        <v>0</v>
      </c>
      <c r="P86" s="277">
        <f>O86*H86</f>
        <v>0</v>
      </c>
      <c r="Q86" s="277">
        <v>0</v>
      </c>
      <c r="R86" s="277">
        <f>Q86*H86</f>
        <v>0</v>
      </c>
      <c r="S86" s="277">
        <v>0</v>
      </c>
      <c r="T86" s="278">
        <f>S86*H86</f>
        <v>0</v>
      </c>
      <c r="U86" s="198"/>
      <c r="V86" s="198"/>
      <c r="W86" s="198"/>
      <c r="X86" s="198"/>
      <c r="Y86" s="198"/>
      <c r="Z86" s="198"/>
      <c r="AA86" s="198"/>
      <c r="AB86" s="198"/>
      <c r="AC86" s="198"/>
      <c r="AD86" s="198"/>
      <c r="AE86" s="198"/>
      <c r="AR86" s="279" t="s">
        <v>114</v>
      </c>
      <c r="AT86" s="279" t="s">
        <v>26</v>
      </c>
      <c r="AU86" s="279" t="s">
        <v>62</v>
      </c>
      <c r="AY86" s="191" t="s">
        <v>107</v>
      </c>
      <c r="BE86" s="280">
        <f>IF(N86="základní",J86,0)</f>
        <v>0</v>
      </c>
      <c r="BF86" s="280">
        <f>IF(N86="snížená",J86,0)</f>
        <v>0</v>
      </c>
      <c r="BG86" s="280">
        <f>IF(N86="zákl. přenesená",J86,0)</f>
        <v>0</v>
      </c>
      <c r="BH86" s="280">
        <f>IF(N86="sníž. přenesená",J86,0)</f>
        <v>0</v>
      </c>
      <c r="BI86" s="280">
        <f>IF(N86="nulová",J86,0)</f>
        <v>0</v>
      </c>
      <c r="BJ86" s="191" t="s">
        <v>105</v>
      </c>
      <c r="BK86" s="280">
        <f>ROUND(I86*H86,2)</f>
        <v>0</v>
      </c>
      <c r="BL86" s="191" t="s">
        <v>114</v>
      </c>
      <c r="BM86" s="279" t="s">
        <v>4436</v>
      </c>
    </row>
    <row r="87" spans="1:65" s="201" customFormat="1" x14ac:dyDescent="0.2">
      <c r="A87" s="198"/>
      <c r="B87" s="199"/>
      <c r="C87" s="198"/>
      <c r="D87" s="281" t="s">
        <v>116</v>
      </c>
      <c r="E87" s="198"/>
      <c r="F87" s="282" t="s">
        <v>4434</v>
      </c>
      <c r="G87" s="198"/>
      <c r="H87" s="198"/>
      <c r="I87" s="198"/>
      <c r="J87" s="198"/>
      <c r="K87" s="198"/>
      <c r="L87" s="199"/>
      <c r="M87" s="283"/>
      <c r="O87" s="198"/>
      <c r="P87" s="198"/>
      <c r="Q87" s="198"/>
      <c r="R87" s="198"/>
      <c r="S87" s="198"/>
      <c r="T87" s="284"/>
      <c r="U87" s="198"/>
      <c r="V87" s="198"/>
      <c r="W87" s="198"/>
      <c r="X87" s="198"/>
      <c r="Y87" s="198"/>
      <c r="Z87" s="198"/>
      <c r="AA87" s="198"/>
      <c r="AB87" s="198"/>
      <c r="AC87" s="198"/>
      <c r="AD87" s="198"/>
      <c r="AE87" s="198"/>
      <c r="AT87" s="191" t="s">
        <v>116</v>
      </c>
      <c r="AU87" s="191" t="s">
        <v>62</v>
      </c>
    </row>
    <row r="88" spans="1:65" s="201" customFormat="1" ht="58.5" x14ac:dyDescent="0.2">
      <c r="A88" s="198"/>
      <c r="B88" s="199"/>
      <c r="C88" s="198"/>
      <c r="D88" s="281" t="s">
        <v>4437</v>
      </c>
      <c r="E88" s="198"/>
      <c r="F88" s="285" t="s">
        <v>4438</v>
      </c>
      <c r="G88" s="198"/>
      <c r="H88" s="198"/>
      <c r="I88" s="198"/>
      <c r="J88" s="198"/>
      <c r="K88" s="198"/>
      <c r="L88" s="199"/>
      <c r="M88" s="283"/>
      <c r="O88" s="198"/>
      <c r="P88" s="198"/>
      <c r="Q88" s="198"/>
      <c r="R88" s="198"/>
      <c r="S88" s="198"/>
      <c r="T88" s="284"/>
      <c r="U88" s="198"/>
      <c r="V88" s="198"/>
      <c r="W88" s="198"/>
      <c r="X88" s="198"/>
      <c r="Y88" s="198"/>
      <c r="Z88" s="198"/>
      <c r="AA88" s="198"/>
      <c r="AB88" s="198"/>
      <c r="AC88" s="198"/>
      <c r="AD88" s="198"/>
      <c r="AE88" s="198"/>
      <c r="AT88" s="191" t="s">
        <v>4437</v>
      </c>
      <c r="AU88" s="191" t="s">
        <v>62</v>
      </c>
    </row>
    <row r="89" spans="1:65" s="257" customFormat="1" ht="25.9" customHeight="1" x14ac:dyDescent="0.2">
      <c r="B89" s="258"/>
      <c r="D89" s="259" t="s">
        <v>102</v>
      </c>
      <c r="E89" s="260" t="s">
        <v>4439</v>
      </c>
      <c r="F89" s="260" t="s">
        <v>4440</v>
      </c>
      <c r="J89" s="261">
        <f>BK89</f>
        <v>0</v>
      </c>
      <c r="L89" s="258"/>
      <c r="M89" s="262"/>
      <c r="P89" s="263">
        <f>P90</f>
        <v>0</v>
      </c>
      <c r="R89" s="263">
        <f>R90</f>
        <v>0</v>
      </c>
      <c r="T89" s="264">
        <f>T90</f>
        <v>0</v>
      </c>
      <c r="AR89" s="259" t="s">
        <v>114</v>
      </c>
      <c r="AT89" s="265" t="s">
        <v>102</v>
      </c>
      <c r="AU89" s="265" t="s">
        <v>106</v>
      </c>
      <c r="AY89" s="259" t="s">
        <v>107</v>
      </c>
      <c r="BK89" s="266">
        <f>BK90</f>
        <v>0</v>
      </c>
    </row>
    <row r="90" spans="1:65" s="257" customFormat="1" ht="22.9" customHeight="1" x14ac:dyDescent="0.2">
      <c r="B90" s="258"/>
      <c r="D90" s="259" t="s">
        <v>102</v>
      </c>
      <c r="E90" s="267" t="s">
        <v>4441</v>
      </c>
      <c r="F90" s="267" t="s">
        <v>58</v>
      </c>
      <c r="J90" s="268">
        <f>BK90</f>
        <v>0</v>
      </c>
      <c r="L90" s="258"/>
      <c r="M90" s="262"/>
      <c r="P90" s="263">
        <f>SUM(P91:P96)</f>
        <v>0</v>
      </c>
      <c r="R90" s="263">
        <f>SUM(R91:R96)</f>
        <v>0</v>
      </c>
      <c r="T90" s="264">
        <f>SUM(T91:T96)</f>
        <v>0</v>
      </c>
      <c r="AR90" s="259" t="s">
        <v>135</v>
      </c>
      <c r="AT90" s="265" t="s">
        <v>102</v>
      </c>
      <c r="AU90" s="265" t="s">
        <v>105</v>
      </c>
      <c r="AY90" s="259" t="s">
        <v>107</v>
      </c>
      <c r="BK90" s="266">
        <f>SUM(BK91:BK96)</f>
        <v>0</v>
      </c>
    </row>
    <row r="91" spans="1:65" s="201" customFormat="1" ht="16.5" customHeight="1" x14ac:dyDescent="0.2">
      <c r="A91" s="198"/>
      <c r="B91" s="199"/>
      <c r="C91" s="269" t="s">
        <v>62</v>
      </c>
      <c r="D91" s="269" t="s">
        <v>26</v>
      </c>
      <c r="E91" s="270" t="s">
        <v>4442</v>
      </c>
      <c r="F91" s="271" t="s">
        <v>4443</v>
      </c>
      <c r="G91" s="272" t="s">
        <v>4444</v>
      </c>
      <c r="H91" s="273">
        <v>19</v>
      </c>
      <c r="I91" s="189"/>
      <c r="J91" s="274">
        <f>ROUND(I91*H91,2)</f>
        <v>0</v>
      </c>
      <c r="K91" s="271" t="s">
        <v>31</v>
      </c>
      <c r="L91" s="199"/>
      <c r="M91" s="275" t="s">
        <v>31</v>
      </c>
      <c r="N91" s="276" t="s">
        <v>3550</v>
      </c>
      <c r="O91" s="277">
        <v>0</v>
      </c>
      <c r="P91" s="277">
        <f>O91*H91</f>
        <v>0</v>
      </c>
      <c r="Q91" s="277">
        <v>0</v>
      </c>
      <c r="R91" s="277">
        <f>Q91*H91</f>
        <v>0</v>
      </c>
      <c r="S91" s="277">
        <v>0</v>
      </c>
      <c r="T91" s="278">
        <f>S91*H91</f>
        <v>0</v>
      </c>
      <c r="U91" s="198"/>
      <c r="V91" s="198"/>
      <c r="W91" s="198"/>
      <c r="X91" s="198"/>
      <c r="Y91" s="198"/>
      <c r="Z91" s="198"/>
      <c r="AA91" s="198"/>
      <c r="AB91" s="198"/>
      <c r="AC91" s="198"/>
      <c r="AD91" s="198"/>
      <c r="AE91" s="198"/>
      <c r="AR91" s="279" t="s">
        <v>4445</v>
      </c>
      <c r="AT91" s="279" t="s">
        <v>26</v>
      </c>
      <c r="AU91" s="279" t="s">
        <v>62</v>
      </c>
      <c r="AY91" s="191" t="s">
        <v>107</v>
      </c>
      <c r="BE91" s="280">
        <f>IF(N91="základní",J91,0)</f>
        <v>0</v>
      </c>
      <c r="BF91" s="280">
        <f>IF(N91="snížená",J91,0)</f>
        <v>0</v>
      </c>
      <c r="BG91" s="280">
        <f>IF(N91="zákl. přenesená",J91,0)</f>
        <v>0</v>
      </c>
      <c r="BH91" s="280">
        <f>IF(N91="sníž. přenesená",J91,0)</f>
        <v>0</v>
      </c>
      <c r="BI91" s="280">
        <f>IF(N91="nulová",J91,0)</f>
        <v>0</v>
      </c>
      <c r="BJ91" s="191" t="s">
        <v>105</v>
      </c>
      <c r="BK91" s="280">
        <f>ROUND(I91*H91,2)</f>
        <v>0</v>
      </c>
      <c r="BL91" s="191" t="s">
        <v>4445</v>
      </c>
      <c r="BM91" s="279" t="s">
        <v>4446</v>
      </c>
    </row>
    <row r="92" spans="1:65" s="201" customFormat="1" x14ac:dyDescent="0.2">
      <c r="A92" s="198"/>
      <c r="B92" s="199"/>
      <c r="C92" s="198"/>
      <c r="D92" s="281" t="s">
        <v>116</v>
      </c>
      <c r="E92" s="198"/>
      <c r="F92" s="282" t="s">
        <v>4443</v>
      </c>
      <c r="G92" s="198"/>
      <c r="H92" s="198"/>
      <c r="I92" s="198"/>
      <c r="J92" s="198"/>
      <c r="K92" s="198"/>
      <c r="L92" s="199"/>
      <c r="M92" s="283"/>
      <c r="O92" s="198"/>
      <c r="P92" s="198"/>
      <c r="Q92" s="198"/>
      <c r="R92" s="198"/>
      <c r="S92" s="198"/>
      <c r="T92" s="284"/>
      <c r="U92" s="198"/>
      <c r="V92" s="198"/>
      <c r="W92" s="198"/>
      <c r="X92" s="198"/>
      <c r="Y92" s="198"/>
      <c r="Z92" s="198"/>
      <c r="AA92" s="198"/>
      <c r="AB92" s="198"/>
      <c r="AC92" s="198"/>
      <c r="AD92" s="198"/>
      <c r="AE92" s="198"/>
      <c r="AT92" s="191" t="s">
        <v>116</v>
      </c>
      <c r="AU92" s="191" t="s">
        <v>62</v>
      </c>
    </row>
    <row r="93" spans="1:65" s="201" customFormat="1" ht="39" x14ac:dyDescent="0.2">
      <c r="A93" s="198"/>
      <c r="B93" s="199"/>
      <c r="C93" s="198"/>
      <c r="D93" s="281" t="s">
        <v>4437</v>
      </c>
      <c r="E93" s="198"/>
      <c r="F93" s="285" t="s">
        <v>4447</v>
      </c>
      <c r="G93" s="198"/>
      <c r="H93" s="198"/>
      <c r="I93" s="198"/>
      <c r="J93" s="198"/>
      <c r="K93" s="198"/>
      <c r="L93" s="199"/>
      <c r="M93" s="283"/>
      <c r="O93" s="198"/>
      <c r="P93" s="198"/>
      <c r="Q93" s="198"/>
      <c r="R93" s="198"/>
      <c r="S93" s="198"/>
      <c r="T93" s="284"/>
      <c r="U93" s="198"/>
      <c r="V93" s="198"/>
      <c r="W93" s="198"/>
      <c r="X93" s="198"/>
      <c r="Y93" s="198"/>
      <c r="Z93" s="198"/>
      <c r="AA93" s="198"/>
      <c r="AB93" s="198"/>
      <c r="AC93" s="198"/>
      <c r="AD93" s="198"/>
      <c r="AE93" s="198"/>
      <c r="AT93" s="191" t="s">
        <v>4437</v>
      </c>
      <c r="AU93" s="191" t="s">
        <v>62</v>
      </c>
    </row>
    <row r="94" spans="1:65" s="201" customFormat="1" ht="16.5" customHeight="1" x14ac:dyDescent="0.2">
      <c r="A94" s="198"/>
      <c r="B94" s="199"/>
      <c r="C94" s="269" t="s">
        <v>108</v>
      </c>
      <c r="D94" s="269" t="s">
        <v>26</v>
      </c>
      <c r="E94" s="270" t="s">
        <v>4448</v>
      </c>
      <c r="F94" s="271" t="s">
        <v>4449</v>
      </c>
      <c r="G94" s="272" t="s">
        <v>4444</v>
      </c>
      <c r="H94" s="273">
        <v>12</v>
      </c>
      <c r="I94" s="189"/>
      <c r="J94" s="274">
        <f>ROUND(I94*H94,2)</f>
        <v>0</v>
      </c>
      <c r="K94" s="271" t="s">
        <v>31</v>
      </c>
      <c r="L94" s="199"/>
      <c r="M94" s="275" t="s">
        <v>31</v>
      </c>
      <c r="N94" s="276" t="s">
        <v>3550</v>
      </c>
      <c r="O94" s="277">
        <v>0</v>
      </c>
      <c r="P94" s="277">
        <f>O94*H94</f>
        <v>0</v>
      </c>
      <c r="Q94" s="277">
        <v>0</v>
      </c>
      <c r="R94" s="277">
        <f>Q94*H94</f>
        <v>0</v>
      </c>
      <c r="S94" s="277">
        <v>0</v>
      </c>
      <c r="T94" s="278">
        <f>S94*H94</f>
        <v>0</v>
      </c>
      <c r="U94" s="198"/>
      <c r="V94" s="198"/>
      <c r="W94" s="198"/>
      <c r="X94" s="198"/>
      <c r="Y94" s="198"/>
      <c r="Z94" s="198"/>
      <c r="AA94" s="198"/>
      <c r="AB94" s="198"/>
      <c r="AC94" s="198"/>
      <c r="AD94" s="198"/>
      <c r="AE94" s="198"/>
      <c r="AR94" s="279" t="s">
        <v>4445</v>
      </c>
      <c r="AT94" s="279" t="s">
        <v>26</v>
      </c>
      <c r="AU94" s="279" t="s">
        <v>62</v>
      </c>
      <c r="AY94" s="191" t="s">
        <v>107</v>
      </c>
      <c r="BE94" s="280">
        <f>IF(N94="základní",J94,0)</f>
        <v>0</v>
      </c>
      <c r="BF94" s="280">
        <f>IF(N94="snížená",J94,0)</f>
        <v>0</v>
      </c>
      <c r="BG94" s="280">
        <f>IF(N94="zákl. přenesená",J94,0)</f>
        <v>0</v>
      </c>
      <c r="BH94" s="280">
        <f>IF(N94="sníž. přenesená",J94,0)</f>
        <v>0</v>
      </c>
      <c r="BI94" s="280">
        <f>IF(N94="nulová",J94,0)</f>
        <v>0</v>
      </c>
      <c r="BJ94" s="191" t="s">
        <v>105</v>
      </c>
      <c r="BK94" s="280">
        <f>ROUND(I94*H94,2)</f>
        <v>0</v>
      </c>
      <c r="BL94" s="191" t="s">
        <v>4445</v>
      </c>
      <c r="BM94" s="279" t="s">
        <v>4450</v>
      </c>
    </row>
    <row r="95" spans="1:65" s="201" customFormat="1" x14ac:dyDescent="0.2">
      <c r="A95" s="198"/>
      <c r="B95" s="199"/>
      <c r="C95" s="198"/>
      <c r="D95" s="281" t="s">
        <v>116</v>
      </c>
      <c r="E95" s="198"/>
      <c r="F95" s="282" t="s">
        <v>4449</v>
      </c>
      <c r="G95" s="198"/>
      <c r="H95" s="198"/>
      <c r="I95" s="198"/>
      <c r="J95" s="198"/>
      <c r="K95" s="198"/>
      <c r="L95" s="199"/>
      <c r="M95" s="283"/>
      <c r="O95" s="198"/>
      <c r="P95" s="198"/>
      <c r="Q95" s="198"/>
      <c r="R95" s="198"/>
      <c r="S95" s="198"/>
      <c r="T95" s="284"/>
      <c r="U95" s="198"/>
      <c r="V95" s="198"/>
      <c r="W95" s="198"/>
      <c r="X95" s="198"/>
      <c r="Y95" s="198"/>
      <c r="Z95" s="198"/>
      <c r="AA95" s="198"/>
      <c r="AB95" s="198"/>
      <c r="AC95" s="198"/>
      <c r="AD95" s="198"/>
      <c r="AE95" s="198"/>
      <c r="AT95" s="191" t="s">
        <v>116</v>
      </c>
      <c r="AU95" s="191" t="s">
        <v>62</v>
      </c>
    </row>
    <row r="96" spans="1:65" s="201" customFormat="1" ht="39" x14ac:dyDescent="0.2">
      <c r="A96" s="198"/>
      <c r="B96" s="199"/>
      <c r="C96" s="198"/>
      <c r="D96" s="281" t="s">
        <v>4437</v>
      </c>
      <c r="E96" s="198"/>
      <c r="F96" s="285" t="s">
        <v>4447</v>
      </c>
      <c r="G96" s="198"/>
      <c r="H96" s="198"/>
      <c r="I96" s="198"/>
      <c r="J96" s="198"/>
      <c r="K96" s="198"/>
      <c r="L96" s="199"/>
      <c r="M96" s="286"/>
      <c r="N96" s="287"/>
      <c r="O96" s="288"/>
      <c r="P96" s="288"/>
      <c r="Q96" s="288"/>
      <c r="R96" s="288"/>
      <c r="S96" s="288"/>
      <c r="T96" s="289"/>
      <c r="U96" s="198"/>
      <c r="V96" s="198"/>
      <c r="W96" s="198"/>
      <c r="X96" s="198"/>
      <c r="Y96" s="198"/>
      <c r="Z96" s="198"/>
      <c r="AA96" s="198"/>
      <c r="AB96" s="198"/>
      <c r="AC96" s="198"/>
      <c r="AD96" s="198"/>
      <c r="AE96" s="198"/>
      <c r="AT96" s="191" t="s">
        <v>4437</v>
      </c>
      <c r="AU96" s="191" t="s">
        <v>62</v>
      </c>
    </row>
    <row r="97" spans="1:31" s="201" customFormat="1" ht="6.95" customHeight="1" x14ac:dyDescent="0.2">
      <c r="A97" s="198"/>
      <c r="B97" s="222"/>
      <c r="C97" s="223"/>
      <c r="D97" s="223"/>
      <c r="E97" s="223"/>
      <c r="F97" s="223"/>
      <c r="G97" s="223"/>
      <c r="H97" s="223"/>
      <c r="I97" s="223"/>
      <c r="J97" s="223"/>
      <c r="K97" s="223"/>
      <c r="L97" s="199"/>
      <c r="M97" s="198"/>
      <c r="O97" s="198"/>
      <c r="P97" s="198"/>
      <c r="Q97" s="198"/>
      <c r="R97" s="198"/>
      <c r="S97" s="198"/>
      <c r="T97" s="198"/>
      <c r="U97" s="198"/>
      <c r="V97" s="198"/>
      <c r="W97" s="198"/>
      <c r="X97" s="198"/>
      <c r="Y97" s="198"/>
      <c r="Z97" s="198"/>
      <c r="AA97" s="198"/>
      <c r="AB97" s="198"/>
      <c r="AC97" s="198"/>
      <c r="AD97" s="198"/>
      <c r="AE97" s="198"/>
    </row>
  </sheetData>
  <autoFilter ref="C82:K96" xr:uid="{00000000-0009-0000-0000-000001000000}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20A35-7B32-47E1-ACC4-DCEC7CDC2A5B}">
  <sheetPr>
    <pageSetUpPr fitToPage="1"/>
  </sheetPr>
  <dimension ref="A2:BM2264"/>
  <sheetViews>
    <sheetView showGridLines="0" workbookViewId="0">
      <selection activeCell="J30" sqref="J30"/>
    </sheetView>
  </sheetViews>
  <sheetFormatPr defaultRowHeight="11.25" x14ac:dyDescent="0.2"/>
  <cols>
    <col min="1" max="1" width="8.33203125" style="71" customWidth="1"/>
    <col min="2" max="2" width="1.1640625" style="71" customWidth="1"/>
    <col min="3" max="3" width="4.1640625" style="71" customWidth="1"/>
    <col min="4" max="4" width="4.33203125" style="71" customWidth="1"/>
    <col min="5" max="5" width="17.1640625" style="71" customWidth="1"/>
    <col min="6" max="6" width="100.83203125" style="71" customWidth="1"/>
    <col min="7" max="7" width="7.5" style="71" customWidth="1"/>
    <col min="8" max="8" width="14" style="71" customWidth="1"/>
    <col min="9" max="9" width="15.83203125" style="71" customWidth="1"/>
    <col min="10" max="11" width="22.33203125" style="71" customWidth="1"/>
    <col min="12" max="12" width="9.33203125" style="71" customWidth="1"/>
    <col min="13" max="13" width="10.83203125" style="71" hidden="1" customWidth="1"/>
    <col min="14" max="14" width="9.33203125" style="71"/>
    <col min="15" max="20" width="14.1640625" style="71" hidden="1" customWidth="1"/>
    <col min="21" max="21" width="16.33203125" style="71" hidden="1" customWidth="1"/>
    <col min="22" max="22" width="12.33203125" style="71" customWidth="1"/>
    <col min="23" max="23" width="16.33203125" style="71" customWidth="1"/>
    <col min="24" max="24" width="12.33203125" style="71" customWidth="1"/>
    <col min="25" max="25" width="15" style="71" customWidth="1"/>
    <col min="26" max="26" width="11" style="71" customWidth="1"/>
    <col min="27" max="27" width="15" style="71" customWidth="1"/>
    <col min="28" max="28" width="16.33203125" style="71" customWidth="1"/>
    <col min="29" max="29" width="11" style="71" customWidth="1"/>
    <col min="30" max="30" width="15" style="71" customWidth="1"/>
    <col min="31" max="31" width="16.33203125" style="71" customWidth="1"/>
    <col min="32" max="16384" width="9.33203125" style="71"/>
  </cols>
  <sheetData>
    <row r="2" spans="1:46" ht="36.950000000000003" customHeight="1" x14ac:dyDescent="0.2">
      <c r="L2" s="342" t="s">
        <v>3543</v>
      </c>
      <c r="M2" s="343"/>
      <c r="N2" s="343"/>
      <c r="O2" s="343"/>
      <c r="P2" s="343"/>
      <c r="Q2" s="343"/>
      <c r="R2" s="343"/>
      <c r="S2" s="343"/>
      <c r="T2" s="343"/>
      <c r="U2" s="343"/>
      <c r="V2" s="343"/>
      <c r="AT2" s="72" t="s">
        <v>61</v>
      </c>
    </row>
    <row r="3" spans="1:46" ht="6.95" customHeight="1" x14ac:dyDescent="0.2">
      <c r="B3" s="73"/>
      <c r="C3" s="74"/>
      <c r="D3" s="74"/>
      <c r="E3" s="74"/>
      <c r="F3" s="74"/>
      <c r="G3" s="74"/>
      <c r="H3" s="74"/>
      <c r="I3" s="74"/>
      <c r="J3" s="74"/>
      <c r="K3" s="74"/>
      <c r="L3" s="75"/>
      <c r="AT3" s="72" t="s">
        <v>62</v>
      </c>
    </row>
    <row r="4" spans="1:46" ht="24.95" customHeight="1" x14ac:dyDescent="0.2">
      <c r="B4" s="75"/>
      <c r="D4" s="76" t="s">
        <v>63</v>
      </c>
      <c r="L4" s="75"/>
      <c r="M4" s="77" t="s">
        <v>64</v>
      </c>
      <c r="AT4" s="72" t="s">
        <v>65</v>
      </c>
    </row>
    <row r="5" spans="1:46" ht="6.95" customHeight="1" x14ac:dyDescent="0.2">
      <c r="B5" s="75"/>
      <c r="L5" s="75"/>
    </row>
    <row r="6" spans="1:46" ht="12" customHeight="1" x14ac:dyDescent="0.2">
      <c r="B6" s="75"/>
      <c r="D6" s="78" t="s">
        <v>3544</v>
      </c>
      <c r="L6" s="75"/>
    </row>
    <row r="7" spans="1:46" ht="16.5" customHeight="1" x14ac:dyDescent="0.2">
      <c r="B7" s="75"/>
      <c r="E7" s="340" t="str">
        <f>'[1]Rekapitulace zakázky'!K6</f>
        <v>Opravy a servis tepelných zdrojů a topných systémů 2022</v>
      </c>
      <c r="F7" s="341"/>
      <c r="G7" s="341"/>
      <c r="H7" s="341"/>
      <c r="L7" s="75"/>
    </row>
    <row r="8" spans="1:46" s="82" customFormat="1" ht="12" customHeight="1" x14ac:dyDescent="0.2">
      <c r="A8" s="79"/>
      <c r="B8" s="80"/>
      <c r="C8" s="79"/>
      <c r="D8" s="78" t="s">
        <v>66</v>
      </c>
      <c r="E8" s="79"/>
      <c r="F8" s="79"/>
      <c r="G8" s="79"/>
      <c r="H8" s="79"/>
      <c r="I8" s="79"/>
      <c r="J8" s="79"/>
      <c r="K8" s="79"/>
      <c r="L8" s="81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</row>
    <row r="9" spans="1:46" s="82" customFormat="1" ht="16.5" customHeight="1" x14ac:dyDescent="0.2">
      <c r="A9" s="79"/>
      <c r="B9" s="80"/>
      <c r="C9" s="79"/>
      <c r="D9" s="79"/>
      <c r="E9" s="338" t="s">
        <v>4458</v>
      </c>
      <c r="F9" s="339"/>
      <c r="G9" s="339"/>
      <c r="H9" s="339"/>
      <c r="I9" s="79"/>
      <c r="J9" s="79"/>
      <c r="K9" s="79"/>
      <c r="L9" s="81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</row>
    <row r="10" spans="1:46" s="82" customFormat="1" x14ac:dyDescent="0.2">
      <c r="A10" s="79"/>
      <c r="B10" s="80"/>
      <c r="C10" s="79"/>
      <c r="D10" s="79"/>
      <c r="E10" s="79"/>
      <c r="F10" s="79"/>
      <c r="G10" s="79"/>
      <c r="H10" s="79"/>
      <c r="I10" s="79"/>
      <c r="J10" s="79"/>
      <c r="K10" s="79"/>
      <c r="L10" s="81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</row>
    <row r="11" spans="1:46" s="82" customFormat="1" ht="12" customHeight="1" x14ac:dyDescent="0.2">
      <c r="A11" s="79"/>
      <c r="B11" s="80"/>
      <c r="C11" s="79"/>
      <c r="D11" s="78" t="s">
        <v>67</v>
      </c>
      <c r="E11" s="79"/>
      <c r="F11" s="83" t="s">
        <v>31</v>
      </c>
      <c r="G11" s="79"/>
      <c r="H11" s="79"/>
      <c r="I11" s="78" t="s">
        <v>3545</v>
      </c>
      <c r="J11" s="83" t="s">
        <v>31</v>
      </c>
      <c r="K11" s="79"/>
      <c r="L11" s="81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</row>
    <row r="12" spans="1:46" s="82" customFormat="1" ht="12" customHeight="1" x14ac:dyDescent="0.2">
      <c r="A12" s="79"/>
      <c r="B12" s="80"/>
      <c r="C12" s="79"/>
      <c r="D12" s="78" t="s">
        <v>68</v>
      </c>
      <c r="E12" s="79"/>
      <c r="F12" s="83" t="s">
        <v>69</v>
      </c>
      <c r="G12" s="79"/>
      <c r="H12" s="79"/>
      <c r="I12" s="78" t="s">
        <v>70</v>
      </c>
      <c r="J12" s="84" t="str">
        <f>'[1]Rekapitulace zakázky'!AN8</f>
        <v>9. 6. 2022</v>
      </c>
      <c r="K12" s="79"/>
      <c r="L12" s="81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</row>
    <row r="13" spans="1:46" s="82" customFormat="1" ht="10.9" customHeight="1" x14ac:dyDescent="0.2">
      <c r="A13" s="79"/>
      <c r="B13" s="80"/>
      <c r="C13" s="79"/>
      <c r="D13" s="79"/>
      <c r="E13" s="79"/>
      <c r="F13" s="79"/>
      <c r="G13" s="79"/>
      <c r="H13" s="79"/>
      <c r="I13" s="79"/>
      <c r="J13" s="79"/>
      <c r="K13" s="79"/>
      <c r="L13" s="81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</row>
    <row r="14" spans="1:46" s="82" customFormat="1" ht="12" customHeight="1" x14ac:dyDescent="0.2">
      <c r="A14" s="79"/>
      <c r="B14" s="80"/>
      <c r="C14" s="79"/>
      <c r="D14" s="78" t="s">
        <v>71</v>
      </c>
      <c r="E14" s="79"/>
      <c r="F14" s="79"/>
      <c r="G14" s="79"/>
      <c r="H14" s="79"/>
      <c r="I14" s="78" t="s">
        <v>72</v>
      </c>
      <c r="J14" s="83" t="s">
        <v>73</v>
      </c>
      <c r="K14" s="79"/>
      <c r="L14" s="81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</row>
    <row r="15" spans="1:46" s="82" customFormat="1" ht="18" customHeight="1" x14ac:dyDescent="0.2">
      <c r="A15" s="79"/>
      <c r="B15" s="80"/>
      <c r="C15" s="79"/>
      <c r="D15" s="79"/>
      <c r="E15" s="83" t="s">
        <v>74</v>
      </c>
      <c r="F15" s="79"/>
      <c r="G15" s="79"/>
      <c r="H15" s="79"/>
      <c r="I15" s="78" t="s">
        <v>75</v>
      </c>
      <c r="J15" s="83" t="s">
        <v>76</v>
      </c>
      <c r="K15" s="79"/>
      <c r="L15" s="81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</row>
    <row r="16" spans="1:46" s="82" customFormat="1" ht="6.95" customHeight="1" x14ac:dyDescent="0.2">
      <c r="A16" s="79"/>
      <c r="B16" s="80"/>
      <c r="C16" s="79"/>
      <c r="D16" s="79"/>
      <c r="E16" s="79"/>
      <c r="F16" s="79"/>
      <c r="G16" s="79"/>
      <c r="H16" s="79"/>
      <c r="I16" s="79"/>
      <c r="J16" s="79"/>
      <c r="K16" s="79"/>
      <c r="L16" s="81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</row>
    <row r="17" spans="1:31" s="82" customFormat="1" ht="12" customHeight="1" x14ac:dyDescent="0.2">
      <c r="A17" s="79"/>
      <c r="B17" s="80"/>
      <c r="C17" s="79"/>
      <c r="D17" s="78" t="s">
        <v>77</v>
      </c>
      <c r="E17" s="79"/>
      <c r="F17" s="79"/>
      <c r="G17" s="79"/>
      <c r="H17" s="79"/>
      <c r="I17" s="78" t="s">
        <v>72</v>
      </c>
      <c r="J17" s="83" t="str">
        <f>'[1]Rekapitulace zakázky'!AN13</f>
        <v/>
      </c>
      <c r="K17" s="79"/>
      <c r="L17" s="81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</row>
    <row r="18" spans="1:31" s="82" customFormat="1" ht="18" customHeight="1" x14ac:dyDescent="0.2">
      <c r="A18" s="79"/>
      <c r="B18" s="80"/>
      <c r="C18" s="79"/>
      <c r="D18" s="79"/>
      <c r="E18" s="344" t="str">
        <f>'[1]Rekapitulace zakázky'!E14</f>
        <v xml:space="preserve"> </v>
      </c>
      <c r="F18" s="344"/>
      <c r="G18" s="344"/>
      <c r="H18" s="344"/>
      <c r="I18" s="78" t="s">
        <v>75</v>
      </c>
      <c r="J18" s="83" t="str">
        <f>'[1]Rekapitulace zakázky'!AN14</f>
        <v/>
      </c>
      <c r="K18" s="79"/>
      <c r="L18" s="81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</row>
    <row r="19" spans="1:31" s="82" customFormat="1" ht="6.95" customHeight="1" x14ac:dyDescent="0.2">
      <c r="A19" s="79"/>
      <c r="B19" s="80"/>
      <c r="C19" s="79"/>
      <c r="D19" s="79"/>
      <c r="E19" s="79"/>
      <c r="F19" s="79"/>
      <c r="G19" s="79"/>
      <c r="H19" s="79"/>
      <c r="I19" s="79"/>
      <c r="J19" s="79"/>
      <c r="K19" s="79"/>
      <c r="L19" s="81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</row>
    <row r="20" spans="1:31" s="82" customFormat="1" ht="12" customHeight="1" x14ac:dyDescent="0.2">
      <c r="A20" s="79"/>
      <c r="B20" s="80"/>
      <c r="C20" s="79"/>
      <c r="D20" s="78" t="s">
        <v>78</v>
      </c>
      <c r="E20" s="79"/>
      <c r="F20" s="79"/>
      <c r="G20" s="79"/>
      <c r="H20" s="79"/>
      <c r="I20" s="78" t="s">
        <v>72</v>
      </c>
      <c r="J20" s="83" t="str">
        <f>IF('[1]Rekapitulace zakázky'!AN16="","",'[1]Rekapitulace zakázky'!AN16)</f>
        <v/>
      </c>
      <c r="K20" s="79"/>
      <c r="L20" s="81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</row>
    <row r="21" spans="1:31" s="82" customFormat="1" ht="18" customHeight="1" x14ac:dyDescent="0.2">
      <c r="A21" s="79"/>
      <c r="B21" s="80"/>
      <c r="C21" s="79"/>
      <c r="D21" s="79"/>
      <c r="E21" s="83" t="str">
        <f>IF('[1]Rekapitulace zakázky'!E17="","",'[1]Rekapitulace zakázky'!E17)</f>
        <v xml:space="preserve"> </v>
      </c>
      <c r="F21" s="79"/>
      <c r="G21" s="79"/>
      <c r="H21" s="79"/>
      <c r="I21" s="78" t="s">
        <v>75</v>
      </c>
      <c r="J21" s="83" t="str">
        <f>IF('[1]Rekapitulace zakázky'!AN17="","",'[1]Rekapitulace zakázky'!AN17)</f>
        <v/>
      </c>
      <c r="K21" s="79"/>
      <c r="L21" s="81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</row>
    <row r="22" spans="1:31" s="82" customFormat="1" ht="6.95" customHeight="1" x14ac:dyDescent="0.2">
      <c r="A22" s="79"/>
      <c r="B22" s="80"/>
      <c r="C22" s="79"/>
      <c r="D22" s="79"/>
      <c r="E22" s="79"/>
      <c r="F22" s="79"/>
      <c r="G22" s="79"/>
      <c r="H22" s="79"/>
      <c r="I22" s="79"/>
      <c r="J22" s="79"/>
      <c r="K22" s="79"/>
      <c r="L22" s="81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</row>
    <row r="23" spans="1:31" s="82" customFormat="1" ht="12" customHeight="1" x14ac:dyDescent="0.2">
      <c r="A23" s="79"/>
      <c r="B23" s="80"/>
      <c r="C23" s="79"/>
      <c r="D23" s="78" t="s">
        <v>79</v>
      </c>
      <c r="E23" s="79"/>
      <c r="F23" s="79"/>
      <c r="G23" s="79"/>
      <c r="H23" s="79"/>
      <c r="I23" s="78" t="s">
        <v>72</v>
      </c>
      <c r="J23" s="83" t="s">
        <v>73</v>
      </c>
      <c r="K23" s="79"/>
      <c r="L23" s="81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</row>
    <row r="24" spans="1:31" s="82" customFormat="1" ht="18" customHeight="1" x14ac:dyDescent="0.2">
      <c r="A24" s="79"/>
      <c r="B24" s="80"/>
      <c r="C24" s="79"/>
      <c r="D24" s="79"/>
      <c r="E24" s="83" t="s">
        <v>74</v>
      </c>
      <c r="F24" s="79"/>
      <c r="G24" s="79"/>
      <c r="H24" s="79"/>
      <c r="I24" s="78" t="s">
        <v>75</v>
      </c>
      <c r="J24" s="83" t="s">
        <v>76</v>
      </c>
      <c r="K24" s="79"/>
      <c r="L24" s="81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</row>
    <row r="25" spans="1:31" s="82" customFormat="1" ht="6.95" customHeight="1" x14ac:dyDescent="0.2">
      <c r="A25" s="79"/>
      <c r="B25" s="80"/>
      <c r="C25" s="79"/>
      <c r="D25" s="79"/>
      <c r="E25" s="79"/>
      <c r="F25" s="79"/>
      <c r="G25" s="79"/>
      <c r="H25" s="79"/>
      <c r="I25" s="79"/>
      <c r="J25" s="79"/>
      <c r="K25" s="79"/>
      <c r="L25" s="81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</row>
    <row r="26" spans="1:31" s="82" customFormat="1" ht="12" customHeight="1" x14ac:dyDescent="0.2">
      <c r="A26" s="79"/>
      <c r="B26" s="80"/>
      <c r="C26" s="79"/>
      <c r="D26" s="78" t="s">
        <v>80</v>
      </c>
      <c r="E26" s="79"/>
      <c r="F26" s="79"/>
      <c r="G26" s="79"/>
      <c r="H26" s="79"/>
      <c r="I26" s="79"/>
      <c r="J26" s="79"/>
      <c r="K26" s="79"/>
      <c r="L26" s="81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</row>
    <row r="27" spans="1:31" s="88" customFormat="1" ht="16.5" customHeight="1" x14ac:dyDescent="0.2">
      <c r="A27" s="85"/>
      <c r="B27" s="86"/>
      <c r="C27" s="85"/>
      <c r="D27" s="85"/>
      <c r="E27" s="345" t="s">
        <v>31</v>
      </c>
      <c r="F27" s="345"/>
      <c r="G27" s="345"/>
      <c r="H27" s="345"/>
      <c r="I27" s="85"/>
      <c r="J27" s="85"/>
      <c r="K27" s="85"/>
      <c r="L27" s="87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</row>
    <row r="28" spans="1:31" s="82" customFormat="1" ht="6.95" customHeight="1" x14ac:dyDescent="0.2">
      <c r="A28" s="79"/>
      <c r="B28" s="80"/>
      <c r="C28" s="79"/>
      <c r="D28" s="79"/>
      <c r="E28" s="79"/>
      <c r="F28" s="79"/>
      <c r="G28" s="79"/>
      <c r="H28" s="79"/>
      <c r="I28" s="79"/>
      <c r="J28" s="79"/>
      <c r="K28" s="79"/>
      <c r="L28" s="81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</row>
    <row r="29" spans="1:31" s="82" customFormat="1" ht="6.95" customHeight="1" x14ac:dyDescent="0.2">
      <c r="A29" s="79"/>
      <c r="B29" s="80"/>
      <c r="C29" s="79"/>
      <c r="D29" s="89"/>
      <c r="E29" s="89"/>
      <c r="F29" s="89"/>
      <c r="G29" s="89"/>
      <c r="H29" s="89"/>
      <c r="I29" s="89"/>
      <c r="J29" s="89"/>
      <c r="K29" s="89"/>
      <c r="L29" s="81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</row>
    <row r="30" spans="1:31" s="82" customFormat="1" ht="25.35" customHeight="1" x14ac:dyDescent="0.2">
      <c r="A30" s="79"/>
      <c r="B30" s="80"/>
      <c r="C30" s="79"/>
      <c r="D30" s="90" t="s">
        <v>3546</v>
      </c>
      <c r="E30" s="79"/>
      <c r="F30" s="79"/>
      <c r="G30" s="79"/>
      <c r="H30" s="79"/>
      <c r="I30" s="79"/>
      <c r="J30" s="91">
        <f>ROUND(J94, 2)</f>
        <v>4812071.07</v>
      </c>
      <c r="K30" s="79"/>
      <c r="L30" s="81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</row>
    <row r="31" spans="1:31" s="82" customFormat="1" ht="6.95" customHeight="1" x14ac:dyDescent="0.2">
      <c r="A31" s="79"/>
      <c r="B31" s="80"/>
      <c r="C31" s="79"/>
      <c r="D31" s="89"/>
      <c r="E31" s="89"/>
      <c r="F31" s="89"/>
      <c r="G31" s="89"/>
      <c r="H31" s="89"/>
      <c r="I31" s="89"/>
      <c r="J31" s="89"/>
      <c r="K31" s="89"/>
      <c r="L31" s="81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</row>
    <row r="32" spans="1:31" s="82" customFormat="1" ht="14.45" customHeight="1" x14ac:dyDescent="0.2">
      <c r="A32" s="79"/>
      <c r="B32" s="80"/>
      <c r="C32" s="79"/>
      <c r="D32" s="79"/>
      <c r="E32" s="79"/>
      <c r="F32" s="92" t="s">
        <v>3547</v>
      </c>
      <c r="G32" s="79"/>
      <c r="H32" s="79"/>
      <c r="I32" s="92" t="s">
        <v>3548</v>
      </c>
      <c r="J32" s="92" t="s">
        <v>3549</v>
      </c>
      <c r="K32" s="79"/>
      <c r="L32" s="81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</row>
    <row r="33" spans="1:31" s="82" customFormat="1" ht="14.45" customHeight="1" x14ac:dyDescent="0.2">
      <c r="A33" s="79"/>
      <c r="B33" s="80"/>
      <c r="C33" s="79"/>
      <c r="D33" s="93" t="s">
        <v>18</v>
      </c>
      <c r="E33" s="78" t="s">
        <v>3550</v>
      </c>
      <c r="F33" s="94">
        <f>ROUND((SUM(BE94:BE2263)),  2)</f>
        <v>4812071.07</v>
      </c>
      <c r="G33" s="79"/>
      <c r="H33" s="79"/>
      <c r="I33" s="95">
        <v>0.21</v>
      </c>
      <c r="J33" s="94">
        <f>ROUND(((SUM(BE94:BE2263))*I33),  2)</f>
        <v>1010534.92</v>
      </c>
      <c r="K33" s="79"/>
      <c r="L33" s="81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</row>
    <row r="34" spans="1:31" s="82" customFormat="1" ht="14.45" customHeight="1" x14ac:dyDescent="0.2">
      <c r="A34" s="79"/>
      <c r="B34" s="80"/>
      <c r="C34" s="79"/>
      <c r="D34" s="79"/>
      <c r="E34" s="78" t="s">
        <v>3551</v>
      </c>
      <c r="F34" s="94">
        <f>ROUND((SUM(BF94:BF2263)),  2)</f>
        <v>0</v>
      </c>
      <c r="G34" s="79"/>
      <c r="H34" s="79"/>
      <c r="I34" s="95">
        <v>0.15</v>
      </c>
      <c r="J34" s="94">
        <f>ROUND(((SUM(BF94:BF2263))*I34),  2)</f>
        <v>0</v>
      </c>
      <c r="K34" s="79"/>
      <c r="L34" s="81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82" customFormat="1" ht="14.45" hidden="1" customHeight="1" x14ac:dyDescent="0.2">
      <c r="A35" s="79"/>
      <c r="B35" s="80"/>
      <c r="C35" s="79"/>
      <c r="D35" s="79"/>
      <c r="E35" s="78" t="s">
        <v>32</v>
      </c>
      <c r="F35" s="94">
        <f>ROUND((SUM(BG94:BG2263)),  2)</f>
        <v>0</v>
      </c>
      <c r="G35" s="79"/>
      <c r="H35" s="79"/>
      <c r="I35" s="95">
        <v>0.21</v>
      </c>
      <c r="J35" s="94">
        <f>0</f>
        <v>0</v>
      </c>
      <c r="K35" s="79"/>
      <c r="L35" s="81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</row>
    <row r="36" spans="1:31" s="82" customFormat="1" ht="14.45" hidden="1" customHeight="1" x14ac:dyDescent="0.2">
      <c r="A36" s="79"/>
      <c r="B36" s="80"/>
      <c r="C36" s="79"/>
      <c r="D36" s="79"/>
      <c r="E36" s="78" t="s">
        <v>3552</v>
      </c>
      <c r="F36" s="94">
        <f>ROUND((SUM(BH94:BH2263)),  2)</f>
        <v>0</v>
      </c>
      <c r="G36" s="79"/>
      <c r="H36" s="79"/>
      <c r="I36" s="95">
        <v>0.15</v>
      </c>
      <c r="J36" s="94">
        <f>0</f>
        <v>0</v>
      </c>
      <c r="K36" s="79"/>
      <c r="L36" s="81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</row>
    <row r="37" spans="1:31" s="82" customFormat="1" ht="14.45" hidden="1" customHeight="1" x14ac:dyDescent="0.2">
      <c r="A37" s="79"/>
      <c r="B37" s="80"/>
      <c r="C37" s="79"/>
      <c r="D37" s="79"/>
      <c r="E37" s="78" t="s">
        <v>3553</v>
      </c>
      <c r="F37" s="94">
        <f>ROUND((SUM(BI94:BI2263)),  2)</f>
        <v>0</v>
      </c>
      <c r="G37" s="79"/>
      <c r="H37" s="79"/>
      <c r="I37" s="95">
        <v>0</v>
      </c>
      <c r="J37" s="94">
        <f>0</f>
        <v>0</v>
      </c>
      <c r="K37" s="79"/>
      <c r="L37" s="81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</row>
    <row r="38" spans="1:31" s="82" customFormat="1" ht="6.95" customHeight="1" x14ac:dyDescent="0.2">
      <c r="A38" s="79"/>
      <c r="B38" s="80"/>
      <c r="C38" s="79"/>
      <c r="D38" s="79"/>
      <c r="E38" s="79"/>
      <c r="F38" s="79"/>
      <c r="G38" s="79"/>
      <c r="H38" s="79"/>
      <c r="I38" s="79"/>
      <c r="J38" s="79"/>
      <c r="K38" s="79"/>
      <c r="L38" s="81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</row>
    <row r="39" spans="1:31" s="82" customFormat="1" ht="25.35" customHeight="1" x14ac:dyDescent="0.2">
      <c r="A39" s="79"/>
      <c r="B39" s="80"/>
      <c r="C39" s="96"/>
      <c r="D39" s="97" t="s">
        <v>3554</v>
      </c>
      <c r="E39" s="98"/>
      <c r="F39" s="98"/>
      <c r="G39" s="99" t="s">
        <v>3555</v>
      </c>
      <c r="H39" s="100" t="s">
        <v>3556</v>
      </c>
      <c r="I39" s="98"/>
      <c r="J39" s="101">
        <f>SUM(J30:J37)</f>
        <v>5822605.9900000002</v>
      </c>
      <c r="K39" s="102"/>
      <c r="L39" s="81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</row>
    <row r="40" spans="1:31" s="82" customFormat="1" ht="14.45" customHeight="1" x14ac:dyDescent="0.2">
      <c r="A40" s="79"/>
      <c r="B40" s="103"/>
      <c r="C40" s="104"/>
      <c r="D40" s="104"/>
      <c r="E40" s="104"/>
      <c r="F40" s="104"/>
      <c r="G40" s="104"/>
      <c r="H40" s="104"/>
      <c r="I40" s="104"/>
      <c r="J40" s="104"/>
      <c r="K40" s="104"/>
      <c r="L40" s="81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</row>
    <row r="44" spans="1:31" s="82" customFormat="1" ht="6.95" customHeight="1" x14ac:dyDescent="0.2">
      <c r="A44" s="79"/>
      <c r="B44" s="105"/>
      <c r="C44" s="106"/>
      <c r="D44" s="106"/>
      <c r="E44" s="106"/>
      <c r="F44" s="106"/>
      <c r="G44" s="106"/>
      <c r="H44" s="106"/>
      <c r="I44" s="106"/>
      <c r="J44" s="106"/>
      <c r="K44" s="106"/>
      <c r="L44" s="81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</row>
    <row r="45" spans="1:31" s="82" customFormat="1" ht="24.95" customHeight="1" x14ac:dyDescent="0.2">
      <c r="A45" s="79"/>
      <c r="B45" s="80"/>
      <c r="C45" s="76" t="s">
        <v>81</v>
      </c>
      <c r="D45" s="79"/>
      <c r="E45" s="79"/>
      <c r="F45" s="79"/>
      <c r="G45" s="79"/>
      <c r="H45" s="79"/>
      <c r="I45" s="79"/>
      <c r="J45" s="79"/>
      <c r="K45" s="79"/>
      <c r="L45" s="81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</row>
    <row r="46" spans="1:31" s="82" customFormat="1" ht="6.95" customHeight="1" x14ac:dyDescent="0.2">
      <c r="A46" s="79"/>
      <c r="B46" s="80"/>
      <c r="C46" s="79"/>
      <c r="D46" s="79"/>
      <c r="E46" s="79"/>
      <c r="F46" s="79"/>
      <c r="G46" s="79"/>
      <c r="H46" s="79"/>
      <c r="I46" s="79"/>
      <c r="J46" s="79"/>
      <c r="K46" s="79"/>
      <c r="L46" s="81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</row>
    <row r="47" spans="1:31" s="82" customFormat="1" ht="12" customHeight="1" x14ac:dyDescent="0.2">
      <c r="A47" s="79"/>
      <c r="B47" s="80"/>
      <c r="C47" s="78" t="s">
        <v>3544</v>
      </c>
      <c r="D47" s="79"/>
      <c r="E47" s="79"/>
      <c r="F47" s="79"/>
      <c r="G47" s="79"/>
      <c r="H47" s="79"/>
      <c r="I47" s="79"/>
      <c r="J47" s="79"/>
      <c r="K47" s="79"/>
      <c r="L47" s="81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</row>
    <row r="48" spans="1:31" s="82" customFormat="1" ht="16.5" customHeight="1" x14ac:dyDescent="0.2">
      <c r="A48" s="79"/>
      <c r="B48" s="80"/>
      <c r="C48" s="79"/>
      <c r="D48" s="79"/>
      <c r="E48" s="340" t="str">
        <f>E7</f>
        <v>Opravy a servis tepelných zdrojů a topných systémů 2022</v>
      </c>
      <c r="F48" s="341"/>
      <c r="G48" s="341"/>
      <c r="H48" s="341"/>
      <c r="I48" s="79"/>
      <c r="J48" s="79"/>
      <c r="K48" s="79"/>
      <c r="L48" s="81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</row>
    <row r="49" spans="1:47" s="82" customFormat="1" ht="12" customHeight="1" x14ac:dyDescent="0.2">
      <c r="A49" s="79"/>
      <c r="B49" s="80"/>
      <c r="C49" s="78" t="s">
        <v>66</v>
      </c>
      <c r="D49" s="79"/>
      <c r="E49" s="79"/>
      <c r="F49" s="79"/>
      <c r="G49" s="79"/>
      <c r="H49" s="79"/>
      <c r="I49" s="79"/>
      <c r="J49" s="79"/>
      <c r="K49" s="79"/>
      <c r="L49" s="81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</row>
    <row r="50" spans="1:47" s="82" customFormat="1" ht="16.5" customHeight="1" x14ac:dyDescent="0.2">
      <c r="A50" s="79"/>
      <c r="B50" s="80"/>
      <c r="C50" s="79"/>
      <c r="D50" s="79"/>
      <c r="E50" s="338" t="str">
        <f>E9</f>
        <v>OBLAST ÚSTECKO - Předpokládaný objem prací (pro účely stanovení nabídkových keoficientů)</v>
      </c>
      <c r="F50" s="339"/>
      <c r="G50" s="339"/>
      <c r="H50" s="339"/>
      <c r="I50" s="79"/>
      <c r="J50" s="79"/>
      <c r="K50" s="79"/>
      <c r="L50" s="81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</row>
    <row r="51" spans="1:47" s="82" customFormat="1" ht="6.95" customHeight="1" x14ac:dyDescent="0.2">
      <c r="A51" s="79"/>
      <c r="B51" s="80"/>
      <c r="C51" s="79"/>
      <c r="D51" s="79"/>
      <c r="E51" s="79"/>
      <c r="F51" s="79"/>
      <c r="G51" s="79"/>
      <c r="H51" s="79"/>
      <c r="I51" s="79"/>
      <c r="J51" s="79"/>
      <c r="K51" s="79"/>
      <c r="L51" s="81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</row>
    <row r="52" spans="1:47" s="82" customFormat="1" ht="12" customHeight="1" x14ac:dyDescent="0.2">
      <c r="A52" s="79"/>
      <c r="B52" s="80"/>
      <c r="C52" s="78" t="s">
        <v>68</v>
      </c>
      <c r="D52" s="79"/>
      <c r="E52" s="79"/>
      <c r="F52" s="83" t="str">
        <f>F12</f>
        <v>Ústecko</v>
      </c>
      <c r="G52" s="79"/>
      <c r="H52" s="79"/>
      <c r="I52" s="78" t="s">
        <v>70</v>
      </c>
      <c r="J52" s="84" t="str">
        <f>IF(J12="","",J12)</f>
        <v>9. 6. 2022</v>
      </c>
      <c r="K52" s="79"/>
      <c r="L52" s="81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</row>
    <row r="53" spans="1:47" s="82" customFormat="1" ht="6.95" customHeight="1" x14ac:dyDescent="0.2">
      <c r="A53" s="79"/>
      <c r="B53" s="80"/>
      <c r="C53" s="79"/>
      <c r="D53" s="79"/>
      <c r="E53" s="79"/>
      <c r="F53" s="79"/>
      <c r="G53" s="79"/>
      <c r="H53" s="79"/>
      <c r="I53" s="79"/>
      <c r="J53" s="79"/>
      <c r="K53" s="79"/>
      <c r="L53" s="81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</row>
    <row r="54" spans="1:47" s="82" customFormat="1" ht="15.2" customHeight="1" x14ac:dyDescent="0.2">
      <c r="A54" s="79"/>
      <c r="B54" s="80"/>
      <c r="C54" s="78" t="s">
        <v>71</v>
      </c>
      <c r="D54" s="79"/>
      <c r="E54" s="79"/>
      <c r="F54" s="83" t="str">
        <f>E15</f>
        <v>Správa železnic, státní organizace</v>
      </c>
      <c r="G54" s="79"/>
      <c r="H54" s="79"/>
      <c r="I54" s="78" t="s">
        <v>78</v>
      </c>
      <c r="J54" s="107" t="str">
        <f>E21</f>
        <v xml:space="preserve"> </v>
      </c>
      <c r="K54" s="79"/>
      <c r="L54" s="81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</row>
    <row r="55" spans="1:47" s="82" customFormat="1" ht="25.7" customHeight="1" x14ac:dyDescent="0.2">
      <c r="A55" s="79"/>
      <c r="B55" s="80"/>
      <c r="C55" s="78" t="s">
        <v>77</v>
      </c>
      <c r="D55" s="79"/>
      <c r="E55" s="79"/>
      <c r="F55" s="83" t="str">
        <f>IF(E18="","",E18)</f>
        <v xml:space="preserve"> </v>
      </c>
      <c r="G55" s="79"/>
      <c r="H55" s="79"/>
      <c r="I55" s="78" t="s">
        <v>79</v>
      </c>
      <c r="J55" s="107" t="str">
        <f>E24</f>
        <v>Správa železnic, státní organizace</v>
      </c>
      <c r="K55" s="79"/>
      <c r="L55" s="81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</row>
    <row r="56" spans="1:47" s="82" customFormat="1" ht="10.35" customHeight="1" x14ac:dyDescent="0.2">
      <c r="A56" s="79"/>
      <c r="B56" s="80"/>
      <c r="C56" s="79"/>
      <c r="D56" s="79"/>
      <c r="E56" s="79"/>
      <c r="F56" s="79"/>
      <c r="G56" s="79"/>
      <c r="H56" s="79"/>
      <c r="I56" s="79"/>
      <c r="J56" s="79"/>
      <c r="K56" s="79"/>
      <c r="L56" s="81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</row>
    <row r="57" spans="1:47" s="82" customFormat="1" ht="29.25" customHeight="1" x14ac:dyDescent="0.2">
      <c r="A57" s="79"/>
      <c r="B57" s="80"/>
      <c r="C57" s="108" t="s">
        <v>82</v>
      </c>
      <c r="D57" s="96"/>
      <c r="E57" s="96"/>
      <c r="F57" s="96"/>
      <c r="G57" s="96"/>
      <c r="H57" s="96"/>
      <c r="I57" s="96"/>
      <c r="J57" s="109" t="s">
        <v>3557</v>
      </c>
      <c r="K57" s="96"/>
      <c r="L57" s="81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</row>
    <row r="58" spans="1:47" s="82" customFormat="1" ht="10.35" customHeight="1" x14ac:dyDescent="0.2">
      <c r="A58" s="79"/>
      <c r="B58" s="80"/>
      <c r="C58" s="79"/>
      <c r="D58" s="79"/>
      <c r="E58" s="79"/>
      <c r="F58" s="79"/>
      <c r="G58" s="79"/>
      <c r="H58" s="79"/>
      <c r="I58" s="79"/>
      <c r="J58" s="79"/>
      <c r="K58" s="79"/>
      <c r="L58" s="81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</row>
    <row r="59" spans="1:47" s="82" customFormat="1" ht="22.9" customHeight="1" x14ac:dyDescent="0.2">
      <c r="A59" s="79"/>
      <c r="B59" s="80"/>
      <c r="C59" s="110" t="s">
        <v>3558</v>
      </c>
      <c r="D59" s="79"/>
      <c r="E59" s="79"/>
      <c r="F59" s="79"/>
      <c r="G59" s="79"/>
      <c r="H59" s="79"/>
      <c r="I59" s="79"/>
      <c r="J59" s="91">
        <f>J94</f>
        <v>4812071.07</v>
      </c>
      <c r="K59" s="79"/>
      <c r="L59" s="81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U59" s="72" t="s">
        <v>83</v>
      </c>
    </row>
    <row r="60" spans="1:47" s="111" customFormat="1" ht="24.95" customHeight="1" x14ac:dyDescent="0.2">
      <c r="B60" s="112"/>
      <c r="D60" s="113" t="s">
        <v>84</v>
      </c>
      <c r="E60" s="114"/>
      <c r="F60" s="114"/>
      <c r="G60" s="114"/>
      <c r="H60" s="114"/>
      <c r="I60" s="114"/>
      <c r="J60" s="115">
        <f>J95</f>
        <v>165915.85</v>
      </c>
      <c r="L60" s="112"/>
    </row>
    <row r="61" spans="1:47" s="116" customFormat="1" ht="19.899999999999999" customHeight="1" x14ac:dyDescent="0.2">
      <c r="B61" s="117"/>
      <c r="D61" s="118" t="s">
        <v>85</v>
      </c>
      <c r="E61" s="119"/>
      <c r="F61" s="119"/>
      <c r="G61" s="119"/>
      <c r="H61" s="119"/>
      <c r="I61" s="119"/>
      <c r="J61" s="120">
        <f>J96</f>
        <v>144732.01999999999</v>
      </c>
      <c r="L61" s="117"/>
    </row>
    <row r="62" spans="1:47" s="116" customFormat="1" ht="19.899999999999999" customHeight="1" x14ac:dyDescent="0.2">
      <c r="B62" s="117"/>
      <c r="D62" s="118" t="s">
        <v>86</v>
      </c>
      <c r="E62" s="119"/>
      <c r="F62" s="119"/>
      <c r="G62" s="119"/>
      <c r="H62" s="119"/>
      <c r="I62" s="119"/>
      <c r="J62" s="120">
        <f>J109</f>
        <v>10644.130000000001</v>
      </c>
      <c r="L62" s="117"/>
    </row>
    <row r="63" spans="1:47" s="116" customFormat="1" ht="19.899999999999999" customHeight="1" x14ac:dyDescent="0.2">
      <c r="B63" s="117"/>
      <c r="D63" s="118" t="s">
        <v>87</v>
      </c>
      <c r="E63" s="119"/>
      <c r="F63" s="119"/>
      <c r="G63" s="119"/>
      <c r="H63" s="119"/>
      <c r="I63" s="119"/>
      <c r="J63" s="120">
        <f>J119</f>
        <v>10539.7</v>
      </c>
      <c r="L63" s="117"/>
    </row>
    <row r="64" spans="1:47" s="111" customFormat="1" ht="24.95" customHeight="1" x14ac:dyDescent="0.2">
      <c r="B64" s="112"/>
      <c r="D64" s="113" t="s">
        <v>88</v>
      </c>
      <c r="E64" s="114"/>
      <c r="F64" s="114"/>
      <c r="G64" s="114"/>
      <c r="H64" s="114"/>
      <c r="I64" s="114"/>
      <c r="J64" s="115">
        <f>J126</f>
        <v>4646155.2200000007</v>
      </c>
      <c r="L64" s="112"/>
    </row>
    <row r="65" spans="1:31" s="116" customFormat="1" ht="19.899999999999999" customHeight="1" x14ac:dyDescent="0.2">
      <c r="B65" s="117"/>
      <c r="D65" s="118" t="s">
        <v>89</v>
      </c>
      <c r="E65" s="119"/>
      <c r="F65" s="119"/>
      <c r="G65" s="119"/>
      <c r="H65" s="119"/>
      <c r="I65" s="119"/>
      <c r="J65" s="120">
        <f>J127</f>
        <v>10220.619999999999</v>
      </c>
      <c r="L65" s="117"/>
    </row>
    <row r="66" spans="1:31" s="116" customFormat="1" ht="19.899999999999999" customHeight="1" x14ac:dyDescent="0.2">
      <c r="B66" s="117"/>
      <c r="D66" s="118" t="s">
        <v>90</v>
      </c>
      <c r="E66" s="119"/>
      <c r="F66" s="119"/>
      <c r="G66" s="119"/>
      <c r="H66" s="119"/>
      <c r="I66" s="119"/>
      <c r="J66" s="120">
        <f>J158</f>
        <v>188590.88000000009</v>
      </c>
      <c r="L66" s="117"/>
    </row>
    <row r="67" spans="1:31" s="116" customFormat="1" ht="19.899999999999999" customHeight="1" x14ac:dyDescent="0.2">
      <c r="B67" s="117"/>
      <c r="D67" s="118" t="s">
        <v>91</v>
      </c>
      <c r="E67" s="119"/>
      <c r="F67" s="119"/>
      <c r="G67" s="119"/>
      <c r="H67" s="119"/>
      <c r="I67" s="119"/>
      <c r="J67" s="120">
        <f>J582</f>
        <v>90190.690000000017</v>
      </c>
      <c r="L67" s="117"/>
    </row>
    <row r="68" spans="1:31" s="116" customFormat="1" ht="19.899999999999999" customHeight="1" x14ac:dyDescent="0.2">
      <c r="B68" s="117"/>
      <c r="D68" s="118" t="s">
        <v>92</v>
      </c>
      <c r="E68" s="119"/>
      <c r="F68" s="119"/>
      <c r="G68" s="119"/>
      <c r="H68" s="119"/>
      <c r="I68" s="119"/>
      <c r="J68" s="120">
        <f>J727</f>
        <v>18204.91</v>
      </c>
      <c r="L68" s="117"/>
    </row>
    <row r="69" spans="1:31" s="116" customFormat="1" ht="19.899999999999999" customHeight="1" x14ac:dyDescent="0.2">
      <c r="B69" s="117"/>
      <c r="D69" s="118" t="s">
        <v>93</v>
      </c>
      <c r="E69" s="119"/>
      <c r="F69" s="119"/>
      <c r="G69" s="119"/>
      <c r="H69" s="119"/>
      <c r="I69" s="119"/>
      <c r="J69" s="120">
        <f>J743</f>
        <v>139635.02000000005</v>
      </c>
      <c r="L69" s="117"/>
    </row>
    <row r="70" spans="1:31" s="116" customFormat="1" ht="19.899999999999999" customHeight="1" x14ac:dyDescent="0.2">
      <c r="B70" s="117"/>
      <c r="D70" s="118" t="s">
        <v>94</v>
      </c>
      <c r="E70" s="119"/>
      <c r="F70" s="119"/>
      <c r="G70" s="119"/>
      <c r="H70" s="119"/>
      <c r="I70" s="119"/>
      <c r="J70" s="120">
        <f>J807</f>
        <v>1268467.1400000001</v>
      </c>
      <c r="L70" s="117"/>
    </row>
    <row r="71" spans="1:31" s="116" customFormat="1" ht="19.899999999999999" customHeight="1" x14ac:dyDescent="0.2">
      <c r="B71" s="117"/>
      <c r="D71" s="118" t="s">
        <v>95</v>
      </c>
      <c r="E71" s="119"/>
      <c r="F71" s="119"/>
      <c r="G71" s="119"/>
      <c r="H71" s="119"/>
      <c r="I71" s="119"/>
      <c r="J71" s="120">
        <f>J922</f>
        <v>615006.45999999985</v>
      </c>
      <c r="L71" s="117"/>
    </row>
    <row r="72" spans="1:31" s="116" customFormat="1" ht="19.899999999999999" customHeight="1" x14ac:dyDescent="0.2">
      <c r="B72" s="117"/>
      <c r="D72" s="118" t="s">
        <v>96</v>
      </c>
      <c r="E72" s="119"/>
      <c r="F72" s="119"/>
      <c r="G72" s="119"/>
      <c r="H72" s="119"/>
      <c r="I72" s="119"/>
      <c r="J72" s="120">
        <f>J1085</f>
        <v>572991.03000000014</v>
      </c>
      <c r="L72" s="117"/>
    </row>
    <row r="73" spans="1:31" s="116" customFormat="1" ht="19.899999999999999" customHeight="1" x14ac:dyDescent="0.2">
      <c r="B73" s="117"/>
      <c r="D73" s="118" t="s">
        <v>97</v>
      </c>
      <c r="E73" s="119"/>
      <c r="F73" s="119"/>
      <c r="G73" s="119"/>
      <c r="H73" s="119"/>
      <c r="I73" s="119"/>
      <c r="J73" s="120">
        <f>J1242</f>
        <v>557538.61000000022</v>
      </c>
      <c r="L73" s="117"/>
    </row>
    <row r="74" spans="1:31" s="116" customFormat="1" ht="19.899999999999999" customHeight="1" x14ac:dyDescent="0.2">
      <c r="B74" s="117"/>
      <c r="D74" s="118" t="s">
        <v>98</v>
      </c>
      <c r="E74" s="119"/>
      <c r="F74" s="119"/>
      <c r="G74" s="119"/>
      <c r="H74" s="119"/>
      <c r="I74" s="119"/>
      <c r="J74" s="120">
        <f>J2089</f>
        <v>1185309.8599999999</v>
      </c>
      <c r="L74" s="117"/>
    </row>
    <row r="75" spans="1:31" s="82" customFormat="1" ht="21.75" customHeight="1" x14ac:dyDescent="0.2">
      <c r="A75" s="79"/>
      <c r="B75" s="80"/>
      <c r="C75" s="79"/>
      <c r="D75" s="79"/>
      <c r="E75" s="79"/>
      <c r="F75" s="79"/>
      <c r="G75" s="79"/>
      <c r="H75" s="79"/>
      <c r="I75" s="79"/>
      <c r="J75" s="79"/>
      <c r="K75" s="79"/>
      <c r="L75" s="81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</row>
    <row r="76" spans="1:31" s="82" customFormat="1" ht="6.95" customHeight="1" x14ac:dyDescent="0.2">
      <c r="A76" s="79"/>
      <c r="B76" s="103"/>
      <c r="C76" s="104"/>
      <c r="D76" s="104"/>
      <c r="E76" s="104"/>
      <c r="F76" s="104"/>
      <c r="G76" s="104"/>
      <c r="H76" s="104"/>
      <c r="I76" s="104"/>
      <c r="J76" s="104"/>
      <c r="K76" s="104"/>
      <c r="L76" s="81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</row>
    <row r="80" spans="1:31" s="82" customFormat="1" ht="6.95" customHeight="1" x14ac:dyDescent="0.2">
      <c r="A80" s="79"/>
      <c r="B80" s="105"/>
      <c r="C80" s="106"/>
      <c r="D80" s="106"/>
      <c r="E80" s="106"/>
      <c r="F80" s="106"/>
      <c r="G80" s="106"/>
      <c r="H80" s="106"/>
      <c r="I80" s="106"/>
      <c r="J80" s="106"/>
      <c r="K80" s="106"/>
      <c r="L80" s="81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</row>
    <row r="81" spans="1:63" s="82" customFormat="1" ht="24.95" customHeight="1" x14ac:dyDescent="0.2">
      <c r="A81" s="79"/>
      <c r="B81" s="80"/>
      <c r="C81" s="76" t="s">
        <v>99</v>
      </c>
      <c r="D81" s="79"/>
      <c r="E81" s="79"/>
      <c r="F81" s="79"/>
      <c r="G81" s="79"/>
      <c r="H81" s="79"/>
      <c r="I81" s="79"/>
      <c r="J81" s="79"/>
      <c r="K81" s="79"/>
      <c r="L81" s="81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</row>
    <row r="82" spans="1:63" s="82" customFormat="1" ht="6.95" customHeight="1" x14ac:dyDescent="0.2">
      <c r="A82" s="79"/>
      <c r="B82" s="80"/>
      <c r="C82" s="79"/>
      <c r="D82" s="79"/>
      <c r="E82" s="79"/>
      <c r="F82" s="79"/>
      <c r="G82" s="79"/>
      <c r="H82" s="79"/>
      <c r="I82" s="79"/>
      <c r="J82" s="79"/>
      <c r="K82" s="79"/>
      <c r="L82" s="81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</row>
    <row r="83" spans="1:63" s="82" customFormat="1" ht="12" customHeight="1" x14ac:dyDescent="0.2">
      <c r="A83" s="79"/>
      <c r="B83" s="80"/>
      <c r="C83" s="78" t="s">
        <v>3544</v>
      </c>
      <c r="D83" s="79"/>
      <c r="E83" s="79"/>
      <c r="F83" s="79"/>
      <c r="G83" s="79"/>
      <c r="H83" s="79"/>
      <c r="I83" s="79"/>
      <c r="J83" s="79"/>
      <c r="K83" s="79"/>
      <c r="L83" s="81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</row>
    <row r="84" spans="1:63" s="82" customFormat="1" ht="16.5" customHeight="1" x14ac:dyDescent="0.2">
      <c r="A84" s="79"/>
      <c r="B84" s="80"/>
      <c r="C84" s="79"/>
      <c r="D84" s="79"/>
      <c r="E84" s="340" t="str">
        <f>E7</f>
        <v>Opravy a servis tepelných zdrojů a topných systémů 2022</v>
      </c>
      <c r="F84" s="341"/>
      <c r="G84" s="341"/>
      <c r="H84" s="341"/>
      <c r="I84" s="79"/>
      <c r="J84" s="79"/>
      <c r="K84" s="79"/>
      <c r="L84" s="81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</row>
    <row r="85" spans="1:63" s="82" customFormat="1" ht="12" customHeight="1" x14ac:dyDescent="0.2">
      <c r="A85" s="79"/>
      <c r="B85" s="80"/>
      <c r="C85" s="78" t="s">
        <v>66</v>
      </c>
      <c r="D85" s="79"/>
      <c r="E85" s="79"/>
      <c r="F85" s="79"/>
      <c r="G85" s="79"/>
      <c r="H85" s="79"/>
      <c r="I85" s="79"/>
      <c r="J85" s="79"/>
      <c r="K85" s="79"/>
      <c r="L85" s="81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</row>
    <row r="86" spans="1:63" s="82" customFormat="1" ht="16.5" customHeight="1" x14ac:dyDescent="0.2">
      <c r="A86" s="79"/>
      <c r="B86" s="80"/>
      <c r="C86" s="79"/>
      <c r="D86" s="79"/>
      <c r="E86" s="338" t="str">
        <f>E9</f>
        <v>OBLAST ÚSTECKO - Předpokládaný objem prací (pro účely stanovení nabídkových keoficientů)</v>
      </c>
      <c r="F86" s="339"/>
      <c r="G86" s="339"/>
      <c r="H86" s="339"/>
      <c r="I86" s="79"/>
      <c r="J86" s="79"/>
      <c r="K86" s="79"/>
      <c r="L86" s="81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</row>
    <row r="87" spans="1:63" s="82" customFormat="1" ht="6.95" customHeight="1" x14ac:dyDescent="0.2">
      <c r="A87" s="79"/>
      <c r="B87" s="80"/>
      <c r="C87" s="79"/>
      <c r="D87" s="79"/>
      <c r="E87" s="79"/>
      <c r="F87" s="79"/>
      <c r="G87" s="79"/>
      <c r="H87" s="79"/>
      <c r="I87" s="79"/>
      <c r="J87" s="79"/>
      <c r="K87" s="79"/>
      <c r="L87" s="81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</row>
    <row r="88" spans="1:63" s="82" customFormat="1" ht="12" customHeight="1" x14ac:dyDescent="0.2">
      <c r="A88" s="79"/>
      <c r="B88" s="80"/>
      <c r="C88" s="78" t="s">
        <v>68</v>
      </c>
      <c r="D88" s="79"/>
      <c r="E88" s="79"/>
      <c r="F88" s="83" t="str">
        <f>F12</f>
        <v>Ústecko</v>
      </c>
      <c r="G88" s="79"/>
      <c r="H88" s="79"/>
      <c r="I88" s="78" t="s">
        <v>70</v>
      </c>
      <c r="J88" s="84" t="str">
        <f>IF(J12="","",J12)</f>
        <v>9. 6. 2022</v>
      </c>
      <c r="K88" s="79"/>
      <c r="L88" s="81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</row>
    <row r="89" spans="1:63" s="82" customFormat="1" ht="6.95" customHeight="1" x14ac:dyDescent="0.2">
      <c r="A89" s="79"/>
      <c r="B89" s="80"/>
      <c r="C89" s="79"/>
      <c r="D89" s="79"/>
      <c r="E89" s="79"/>
      <c r="F89" s="79"/>
      <c r="G89" s="79"/>
      <c r="H89" s="79"/>
      <c r="I89" s="79"/>
      <c r="J89" s="79"/>
      <c r="K89" s="79"/>
      <c r="L89" s="81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</row>
    <row r="90" spans="1:63" s="82" customFormat="1" ht="15.2" customHeight="1" x14ac:dyDescent="0.2">
      <c r="A90" s="79"/>
      <c r="B90" s="80"/>
      <c r="C90" s="78" t="s">
        <v>71</v>
      </c>
      <c r="D90" s="79"/>
      <c r="E90" s="79"/>
      <c r="F90" s="83" t="str">
        <f>E15</f>
        <v>Správa železnic, státní organizace</v>
      </c>
      <c r="G90" s="79"/>
      <c r="H90" s="79"/>
      <c r="I90" s="78" t="s">
        <v>78</v>
      </c>
      <c r="J90" s="107" t="str">
        <f>E21</f>
        <v xml:space="preserve"> </v>
      </c>
      <c r="K90" s="79"/>
      <c r="L90" s="81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</row>
    <row r="91" spans="1:63" s="82" customFormat="1" ht="25.7" customHeight="1" x14ac:dyDescent="0.2">
      <c r="A91" s="79"/>
      <c r="B91" s="80"/>
      <c r="C91" s="78" t="s">
        <v>77</v>
      </c>
      <c r="D91" s="79"/>
      <c r="E91" s="79"/>
      <c r="F91" s="83" t="str">
        <f>IF(E18="","",E18)</f>
        <v xml:space="preserve"> </v>
      </c>
      <c r="G91" s="79"/>
      <c r="H91" s="79"/>
      <c r="I91" s="78" t="s">
        <v>79</v>
      </c>
      <c r="J91" s="107" t="str">
        <f>E24</f>
        <v>Správa železnic, státní organizace</v>
      </c>
      <c r="K91" s="79"/>
      <c r="L91" s="81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</row>
    <row r="92" spans="1:63" s="82" customFormat="1" ht="10.35" customHeight="1" x14ac:dyDescent="0.2">
      <c r="A92" s="79"/>
      <c r="B92" s="80"/>
      <c r="C92" s="79"/>
      <c r="D92" s="79"/>
      <c r="E92" s="79"/>
      <c r="F92" s="79"/>
      <c r="G92" s="79"/>
      <c r="H92" s="79"/>
      <c r="I92" s="79"/>
      <c r="J92" s="79"/>
      <c r="K92" s="79"/>
      <c r="L92" s="81"/>
      <c r="S92" s="79"/>
      <c r="T92" s="79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</row>
    <row r="93" spans="1:63" s="130" customFormat="1" ht="29.25" customHeight="1" x14ac:dyDescent="0.2">
      <c r="A93" s="121"/>
      <c r="B93" s="122"/>
      <c r="C93" s="123" t="s">
        <v>11</v>
      </c>
      <c r="D93" s="124" t="s">
        <v>12</v>
      </c>
      <c r="E93" s="124" t="s">
        <v>13</v>
      </c>
      <c r="F93" s="124" t="s">
        <v>14</v>
      </c>
      <c r="G93" s="124" t="s">
        <v>15</v>
      </c>
      <c r="H93" s="124" t="s">
        <v>16</v>
      </c>
      <c r="I93" s="124" t="s">
        <v>3559</v>
      </c>
      <c r="J93" s="124" t="s">
        <v>3557</v>
      </c>
      <c r="K93" s="125" t="s">
        <v>100</v>
      </c>
      <c r="L93" s="126"/>
      <c r="M93" s="127" t="s">
        <v>31</v>
      </c>
      <c r="N93" s="128" t="s">
        <v>18</v>
      </c>
      <c r="O93" s="128" t="s">
        <v>19</v>
      </c>
      <c r="P93" s="128" t="s">
        <v>20</v>
      </c>
      <c r="Q93" s="128" t="s">
        <v>3560</v>
      </c>
      <c r="R93" s="128" t="s">
        <v>3561</v>
      </c>
      <c r="S93" s="128" t="s">
        <v>23</v>
      </c>
      <c r="T93" s="129" t="s">
        <v>24</v>
      </c>
      <c r="U93" s="121"/>
      <c r="V93" s="121"/>
      <c r="W93" s="121"/>
      <c r="X93" s="121"/>
      <c r="Y93" s="121"/>
      <c r="Z93" s="121"/>
      <c r="AA93" s="121"/>
      <c r="AB93" s="121"/>
      <c r="AC93" s="121"/>
      <c r="AD93" s="121"/>
      <c r="AE93" s="121"/>
    </row>
    <row r="94" spans="1:63" s="82" customFormat="1" ht="22.9" customHeight="1" x14ac:dyDescent="0.25">
      <c r="A94" s="79"/>
      <c r="B94" s="80"/>
      <c r="C94" s="131" t="s">
        <v>101</v>
      </c>
      <c r="D94" s="79"/>
      <c r="E94" s="79"/>
      <c r="F94" s="79"/>
      <c r="G94" s="79"/>
      <c r="H94" s="79"/>
      <c r="I94" s="79"/>
      <c r="J94" s="132">
        <f>BK94</f>
        <v>4812071.07</v>
      </c>
      <c r="K94" s="79"/>
      <c r="L94" s="80"/>
      <c r="M94" s="133"/>
      <c r="N94" s="134"/>
      <c r="O94" s="89"/>
      <c r="P94" s="135">
        <f>P95+P126</f>
        <v>1585.4286079999999</v>
      </c>
      <c r="Q94" s="89"/>
      <c r="R94" s="135">
        <f>R95+R126</f>
        <v>19.676557674199998</v>
      </c>
      <c r="S94" s="89"/>
      <c r="T94" s="136">
        <f>T95+T126</f>
        <v>22.201069999999998</v>
      </c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T94" s="72" t="s">
        <v>102</v>
      </c>
      <c r="AU94" s="72" t="s">
        <v>83</v>
      </c>
      <c r="BK94" s="137">
        <f>BK95+BK126</f>
        <v>4812071.07</v>
      </c>
    </row>
    <row r="95" spans="1:63" s="138" customFormat="1" ht="25.9" customHeight="1" x14ac:dyDescent="0.2">
      <c r="B95" s="139"/>
      <c r="D95" s="140" t="s">
        <v>102</v>
      </c>
      <c r="E95" s="141" t="s">
        <v>103</v>
      </c>
      <c r="F95" s="141" t="s">
        <v>104</v>
      </c>
      <c r="J95" s="142">
        <f>BK95</f>
        <v>165915.85</v>
      </c>
      <c r="L95" s="139"/>
      <c r="M95" s="143"/>
      <c r="P95" s="144">
        <f>P96+P109+P119</f>
        <v>93.84</v>
      </c>
      <c r="R95" s="144">
        <f>R96+R109+R119</f>
        <v>5.5369700752000002</v>
      </c>
      <c r="T95" s="145">
        <f>T96+T109+T119</f>
        <v>1.1739999999999999</v>
      </c>
      <c r="AR95" s="140" t="s">
        <v>105</v>
      </c>
      <c r="AT95" s="146" t="s">
        <v>102</v>
      </c>
      <c r="AU95" s="146" t="s">
        <v>106</v>
      </c>
      <c r="AY95" s="140" t="s">
        <v>107</v>
      </c>
      <c r="BK95" s="147">
        <f>BK96+BK109+BK119</f>
        <v>165915.85</v>
      </c>
    </row>
    <row r="96" spans="1:63" s="138" customFormat="1" ht="22.9" customHeight="1" x14ac:dyDescent="0.2">
      <c r="B96" s="139"/>
      <c r="D96" s="140" t="s">
        <v>102</v>
      </c>
      <c r="E96" s="148" t="s">
        <v>108</v>
      </c>
      <c r="F96" s="148" t="s">
        <v>109</v>
      </c>
      <c r="J96" s="149">
        <f>BK96</f>
        <v>144732.01999999999</v>
      </c>
      <c r="L96" s="139"/>
      <c r="M96" s="143"/>
      <c r="P96" s="144">
        <f>SUM(P97:P108)</f>
        <v>46.550000000000004</v>
      </c>
      <c r="R96" s="144">
        <f>SUM(R97:R108)</f>
        <v>4.1267300752000002</v>
      </c>
      <c r="T96" s="145">
        <f>SUM(T97:T108)</f>
        <v>0</v>
      </c>
      <c r="AR96" s="140" t="s">
        <v>105</v>
      </c>
      <c r="AT96" s="146" t="s">
        <v>102</v>
      </c>
      <c r="AU96" s="146" t="s">
        <v>105</v>
      </c>
      <c r="AY96" s="140" t="s">
        <v>107</v>
      </c>
      <c r="BK96" s="147">
        <f>SUM(BK97:BK108)</f>
        <v>144732.01999999999</v>
      </c>
    </row>
    <row r="97" spans="1:65" s="82" customFormat="1" ht="16.5" customHeight="1" x14ac:dyDescent="0.2">
      <c r="A97" s="79"/>
      <c r="B97" s="150"/>
      <c r="C97" s="151" t="s">
        <v>105</v>
      </c>
      <c r="D97" s="151" t="s">
        <v>26</v>
      </c>
      <c r="E97" s="152" t="s">
        <v>110</v>
      </c>
      <c r="F97" s="153" t="s">
        <v>111</v>
      </c>
      <c r="G97" s="154" t="s">
        <v>112</v>
      </c>
      <c r="H97" s="155">
        <v>14</v>
      </c>
      <c r="I97" s="156">
        <v>574.86</v>
      </c>
      <c r="J97" s="156">
        <f>ROUND(I97*H97,2)</f>
        <v>8048.04</v>
      </c>
      <c r="K97" s="153" t="s">
        <v>3562</v>
      </c>
      <c r="L97" s="80"/>
      <c r="M97" s="157" t="s">
        <v>31</v>
      </c>
      <c r="N97" s="158" t="s">
        <v>3550</v>
      </c>
      <c r="O97" s="159">
        <v>0.871</v>
      </c>
      <c r="P97" s="159">
        <f>O97*H97</f>
        <v>12.193999999999999</v>
      </c>
      <c r="Q97" s="159">
        <v>0.12335</v>
      </c>
      <c r="R97" s="159">
        <f>Q97*H97</f>
        <v>1.7269000000000001</v>
      </c>
      <c r="S97" s="159">
        <v>0</v>
      </c>
      <c r="T97" s="160">
        <f>S97*H97</f>
        <v>0</v>
      </c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R97" s="161" t="s">
        <v>114</v>
      </c>
      <c r="AT97" s="161" t="s">
        <v>26</v>
      </c>
      <c r="AU97" s="161" t="s">
        <v>62</v>
      </c>
      <c r="AY97" s="72" t="s">
        <v>107</v>
      </c>
      <c r="BE97" s="162">
        <f>IF(N97="základní",J97,0)</f>
        <v>8048.04</v>
      </c>
      <c r="BF97" s="162">
        <f>IF(N97="snížená",J97,0)</f>
        <v>0</v>
      </c>
      <c r="BG97" s="162">
        <f>IF(N97="zákl. přenesená",J97,0)</f>
        <v>0</v>
      </c>
      <c r="BH97" s="162">
        <f>IF(N97="sníž. přenesená",J97,0)</f>
        <v>0</v>
      </c>
      <c r="BI97" s="162">
        <f>IF(N97="nulová",J97,0)</f>
        <v>0</v>
      </c>
      <c r="BJ97" s="72" t="s">
        <v>105</v>
      </c>
      <c r="BK97" s="162">
        <f>ROUND(I97*H97,2)</f>
        <v>8048.04</v>
      </c>
      <c r="BL97" s="72" t="s">
        <v>114</v>
      </c>
      <c r="BM97" s="161" t="s">
        <v>115</v>
      </c>
    </row>
    <row r="98" spans="1:65" s="82" customFormat="1" x14ac:dyDescent="0.2">
      <c r="A98" s="79"/>
      <c r="B98" s="80"/>
      <c r="C98" s="79"/>
      <c r="D98" s="163" t="s">
        <v>116</v>
      </c>
      <c r="E98" s="79"/>
      <c r="F98" s="164" t="s">
        <v>117</v>
      </c>
      <c r="G98" s="79"/>
      <c r="H98" s="79"/>
      <c r="I98" s="79"/>
      <c r="J98" s="79"/>
      <c r="K98" s="79"/>
      <c r="L98" s="80"/>
      <c r="M98" s="165"/>
      <c r="O98" s="79"/>
      <c r="P98" s="79"/>
      <c r="Q98" s="79"/>
      <c r="R98" s="79"/>
      <c r="S98" s="79"/>
      <c r="T98" s="166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T98" s="72" t="s">
        <v>116</v>
      </c>
      <c r="AU98" s="72" t="s">
        <v>62</v>
      </c>
    </row>
    <row r="99" spans="1:65" s="82" customFormat="1" x14ac:dyDescent="0.2">
      <c r="A99" s="79"/>
      <c r="B99" s="80"/>
      <c r="C99" s="79"/>
      <c r="D99" s="167" t="s">
        <v>118</v>
      </c>
      <c r="E99" s="79"/>
      <c r="F99" s="168" t="s">
        <v>3563</v>
      </c>
      <c r="G99" s="79"/>
      <c r="H99" s="79"/>
      <c r="I99" s="79"/>
      <c r="J99" s="79"/>
      <c r="K99" s="79"/>
      <c r="L99" s="80"/>
      <c r="M99" s="165"/>
      <c r="O99" s="79"/>
      <c r="P99" s="79"/>
      <c r="Q99" s="79"/>
      <c r="R99" s="79"/>
      <c r="S99" s="79"/>
      <c r="T99" s="166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T99" s="72" t="s">
        <v>118</v>
      </c>
      <c r="AU99" s="72" t="s">
        <v>62</v>
      </c>
    </row>
    <row r="100" spans="1:65" s="82" customFormat="1" ht="16.5" customHeight="1" x14ac:dyDescent="0.2">
      <c r="A100" s="79"/>
      <c r="B100" s="150"/>
      <c r="C100" s="151" t="s">
        <v>62</v>
      </c>
      <c r="D100" s="151" t="s">
        <v>26</v>
      </c>
      <c r="E100" s="152" t="s">
        <v>119</v>
      </c>
      <c r="F100" s="153" t="s">
        <v>120</v>
      </c>
      <c r="G100" s="154" t="s">
        <v>112</v>
      </c>
      <c r="H100" s="155">
        <v>8</v>
      </c>
      <c r="I100" s="156">
        <v>899.58</v>
      </c>
      <c r="J100" s="156">
        <f>ROUND(I100*H100,2)</f>
        <v>7196.64</v>
      </c>
      <c r="K100" s="153" t="s">
        <v>3562</v>
      </c>
      <c r="L100" s="80"/>
      <c r="M100" s="157" t="s">
        <v>31</v>
      </c>
      <c r="N100" s="158" t="s">
        <v>3550</v>
      </c>
      <c r="O100" s="159">
        <v>1.141</v>
      </c>
      <c r="P100" s="159">
        <f>O100*H100</f>
        <v>9.1280000000000001</v>
      </c>
      <c r="Q100" s="159">
        <v>0.25364999999999999</v>
      </c>
      <c r="R100" s="159">
        <f>Q100*H100</f>
        <v>2.0291999999999999</v>
      </c>
      <c r="S100" s="159">
        <v>0</v>
      </c>
      <c r="T100" s="160">
        <f>S100*H100</f>
        <v>0</v>
      </c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R100" s="161" t="s">
        <v>114</v>
      </c>
      <c r="AT100" s="161" t="s">
        <v>26</v>
      </c>
      <c r="AU100" s="161" t="s">
        <v>62</v>
      </c>
      <c r="AY100" s="72" t="s">
        <v>107</v>
      </c>
      <c r="BE100" s="162">
        <f>IF(N100="základní",J100,0)</f>
        <v>7196.64</v>
      </c>
      <c r="BF100" s="162">
        <f>IF(N100="snížená",J100,0)</f>
        <v>0</v>
      </c>
      <c r="BG100" s="162">
        <f>IF(N100="zákl. přenesená",J100,0)</f>
        <v>0</v>
      </c>
      <c r="BH100" s="162">
        <f>IF(N100="sníž. přenesená",J100,0)</f>
        <v>0</v>
      </c>
      <c r="BI100" s="162">
        <f>IF(N100="nulová",J100,0)</f>
        <v>0</v>
      </c>
      <c r="BJ100" s="72" t="s">
        <v>105</v>
      </c>
      <c r="BK100" s="162">
        <f>ROUND(I100*H100,2)</f>
        <v>7196.64</v>
      </c>
      <c r="BL100" s="72" t="s">
        <v>114</v>
      </c>
      <c r="BM100" s="161" t="s">
        <v>121</v>
      </c>
    </row>
    <row r="101" spans="1:65" s="82" customFormat="1" x14ac:dyDescent="0.2">
      <c r="A101" s="79"/>
      <c r="B101" s="80"/>
      <c r="C101" s="79"/>
      <c r="D101" s="163" t="s">
        <v>116</v>
      </c>
      <c r="E101" s="79"/>
      <c r="F101" s="164" t="s">
        <v>122</v>
      </c>
      <c r="G101" s="79"/>
      <c r="H101" s="79"/>
      <c r="I101" s="79"/>
      <c r="J101" s="79"/>
      <c r="K101" s="79"/>
      <c r="L101" s="80"/>
      <c r="M101" s="165"/>
      <c r="O101" s="79"/>
      <c r="P101" s="79"/>
      <c r="Q101" s="79"/>
      <c r="R101" s="79"/>
      <c r="S101" s="79"/>
      <c r="T101" s="166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T101" s="72" t="s">
        <v>116</v>
      </c>
      <c r="AU101" s="72" t="s">
        <v>62</v>
      </c>
    </row>
    <row r="102" spans="1:65" s="82" customFormat="1" x14ac:dyDescent="0.2">
      <c r="A102" s="79"/>
      <c r="B102" s="80"/>
      <c r="C102" s="79"/>
      <c r="D102" s="167" t="s">
        <v>118</v>
      </c>
      <c r="E102" s="79"/>
      <c r="F102" s="168" t="s">
        <v>3564</v>
      </c>
      <c r="G102" s="79"/>
      <c r="H102" s="79"/>
      <c r="I102" s="79"/>
      <c r="J102" s="79"/>
      <c r="K102" s="79"/>
      <c r="L102" s="80"/>
      <c r="M102" s="165"/>
      <c r="O102" s="79"/>
      <c r="P102" s="79"/>
      <c r="Q102" s="79"/>
      <c r="R102" s="79"/>
      <c r="S102" s="79"/>
      <c r="T102" s="166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T102" s="72" t="s">
        <v>118</v>
      </c>
      <c r="AU102" s="72" t="s">
        <v>62</v>
      </c>
    </row>
    <row r="103" spans="1:65" s="82" customFormat="1" ht="24.2" customHeight="1" x14ac:dyDescent="0.2">
      <c r="A103" s="79"/>
      <c r="B103" s="150"/>
      <c r="C103" s="151" t="s">
        <v>108</v>
      </c>
      <c r="D103" s="151" t="s">
        <v>26</v>
      </c>
      <c r="E103" s="152" t="s">
        <v>123</v>
      </c>
      <c r="F103" s="153" t="s">
        <v>124</v>
      </c>
      <c r="G103" s="154" t="s">
        <v>125</v>
      </c>
      <c r="H103" s="155">
        <v>3</v>
      </c>
      <c r="I103" s="156">
        <v>38746.28</v>
      </c>
      <c r="J103" s="156">
        <f>ROUND(I103*H103,2)</f>
        <v>116238.84</v>
      </c>
      <c r="K103" s="153" t="s">
        <v>3562</v>
      </c>
      <c r="L103" s="80"/>
      <c r="M103" s="157" t="s">
        <v>31</v>
      </c>
      <c r="N103" s="158" t="s">
        <v>3550</v>
      </c>
      <c r="O103" s="159">
        <v>7.2720000000000002</v>
      </c>
      <c r="P103" s="159">
        <f>O103*H103</f>
        <v>21.816000000000003</v>
      </c>
      <c r="Q103" s="159">
        <v>0.1052414368</v>
      </c>
      <c r="R103" s="159">
        <f>Q103*H103</f>
        <v>0.31572431040000004</v>
      </c>
      <c r="S103" s="159">
        <v>0</v>
      </c>
      <c r="T103" s="160">
        <f>S103*H103</f>
        <v>0</v>
      </c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R103" s="161" t="s">
        <v>114</v>
      </c>
      <c r="AT103" s="161" t="s">
        <v>26</v>
      </c>
      <c r="AU103" s="161" t="s">
        <v>62</v>
      </c>
      <c r="AY103" s="72" t="s">
        <v>107</v>
      </c>
      <c r="BE103" s="162">
        <f>IF(N103="základní",J103,0)</f>
        <v>116238.84</v>
      </c>
      <c r="BF103" s="162">
        <f>IF(N103="snížená",J103,0)</f>
        <v>0</v>
      </c>
      <c r="BG103" s="162">
        <f>IF(N103="zákl. přenesená",J103,0)</f>
        <v>0</v>
      </c>
      <c r="BH103" s="162">
        <f>IF(N103="sníž. přenesená",J103,0)</f>
        <v>0</v>
      </c>
      <c r="BI103" s="162">
        <f>IF(N103="nulová",J103,0)</f>
        <v>0</v>
      </c>
      <c r="BJ103" s="72" t="s">
        <v>105</v>
      </c>
      <c r="BK103" s="162">
        <f>ROUND(I103*H103,2)</f>
        <v>116238.84</v>
      </c>
      <c r="BL103" s="72" t="s">
        <v>114</v>
      </c>
      <c r="BM103" s="161" t="s">
        <v>126</v>
      </c>
    </row>
    <row r="104" spans="1:65" s="82" customFormat="1" ht="29.25" x14ac:dyDescent="0.2">
      <c r="A104" s="79"/>
      <c r="B104" s="80"/>
      <c r="C104" s="79"/>
      <c r="D104" s="163" t="s">
        <v>116</v>
      </c>
      <c r="E104" s="79"/>
      <c r="F104" s="164" t="s">
        <v>127</v>
      </c>
      <c r="G104" s="79"/>
      <c r="H104" s="79"/>
      <c r="I104" s="79"/>
      <c r="J104" s="79"/>
      <c r="K104" s="79"/>
      <c r="L104" s="80"/>
      <c r="M104" s="165"/>
      <c r="O104" s="79"/>
      <c r="P104" s="79"/>
      <c r="Q104" s="79"/>
      <c r="R104" s="79"/>
      <c r="S104" s="79"/>
      <c r="T104" s="166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T104" s="72" t="s">
        <v>116</v>
      </c>
      <c r="AU104" s="72" t="s">
        <v>62</v>
      </c>
    </row>
    <row r="105" spans="1:65" s="82" customFormat="1" x14ac:dyDescent="0.2">
      <c r="A105" s="79"/>
      <c r="B105" s="80"/>
      <c r="C105" s="79"/>
      <c r="D105" s="167" t="s">
        <v>118</v>
      </c>
      <c r="E105" s="79"/>
      <c r="F105" s="168" t="s">
        <v>3565</v>
      </c>
      <c r="G105" s="79"/>
      <c r="H105" s="79"/>
      <c r="I105" s="79"/>
      <c r="J105" s="79"/>
      <c r="K105" s="79"/>
      <c r="L105" s="80"/>
      <c r="M105" s="165"/>
      <c r="O105" s="79"/>
      <c r="P105" s="79"/>
      <c r="Q105" s="79"/>
      <c r="R105" s="79"/>
      <c r="S105" s="79"/>
      <c r="T105" s="166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T105" s="72" t="s">
        <v>118</v>
      </c>
      <c r="AU105" s="72" t="s">
        <v>62</v>
      </c>
    </row>
    <row r="106" spans="1:65" s="82" customFormat="1" ht="24.2" customHeight="1" x14ac:dyDescent="0.2">
      <c r="A106" s="79"/>
      <c r="B106" s="150"/>
      <c r="C106" s="151" t="s">
        <v>114</v>
      </c>
      <c r="D106" s="151" t="s">
        <v>26</v>
      </c>
      <c r="E106" s="152" t="s">
        <v>128</v>
      </c>
      <c r="F106" s="153" t="s">
        <v>129</v>
      </c>
      <c r="G106" s="154" t="s">
        <v>130</v>
      </c>
      <c r="H106" s="155">
        <v>2</v>
      </c>
      <c r="I106" s="156">
        <v>6624.25</v>
      </c>
      <c r="J106" s="156">
        <f>ROUND(I106*H106,2)</f>
        <v>13248.5</v>
      </c>
      <c r="K106" s="153" t="s">
        <v>3562</v>
      </c>
      <c r="L106" s="80"/>
      <c r="M106" s="157" t="s">
        <v>31</v>
      </c>
      <c r="N106" s="158" t="s">
        <v>3550</v>
      </c>
      <c r="O106" s="159">
        <v>1.706</v>
      </c>
      <c r="P106" s="159">
        <f>O106*H106</f>
        <v>3.4119999999999999</v>
      </c>
      <c r="Q106" s="159">
        <v>2.74528824E-2</v>
      </c>
      <c r="R106" s="159">
        <f>Q106*H106</f>
        <v>5.49057648E-2</v>
      </c>
      <c r="S106" s="159">
        <v>0</v>
      </c>
      <c r="T106" s="160">
        <f>S106*H106</f>
        <v>0</v>
      </c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R106" s="161" t="s">
        <v>114</v>
      </c>
      <c r="AT106" s="161" t="s">
        <v>26</v>
      </c>
      <c r="AU106" s="161" t="s">
        <v>62</v>
      </c>
      <c r="AY106" s="72" t="s">
        <v>107</v>
      </c>
      <c r="BE106" s="162">
        <f>IF(N106="základní",J106,0)</f>
        <v>13248.5</v>
      </c>
      <c r="BF106" s="162">
        <f>IF(N106="snížená",J106,0)</f>
        <v>0</v>
      </c>
      <c r="BG106" s="162">
        <f>IF(N106="zákl. přenesená",J106,0)</f>
        <v>0</v>
      </c>
      <c r="BH106" s="162">
        <f>IF(N106="sníž. přenesená",J106,0)</f>
        <v>0</v>
      </c>
      <c r="BI106" s="162">
        <f>IF(N106="nulová",J106,0)</f>
        <v>0</v>
      </c>
      <c r="BJ106" s="72" t="s">
        <v>105</v>
      </c>
      <c r="BK106" s="162">
        <f>ROUND(I106*H106,2)</f>
        <v>13248.5</v>
      </c>
      <c r="BL106" s="72" t="s">
        <v>114</v>
      </c>
      <c r="BM106" s="161" t="s">
        <v>131</v>
      </c>
    </row>
    <row r="107" spans="1:65" s="82" customFormat="1" ht="29.25" x14ac:dyDescent="0.2">
      <c r="A107" s="79"/>
      <c r="B107" s="80"/>
      <c r="C107" s="79"/>
      <c r="D107" s="163" t="s">
        <v>116</v>
      </c>
      <c r="E107" s="79"/>
      <c r="F107" s="164" t="s">
        <v>132</v>
      </c>
      <c r="G107" s="79"/>
      <c r="H107" s="79"/>
      <c r="I107" s="79"/>
      <c r="J107" s="79"/>
      <c r="K107" s="79"/>
      <c r="L107" s="80"/>
      <c r="M107" s="165"/>
      <c r="O107" s="79"/>
      <c r="P107" s="79"/>
      <c r="Q107" s="79"/>
      <c r="R107" s="79"/>
      <c r="S107" s="79"/>
      <c r="T107" s="166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T107" s="72" t="s">
        <v>116</v>
      </c>
      <c r="AU107" s="72" t="s">
        <v>62</v>
      </c>
    </row>
    <row r="108" spans="1:65" s="82" customFormat="1" x14ac:dyDescent="0.2">
      <c r="A108" s="79"/>
      <c r="B108" s="80"/>
      <c r="C108" s="79"/>
      <c r="D108" s="167" t="s">
        <v>118</v>
      </c>
      <c r="E108" s="79"/>
      <c r="F108" s="168" t="s">
        <v>3566</v>
      </c>
      <c r="G108" s="79"/>
      <c r="H108" s="79"/>
      <c r="I108" s="79"/>
      <c r="J108" s="79"/>
      <c r="K108" s="79"/>
      <c r="L108" s="80"/>
      <c r="M108" s="165"/>
      <c r="O108" s="79"/>
      <c r="P108" s="79"/>
      <c r="Q108" s="79"/>
      <c r="R108" s="79"/>
      <c r="S108" s="79"/>
      <c r="T108" s="166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T108" s="72" t="s">
        <v>118</v>
      </c>
      <c r="AU108" s="72" t="s">
        <v>62</v>
      </c>
    </row>
    <row r="109" spans="1:65" s="138" customFormat="1" ht="22.9" customHeight="1" x14ac:dyDescent="0.2">
      <c r="B109" s="139"/>
      <c r="D109" s="140" t="s">
        <v>102</v>
      </c>
      <c r="E109" s="148" t="s">
        <v>133</v>
      </c>
      <c r="F109" s="148" t="s">
        <v>134</v>
      </c>
      <c r="J109" s="149">
        <f>BK109</f>
        <v>10644.130000000001</v>
      </c>
      <c r="L109" s="139"/>
      <c r="M109" s="143"/>
      <c r="P109" s="144">
        <f>SUM(P110:P118)</f>
        <v>19.916</v>
      </c>
      <c r="R109" s="144">
        <f>SUM(R110:R118)</f>
        <v>1.4102399999999999</v>
      </c>
      <c r="T109" s="145">
        <f>SUM(T110:T118)</f>
        <v>0</v>
      </c>
      <c r="AR109" s="140" t="s">
        <v>105</v>
      </c>
      <c r="AT109" s="146" t="s">
        <v>102</v>
      </c>
      <c r="AU109" s="146" t="s">
        <v>105</v>
      </c>
      <c r="AY109" s="140" t="s">
        <v>107</v>
      </c>
      <c r="BK109" s="147">
        <f>SUM(BK110:BK118)</f>
        <v>10644.130000000001</v>
      </c>
    </row>
    <row r="110" spans="1:65" s="82" customFormat="1" ht="16.5" customHeight="1" x14ac:dyDescent="0.2">
      <c r="A110" s="79"/>
      <c r="B110" s="150"/>
      <c r="C110" s="151" t="s">
        <v>135</v>
      </c>
      <c r="D110" s="151" t="s">
        <v>26</v>
      </c>
      <c r="E110" s="152" t="s">
        <v>136</v>
      </c>
      <c r="F110" s="153" t="s">
        <v>137</v>
      </c>
      <c r="G110" s="154" t="s">
        <v>112</v>
      </c>
      <c r="H110" s="155">
        <v>18</v>
      </c>
      <c r="I110" s="156">
        <v>135.57</v>
      </c>
      <c r="J110" s="156">
        <f>ROUND(I110*H110,2)</f>
        <v>2440.2600000000002</v>
      </c>
      <c r="K110" s="153" t="s">
        <v>3562</v>
      </c>
      <c r="L110" s="80"/>
      <c r="M110" s="157" t="s">
        <v>31</v>
      </c>
      <c r="N110" s="158" t="s">
        <v>3550</v>
      </c>
      <c r="O110" s="159">
        <v>0.30199999999999999</v>
      </c>
      <c r="P110" s="159">
        <f>O110*H110</f>
        <v>5.4359999999999999</v>
      </c>
      <c r="Q110" s="159">
        <v>2.3999999999999998E-3</v>
      </c>
      <c r="R110" s="159">
        <f>Q110*H110</f>
        <v>4.3199999999999995E-2</v>
      </c>
      <c r="S110" s="159">
        <v>0</v>
      </c>
      <c r="T110" s="160">
        <f>S110*H110</f>
        <v>0</v>
      </c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R110" s="161" t="s">
        <v>114</v>
      </c>
      <c r="AT110" s="161" t="s">
        <v>26</v>
      </c>
      <c r="AU110" s="161" t="s">
        <v>62</v>
      </c>
      <c r="AY110" s="72" t="s">
        <v>107</v>
      </c>
      <c r="BE110" s="162">
        <f>IF(N110="základní",J110,0)</f>
        <v>2440.2600000000002</v>
      </c>
      <c r="BF110" s="162">
        <f>IF(N110="snížená",J110,0)</f>
        <v>0</v>
      </c>
      <c r="BG110" s="162">
        <f>IF(N110="zákl. přenesená",J110,0)</f>
        <v>0</v>
      </c>
      <c r="BH110" s="162">
        <f>IF(N110="sníž. přenesená",J110,0)</f>
        <v>0</v>
      </c>
      <c r="BI110" s="162">
        <f>IF(N110="nulová",J110,0)</f>
        <v>0</v>
      </c>
      <c r="BJ110" s="72" t="s">
        <v>105</v>
      </c>
      <c r="BK110" s="162">
        <f>ROUND(I110*H110,2)</f>
        <v>2440.2600000000002</v>
      </c>
      <c r="BL110" s="72" t="s">
        <v>114</v>
      </c>
      <c r="BM110" s="161" t="s">
        <v>138</v>
      </c>
    </row>
    <row r="111" spans="1:65" s="82" customFormat="1" x14ac:dyDescent="0.2">
      <c r="A111" s="79"/>
      <c r="B111" s="80"/>
      <c r="C111" s="79"/>
      <c r="D111" s="163" t="s">
        <v>116</v>
      </c>
      <c r="E111" s="79"/>
      <c r="F111" s="164" t="s">
        <v>139</v>
      </c>
      <c r="G111" s="79"/>
      <c r="H111" s="79"/>
      <c r="I111" s="79"/>
      <c r="J111" s="79"/>
      <c r="K111" s="79"/>
      <c r="L111" s="80"/>
      <c r="M111" s="165"/>
      <c r="O111" s="79"/>
      <c r="P111" s="79"/>
      <c r="Q111" s="79"/>
      <c r="R111" s="79"/>
      <c r="S111" s="79"/>
      <c r="T111" s="166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  <c r="AT111" s="72" t="s">
        <v>116</v>
      </c>
      <c r="AU111" s="72" t="s">
        <v>62</v>
      </c>
    </row>
    <row r="112" spans="1:65" s="82" customFormat="1" x14ac:dyDescent="0.2">
      <c r="A112" s="79"/>
      <c r="B112" s="80"/>
      <c r="C112" s="79"/>
      <c r="D112" s="167" t="s">
        <v>118</v>
      </c>
      <c r="E112" s="79"/>
      <c r="F112" s="168" t="s">
        <v>3567</v>
      </c>
      <c r="G112" s="79"/>
      <c r="H112" s="79"/>
      <c r="I112" s="79"/>
      <c r="J112" s="79"/>
      <c r="K112" s="79"/>
      <c r="L112" s="80"/>
      <c r="M112" s="165"/>
      <c r="O112" s="79"/>
      <c r="P112" s="79"/>
      <c r="Q112" s="79"/>
      <c r="R112" s="79"/>
      <c r="S112" s="79"/>
      <c r="T112" s="166"/>
      <c r="U112" s="79"/>
      <c r="V112" s="79"/>
      <c r="W112" s="79"/>
      <c r="X112" s="79"/>
      <c r="Y112" s="79"/>
      <c r="Z112" s="79"/>
      <c r="AA112" s="79"/>
      <c r="AB112" s="79"/>
      <c r="AC112" s="79"/>
      <c r="AD112" s="79"/>
      <c r="AE112" s="79"/>
      <c r="AT112" s="72" t="s">
        <v>118</v>
      </c>
      <c r="AU112" s="72" t="s">
        <v>62</v>
      </c>
    </row>
    <row r="113" spans="1:65" s="82" customFormat="1" ht="16.5" customHeight="1" x14ac:dyDescent="0.2">
      <c r="A113" s="79"/>
      <c r="B113" s="150"/>
      <c r="C113" s="151" t="s">
        <v>133</v>
      </c>
      <c r="D113" s="151" t="s">
        <v>26</v>
      </c>
      <c r="E113" s="152" t="s">
        <v>140</v>
      </c>
      <c r="F113" s="153" t="s">
        <v>141</v>
      </c>
      <c r="G113" s="154" t="s">
        <v>112</v>
      </c>
      <c r="H113" s="155">
        <v>25</v>
      </c>
      <c r="I113" s="156">
        <v>106.49</v>
      </c>
      <c r="J113" s="156">
        <f>ROUND(I113*H113,2)</f>
        <v>2662.25</v>
      </c>
      <c r="K113" s="153" t="s">
        <v>3562</v>
      </c>
      <c r="L113" s="80"/>
      <c r="M113" s="157" t="s">
        <v>31</v>
      </c>
      <c r="N113" s="158" t="s">
        <v>3550</v>
      </c>
      <c r="O113" s="159">
        <v>0.23200000000000001</v>
      </c>
      <c r="P113" s="159">
        <f>O113*H113</f>
        <v>5.8000000000000007</v>
      </c>
      <c r="Q113" s="159">
        <v>2.3999999999999998E-3</v>
      </c>
      <c r="R113" s="159">
        <f>Q113*H113</f>
        <v>0.06</v>
      </c>
      <c r="S113" s="159">
        <v>0</v>
      </c>
      <c r="T113" s="160">
        <f>S113*H113</f>
        <v>0</v>
      </c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R113" s="161" t="s">
        <v>114</v>
      </c>
      <c r="AT113" s="161" t="s">
        <v>26</v>
      </c>
      <c r="AU113" s="161" t="s">
        <v>62</v>
      </c>
      <c r="AY113" s="72" t="s">
        <v>107</v>
      </c>
      <c r="BE113" s="162">
        <f>IF(N113="základní",J113,0)</f>
        <v>2662.25</v>
      </c>
      <c r="BF113" s="162">
        <f>IF(N113="snížená",J113,0)</f>
        <v>0</v>
      </c>
      <c r="BG113" s="162">
        <f>IF(N113="zákl. přenesená",J113,0)</f>
        <v>0</v>
      </c>
      <c r="BH113" s="162">
        <f>IF(N113="sníž. přenesená",J113,0)</f>
        <v>0</v>
      </c>
      <c r="BI113" s="162">
        <f>IF(N113="nulová",J113,0)</f>
        <v>0</v>
      </c>
      <c r="BJ113" s="72" t="s">
        <v>105</v>
      </c>
      <c r="BK113" s="162">
        <f>ROUND(I113*H113,2)</f>
        <v>2662.25</v>
      </c>
      <c r="BL113" s="72" t="s">
        <v>114</v>
      </c>
      <c r="BM113" s="161" t="s">
        <v>142</v>
      </c>
    </row>
    <row r="114" spans="1:65" s="82" customFormat="1" x14ac:dyDescent="0.2">
      <c r="A114" s="79"/>
      <c r="B114" s="80"/>
      <c r="C114" s="79"/>
      <c r="D114" s="163" t="s">
        <v>116</v>
      </c>
      <c r="E114" s="79"/>
      <c r="F114" s="164" t="s">
        <v>143</v>
      </c>
      <c r="G114" s="79"/>
      <c r="H114" s="79"/>
      <c r="I114" s="79"/>
      <c r="J114" s="79"/>
      <c r="K114" s="79"/>
      <c r="L114" s="80"/>
      <c r="M114" s="165"/>
      <c r="O114" s="79"/>
      <c r="P114" s="79"/>
      <c r="Q114" s="79"/>
      <c r="R114" s="79"/>
      <c r="S114" s="79"/>
      <c r="T114" s="166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  <c r="AE114" s="79"/>
      <c r="AT114" s="72" t="s">
        <v>116</v>
      </c>
      <c r="AU114" s="72" t="s">
        <v>62</v>
      </c>
    </row>
    <row r="115" spans="1:65" s="82" customFormat="1" x14ac:dyDescent="0.2">
      <c r="A115" s="79"/>
      <c r="B115" s="80"/>
      <c r="C115" s="79"/>
      <c r="D115" s="167" t="s">
        <v>118</v>
      </c>
      <c r="E115" s="79"/>
      <c r="F115" s="168" t="s">
        <v>3568</v>
      </c>
      <c r="G115" s="79"/>
      <c r="H115" s="79"/>
      <c r="I115" s="79"/>
      <c r="J115" s="79"/>
      <c r="K115" s="79"/>
      <c r="L115" s="80"/>
      <c r="M115" s="165"/>
      <c r="O115" s="79"/>
      <c r="P115" s="79"/>
      <c r="Q115" s="79"/>
      <c r="R115" s="79"/>
      <c r="S115" s="79"/>
      <c r="T115" s="166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T115" s="72" t="s">
        <v>118</v>
      </c>
      <c r="AU115" s="72" t="s">
        <v>62</v>
      </c>
    </row>
    <row r="116" spans="1:65" s="82" customFormat="1" ht="16.5" customHeight="1" x14ac:dyDescent="0.2">
      <c r="A116" s="79"/>
      <c r="B116" s="150"/>
      <c r="C116" s="151" t="s">
        <v>144</v>
      </c>
      <c r="D116" s="151" t="s">
        <v>26</v>
      </c>
      <c r="E116" s="152" t="s">
        <v>145</v>
      </c>
      <c r="F116" s="153" t="s">
        <v>3569</v>
      </c>
      <c r="G116" s="154" t="s">
        <v>112</v>
      </c>
      <c r="H116" s="155">
        <v>14</v>
      </c>
      <c r="I116" s="156">
        <v>395.83</v>
      </c>
      <c r="J116" s="156">
        <f>ROUND(I116*H116,2)</f>
        <v>5541.62</v>
      </c>
      <c r="K116" s="153" t="s">
        <v>3562</v>
      </c>
      <c r="L116" s="80"/>
      <c r="M116" s="157" t="s">
        <v>31</v>
      </c>
      <c r="N116" s="158" t="s">
        <v>3550</v>
      </c>
      <c r="O116" s="159">
        <v>0.62</v>
      </c>
      <c r="P116" s="159">
        <f>O116*H116</f>
        <v>8.68</v>
      </c>
      <c r="Q116" s="159">
        <v>9.3359999999999999E-2</v>
      </c>
      <c r="R116" s="159">
        <f>Q116*H116</f>
        <v>1.30704</v>
      </c>
      <c r="S116" s="159">
        <v>0</v>
      </c>
      <c r="T116" s="160">
        <f>S116*H116</f>
        <v>0</v>
      </c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  <c r="AR116" s="161" t="s">
        <v>114</v>
      </c>
      <c r="AT116" s="161" t="s">
        <v>26</v>
      </c>
      <c r="AU116" s="161" t="s">
        <v>62</v>
      </c>
      <c r="AY116" s="72" t="s">
        <v>107</v>
      </c>
      <c r="BE116" s="162">
        <f>IF(N116="základní",J116,0)</f>
        <v>5541.62</v>
      </c>
      <c r="BF116" s="162">
        <f>IF(N116="snížená",J116,0)</f>
        <v>0</v>
      </c>
      <c r="BG116" s="162">
        <f>IF(N116="zákl. přenesená",J116,0)</f>
        <v>0</v>
      </c>
      <c r="BH116" s="162">
        <f>IF(N116="sníž. přenesená",J116,0)</f>
        <v>0</v>
      </c>
      <c r="BI116" s="162">
        <f>IF(N116="nulová",J116,0)</f>
        <v>0</v>
      </c>
      <c r="BJ116" s="72" t="s">
        <v>105</v>
      </c>
      <c r="BK116" s="162">
        <f>ROUND(I116*H116,2)</f>
        <v>5541.62</v>
      </c>
      <c r="BL116" s="72" t="s">
        <v>114</v>
      </c>
      <c r="BM116" s="161" t="s">
        <v>146</v>
      </c>
    </row>
    <row r="117" spans="1:65" s="82" customFormat="1" ht="19.5" x14ac:dyDescent="0.2">
      <c r="A117" s="79"/>
      <c r="B117" s="80"/>
      <c r="C117" s="79"/>
      <c r="D117" s="163" t="s">
        <v>116</v>
      </c>
      <c r="E117" s="79"/>
      <c r="F117" s="164" t="s">
        <v>147</v>
      </c>
      <c r="G117" s="79"/>
      <c r="H117" s="79"/>
      <c r="I117" s="79"/>
      <c r="J117" s="79"/>
      <c r="K117" s="79"/>
      <c r="L117" s="80"/>
      <c r="M117" s="165"/>
      <c r="O117" s="79"/>
      <c r="P117" s="79"/>
      <c r="Q117" s="79"/>
      <c r="R117" s="79"/>
      <c r="S117" s="79"/>
      <c r="T117" s="166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T117" s="72" t="s">
        <v>116</v>
      </c>
      <c r="AU117" s="72" t="s">
        <v>62</v>
      </c>
    </row>
    <row r="118" spans="1:65" s="82" customFormat="1" x14ac:dyDescent="0.2">
      <c r="A118" s="79"/>
      <c r="B118" s="80"/>
      <c r="C118" s="79"/>
      <c r="D118" s="167" t="s">
        <v>118</v>
      </c>
      <c r="E118" s="79"/>
      <c r="F118" s="168" t="s">
        <v>3570</v>
      </c>
      <c r="G118" s="79"/>
      <c r="H118" s="79"/>
      <c r="I118" s="79"/>
      <c r="J118" s="79"/>
      <c r="K118" s="79"/>
      <c r="L118" s="80"/>
      <c r="M118" s="165"/>
      <c r="O118" s="79"/>
      <c r="P118" s="79"/>
      <c r="Q118" s="79"/>
      <c r="R118" s="79"/>
      <c r="S118" s="79"/>
      <c r="T118" s="166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T118" s="72" t="s">
        <v>118</v>
      </c>
      <c r="AU118" s="72" t="s">
        <v>62</v>
      </c>
    </row>
    <row r="119" spans="1:65" s="138" customFormat="1" ht="22.9" customHeight="1" x14ac:dyDescent="0.2">
      <c r="B119" s="139"/>
      <c r="D119" s="140" t="s">
        <v>102</v>
      </c>
      <c r="E119" s="148" t="s">
        <v>148</v>
      </c>
      <c r="F119" s="148" t="s">
        <v>149</v>
      </c>
      <c r="J119" s="149">
        <f>BK119</f>
        <v>10539.7</v>
      </c>
      <c r="L119" s="139"/>
      <c r="M119" s="143"/>
      <c r="P119" s="144">
        <f>SUM(P120:P125)</f>
        <v>27.374000000000002</v>
      </c>
      <c r="R119" s="144">
        <f>SUM(R120:R125)</f>
        <v>0</v>
      </c>
      <c r="T119" s="145">
        <f>SUM(T120:T125)</f>
        <v>1.1739999999999999</v>
      </c>
      <c r="AR119" s="140" t="s">
        <v>105</v>
      </c>
      <c r="AT119" s="146" t="s">
        <v>102</v>
      </c>
      <c r="AU119" s="146" t="s">
        <v>105</v>
      </c>
      <c r="AY119" s="140" t="s">
        <v>107</v>
      </c>
      <c r="BK119" s="147">
        <f>SUM(BK120:BK125)</f>
        <v>10539.7</v>
      </c>
    </row>
    <row r="120" spans="1:65" s="82" customFormat="1" ht="16.5" customHeight="1" x14ac:dyDescent="0.2">
      <c r="A120" s="79"/>
      <c r="B120" s="150"/>
      <c r="C120" s="151" t="s">
        <v>3540</v>
      </c>
      <c r="D120" s="151" t="s">
        <v>26</v>
      </c>
      <c r="E120" s="152" t="s">
        <v>3571</v>
      </c>
      <c r="F120" s="153" t="s">
        <v>3572</v>
      </c>
      <c r="G120" s="154" t="s">
        <v>130</v>
      </c>
      <c r="H120" s="155">
        <v>50</v>
      </c>
      <c r="I120" s="156">
        <v>147.08000000000001</v>
      </c>
      <c r="J120" s="156">
        <f>ROUND(I120*H120,2)</f>
        <v>7354</v>
      </c>
      <c r="K120" s="153" t="s">
        <v>3562</v>
      </c>
      <c r="L120" s="80"/>
      <c r="M120" s="157" t="s">
        <v>31</v>
      </c>
      <c r="N120" s="158" t="s">
        <v>3550</v>
      </c>
      <c r="O120" s="159">
        <v>0.38200000000000001</v>
      </c>
      <c r="P120" s="159">
        <f>O120*H120</f>
        <v>19.100000000000001</v>
      </c>
      <c r="Q120" s="159">
        <v>0</v>
      </c>
      <c r="R120" s="159">
        <f>Q120*H120</f>
        <v>0</v>
      </c>
      <c r="S120" s="159">
        <v>1.9E-2</v>
      </c>
      <c r="T120" s="160">
        <f>S120*H120</f>
        <v>0.95</v>
      </c>
      <c r="U120" s="79"/>
      <c r="V120" s="79"/>
      <c r="W120" s="79"/>
      <c r="X120" s="79"/>
      <c r="Y120" s="79"/>
      <c r="Z120" s="79"/>
      <c r="AA120" s="79"/>
      <c r="AB120" s="79"/>
      <c r="AC120" s="79"/>
      <c r="AD120" s="79"/>
      <c r="AE120" s="79"/>
      <c r="AR120" s="161" t="s">
        <v>114</v>
      </c>
      <c r="AT120" s="161" t="s">
        <v>26</v>
      </c>
      <c r="AU120" s="161" t="s">
        <v>62</v>
      </c>
      <c r="AY120" s="72" t="s">
        <v>107</v>
      </c>
      <c r="BE120" s="162">
        <f>IF(N120="základní",J120,0)</f>
        <v>7354</v>
      </c>
      <c r="BF120" s="162">
        <f>IF(N120="snížená",J120,0)</f>
        <v>0</v>
      </c>
      <c r="BG120" s="162">
        <f>IF(N120="zákl. přenesená",J120,0)</f>
        <v>0</v>
      </c>
      <c r="BH120" s="162">
        <f>IF(N120="sníž. přenesená",J120,0)</f>
        <v>0</v>
      </c>
      <c r="BI120" s="162">
        <f>IF(N120="nulová",J120,0)</f>
        <v>0</v>
      </c>
      <c r="BJ120" s="72" t="s">
        <v>105</v>
      </c>
      <c r="BK120" s="162">
        <f>ROUND(I120*H120,2)</f>
        <v>7354</v>
      </c>
      <c r="BL120" s="72" t="s">
        <v>114</v>
      </c>
      <c r="BM120" s="161" t="s">
        <v>3573</v>
      </c>
    </row>
    <row r="121" spans="1:65" s="82" customFormat="1" x14ac:dyDescent="0.2">
      <c r="A121" s="79"/>
      <c r="B121" s="80"/>
      <c r="C121" s="79"/>
      <c r="D121" s="163" t="s">
        <v>116</v>
      </c>
      <c r="E121" s="79"/>
      <c r="F121" s="164" t="s">
        <v>3574</v>
      </c>
      <c r="G121" s="79"/>
      <c r="H121" s="79"/>
      <c r="I121" s="79"/>
      <c r="J121" s="79"/>
      <c r="K121" s="79"/>
      <c r="L121" s="80"/>
      <c r="M121" s="165"/>
      <c r="O121" s="79"/>
      <c r="P121" s="79"/>
      <c r="Q121" s="79"/>
      <c r="R121" s="79"/>
      <c r="S121" s="79"/>
      <c r="T121" s="166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T121" s="72" t="s">
        <v>116</v>
      </c>
      <c r="AU121" s="72" t="s">
        <v>62</v>
      </c>
    </row>
    <row r="122" spans="1:65" s="82" customFormat="1" x14ac:dyDescent="0.2">
      <c r="A122" s="79"/>
      <c r="B122" s="80"/>
      <c r="C122" s="79"/>
      <c r="D122" s="167" t="s">
        <v>118</v>
      </c>
      <c r="E122" s="79"/>
      <c r="F122" s="168" t="s">
        <v>3575</v>
      </c>
      <c r="G122" s="79"/>
      <c r="H122" s="79"/>
      <c r="I122" s="79"/>
      <c r="J122" s="79"/>
      <c r="K122" s="79"/>
      <c r="L122" s="80"/>
      <c r="M122" s="165"/>
      <c r="O122" s="79"/>
      <c r="P122" s="79"/>
      <c r="Q122" s="79"/>
      <c r="R122" s="79"/>
      <c r="S122" s="79"/>
      <c r="T122" s="166"/>
      <c r="U122" s="79"/>
      <c r="V122" s="79"/>
      <c r="W122" s="79"/>
      <c r="X122" s="79"/>
      <c r="Y122" s="79"/>
      <c r="Z122" s="79"/>
      <c r="AA122" s="79"/>
      <c r="AB122" s="79"/>
      <c r="AC122" s="79"/>
      <c r="AD122" s="79"/>
      <c r="AE122" s="79"/>
      <c r="AT122" s="72" t="s">
        <v>118</v>
      </c>
      <c r="AU122" s="72" t="s">
        <v>62</v>
      </c>
    </row>
    <row r="123" spans="1:65" s="82" customFormat="1" ht="16.5" customHeight="1" x14ac:dyDescent="0.2">
      <c r="A123" s="79"/>
      <c r="B123" s="150"/>
      <c r="C123" s="151" t="s">
        <v>150</v>
      </c>
      <c r="D123" s="151" t="s">
        <v>26</v>
      </c>
      <c r="E123" s="152" t="s">
        <v>151</v>
      </c>
      <c r="F123" s="153" t="s">
        <v>152</v>
      </c>
      <c r="G123" s="154" t="s">
        <v>130</v>
      </c>
      <c r="H123" s="155">
        <v>14</v>
      </c>
      <c r="I123" s="156">
        <v>227.55</v>
      </c>
      <c r="J123" s="156">
        <f>ROUND(I123*H123,2)</f>
        <v>3185.7</v>
      </c>
      <c r="K123" s="153" t="s">
        <v>3562</v>
      </c>
      <c r="L123" s="80"/>
      <c r="M123" s="157" t="s">
        <v>31</v>
      </c>
      <c r="N123" s="158" t="s">
        <v>3550</v>
      </c>
      <c r="O123" s="159">
        <v>0.59099999999999997</v>
      </c>
      <c r="P123" s="159">
        <f>O123*H123</f>
        <v>8.2739999999999991</v>
      </c>
      <c r="Q123" s="159">
        <v>0</v>
      </c>
      <c r="R123" s="159">
        <f>Q123*H123</f>
        <v>0</v>
      </c>
      <c r="S123" s="159">
        <v>1.6E-2</v>
      </c>
      <c r="T123" s="160">
        <f>S123*H123</f>
        <v>0.224</v>
      </c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R123" s="161" t="s">
        <v>114</v>
      </c>
      <c r="AT123" s="161" t="s">
        <v>26</v>
      </c>
      <c r="AU123" s="161" t="s">
        <v>62</v>
      </c>
      <c r="AY123" s="72" t="s">
        <v>107</v>
      </c>
      <c r="BE123" s="162">
        <f>IF(N123="základní",J123,0)</f>
        <v>3185.7</v>
      </c>
      <c r="BF123" s="162">
        <f>IF(N123="snížená",J123,0)</f>
        <v>0</v>
      </c>
      <c r="BG123" s="162">
        <f>IF(N123="zákl. přenesená",J123,0)</f>
        <v>0</v>
      </c>
      <c r="BH123" s="162">
        <f>IF(N123="sníž. přenesená",J123,0)</f>
        <v>0</v>
      </c>
      <c r="BI123" s="162">
        <f>IF(N123="nulová",J123,0)</f>
        <v>0</v>
      </c>
      <c r="BJ123" s="72" t="s">
        <v>105</v>
      </c>
      <c r="BK123" s="162">
        <f>ROUND(I123*H123,2)</f>
        <v>3185.7</v>
      </c>
      <c r="BL123" s="72" t="s">
        <v>114</v>
      </c>
      <c r="BM123" s="161" t="s">
        <v>153</v>
      </c>
    </row>
    <row r="124" spans="1:65" s="82" customFormat="1" x14ac:dyDescent="0.2">
      <c r="A124" s="79"/>
      <c r="B124" s="80"/>
      <c r="C124" s="79"/>
      <c r="D124" s="163" t="s">
        <v>116</v>
      </c>
      <c r="E124" s="79"/>
      <c r="F124" s="164" t="s">
        <v>154</v>
      </c>
      <c r="G124" s="79"/>
      <c r="H124" s="79"/>
      <c r="I124" s="79"/>
      <c r="J124" s="79"/>
      <c r="K124" s="79"/>
      <c r="L124" s="80"/>
      <c r="M124" s="165"/>
      <c r="O124" s="79"/>
      <c r="P124" s="79"/>
      <c r="Q124" s="79"/>
      <c r="R124" s="79"/>
      <c r="S124" s="79"/>
      <c r="T124" s="166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T124" s="72" t="s">
        <v>116</v>
      </c>
      <c r="AU124" s="72" t="s">
        <v>62</v>
      </c>
    </row>
    <row r="125" spans="1:65" s="82" customFormat="1" x14ac:dyDescent="0.2">
      <c r="A125" s="79"/>
      <c r="B125" s="80"/>
      <c r="C125" s="79"/>
      <c r="D125" s="167" t="s">
        <v>118</v>
      </c>
      <c r="E125" s="79"/>
      <c r="F125" s="168" t="s">
        <v>3576</v>
      </c>
      <c r="G125" s="79"/>
      <c r="H125" s="79"/>
      <c r="I125" s="79"/>
      <c r="J125" s="79"/>
      <c r="K125" s="79"/>
      <c r="L125" s="80"/>
      <c r="M125" s="165"/>
      <c r="O125" s="79"/>
      <c r="P125" s="79"/>
      <c r="Q125" s="79"/>
      <c r="R125" s="79"/>
      <c r="S125" s="79"/>
      <c r="T125" s="166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T125" s="72" t="s">
        <v>118</v>
      </c>
      <c r="AU125" s="72" t="s">
        <v>62</v>
      </c>
    </row>
    <row r="126" spans="1:65" s="138" customFormat="1" ht="25.9" customHeight="1" x14ac:dyDescent="0.2">
      <c r="B126" s="139"/>
      <c r="D126" s="140" t="s">
        <v>102</v>
      </c>
      <c r="E126" s="141" t="s">
        <v>155</v>
      </c>
      <c r="F126" s="141" t="s">
        <v>156</v>
      </c>
      <c r="J126" s="142">
        <f>BK126</f>
        <v>4646155.2200000007</v>
      </c>
      <c r="L126" s="139"/>
      <c r="M126" s="143"/>
      <c r="P126" s="144">
        <f>P127+P158+P582+P727+P743+P807+P922+P1085+P1242+P2089</f>
        <v>1491.588608</v>
      </c>
      <c r="R126" s="144">
        <f>R127+R158+R582+R727+R743+R807+R922+R1085+R1242+R2089</f>
        <v>14.139587598999999</v>
      </c>
      <c r="T126" s="145">
        <f>T127+T158+T582+T727+T743+T807+T922+T1085+T1242+T2089</f>
        <v>21.027069999999998</v>
      </c>
      <c r="AR126" s="140" t="s">
        <v>62</v>
      </c>
      <c r="AT126" s="146" t="s">
        <v>102</v>
      </c>
      <c r="AU126" s="146" t="s">
        <v>106</v>
      </c>
      <c r="AY126" s="140" t="s">
        <v>107</v>
      </c>
      <c r="BK126" s="147">
        <f>BK127+BK158+BK582+BK727+BK743+BK807+BK922+BK1085+BK1242+BK2089</f>
        <v>4646155.2200000007</v>
      </c>
    </row>
    <row r="127" spans="1:65" s="138" customFormat="1" ht="22.9" customHeight="1" x14ac:dyDescent="0.2">
      <c r="B127" s="139"/>
      <c r="D127" s="140" t="s">
        <v>102</v>
      </c>
      <c r="E127" s="148" t="s">
        <v>157</v>
      </c>
      <c r="F127" s="148" t="s">
        <v>158</v>
      </c>
      <c r="J127" s="149">
        <f>BK127</f>
        <v>10220.619999999999</v>
      </c>
      <c r="L127" s="139"/>
      <c r="M127" s="143"/>
      <c r="P127" s="144">
        <f>SUM(P128:P157)</f>
        <v>16.547000000000001</v>
      </c>
      <c r="R127" s="144">
        <f>SUM(R128:R157)</f>
        <v>5.9696000000000003E-3</v>
      </c>
      <c r="T127" s="145">
        <f>SUM(T128:T157)</f>
        <v>0</v>
      </c>
      <c r="AR127" s="140" t="s">
        <v>62</v>
      </c>
      <c r="AT127" s="146" t="s">
        <v>102</v>
      </c>
      <c r="AU127" s="146" t="s">
        <v>105</v>
      </c>
      <c r="AY127" s="140" t="s">
        <v>107</v>
      </c>
      <c r="BK127" s="147">
        <f>SUM(BK128:BK157)</f>
        <v>10220.619999999999</v>
      </c>
    </row>
    <row r="128" spans="1:65" s="82" customFormat="1" ht="16.5" customHeight="1" x14ac:dyDescent="0.2">
      <c r="A128" s="79"/>
      <c r="B128" s="150"/>
      <c r="C128" s="151" t="s">
        <v>148</v>
      </c>
      <c r="D128" s="151" t="s">
        <v>26</v>
      </c>
      <c r="E128" s="152" t="s">
        <v>159</v>
      </c>
      <c r="F128" s="153" t="s">
        <v>160</v>
      </c>
      <c r="G128" s="154" t="s">
        <v>161</v>
      </c>
      <c r="H128" s="155">
        <v>5</v>
      </c>
      <c r="I128" s="156">
        <v>10.15</v>
      </c>
      <c r="J128" s="156">
        <f>ROUND(I128*H128,2)</f>
        <v>50.75</v>
      </c>
      <c r="K128" s="153" t="s">
        <v>3562</v>
      </c>
      <c r="L128" s="80"/>
      <c r="M128" s="157" t="s">
        <v>31</v>
      </c>
      <c r="N128" s="158" t="s">
        <v>3550</v>
      </c>
      <c r="O128" s="159">
        <v>1.9E-2</v>
      </c>
      <c r="P128" s="159">
        <f>O128*H128</f>
        <v>9.5000000000000001E-2</v>
      </c>
      <c r="Q128" s="159">
        <v>0</v>
      </c>
      <c r="R128" s="159">
        <f>Q128*H128</f>
        <v>0</v>
      </c>
      <c r="S128" s="159">
        <v>0</v>
      </c>
      <c r="T128" s="160">
        <f>S128*H128</f>
        <v>0</v>
      </c>
      <c r="U128" s="79"/>
      <c r="V128" s="79"/>
      <c r="W128" s="79"/>
      <c r="X128" s="79"/>
      <c r="Y128" s="79"/>
      <c r="Z128" s="79"/>
      <c r="AA128" s="79"/>
      <c r="AB128" s="79"/>
      <c r="AC128" s="79"/>
      <c r="AD128" s="79"/>
      <c r="AE128" s="79"/>
      <c r="AR128" s="161" t="s">
        <v>162</v>
      </c>
      <c r="AT128" s="161" t="s">
        <v>26</v>
      </c>
      <c r="AU128" s="161" t="s">
        <v>62</v>
      </c>
      <c r="AY128" s="72" t="s">
        <v>107</v>
      </c>
      <c r="BE128" s="162">
        <f>IF(N128="základní",J128,0)</f>
        <v>50.75</v>
      </c>
      <c r="BF128" s="162">
        <f>IF(N128="snížená",J128,0)</f>
        <v>0</v>
      </c>
      <c r="BG128" s="162">
        <f>IF(N128="zákl. přenesená",J128,0)</f>
        <v>0</v>
      </c>
      <c r="BH128" s="162">
        <f>IF(N128="sníž. přenesená",J128,0)</f>
        <v>0</v>
      </c>
      <c r="BI128" s="162">
        <f>IF(N128="nulová",J128,0)</f>
        <v>0</v>
      </c>
      <c r="BJ128" s="72" t="s">
        <v>105</v>
      </c>
      <c r="BK128" s="162">
        <f>ROUND(I128*H128,2)</f>
        <v>50.75</v>
      </c>
      <c r="BL128" s="72" t="s">
        <v>162</v>
      </c>
      <c r="BM128" s="161" t="s">
        <v>163</v>
      </c>
    </row>
    <row r="129" spans="1:65" s="82" customFormat="1" x14ac:dyDescent="0.2">
      <c r="A129" s="79"/>
      <c r="B129" s="80"/>
      <c r="C129" s="79"/>
      <c r="D129" s="163" t="s">
        <v>116</v>
      </c>
      <c r="E129" s="79"/>
      <c r="F129" s="164" t="s">
        <v>164</v>
      </c>
      <c r="G129" s="79"/>
      <c r="H129" s="79"/>
      <c r="I129" s="79"/>
      <c r="J129" s="79"/>
      <c r="K129" s="79"/>
      <c r="L129" s="80"/>
      <c r="M129" s="165"/>
      <c r="O129" s="79"/>
      <c r="P129" s="79"/>
      <c r="Q129" s="79"/>
      <c r="R129" s="79"/>
      <c r="S129" s="79"/>
      <c r="T129" s="166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T129" s="72" t="s">
        <v>116</v>
      </c>
      <c r="AU129" s="72" t="s">
        <v>62</v>
      </c>
    </row>
    <row r="130" spans="1:65" s="82" customFormat="1" x14ac:dyDescent="0.2">
      <c r="A130" s="79"/>
      <c r="B130" s="80"/>
      <c r="C130" s="79"/>
      <c r="D130" s="167" t="s">
        <v>118</v>
      </c>
      <c r="E130" s="79"/>
      <c r="F130" s="168" t="s">
        <v>3577</v>
      </c>
      <c r="G130" s="79"/>
      <c r="H130" s="79"/>
      <c r="I130" s="79"/>
      <c r="J130" s="79"/>
      <c r="K130" s="79"/>
      <c r="L130" s="80"/>
      <c r="M130" s="165"/>
      <c r="O130" s="79"/>
      <c r="P130" s="79"/>
      <c r="Q130" s="79"/>
      <c r="R130" s="79"/>
      <c r="S130" s="79"/>
      <c r="T130" s="166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T130" s="72" t="s">
        <v>118</v>
      </c>
      <c r="AU130" s="72" t="s">
        <v>62</v>
      </c>
    </row>
    <row r="131" spans="1:65" s="82" customFormat="1" ht="16.5" customHeight="1" x14ac:dyDescent="0.2">
      <c r="A131" s="79"/>
      <c r="B131" s="150"/>
      <c r="C131" s="151" t="s">
        <v>165</v>
      </c>
      <c r="D131" s="151" t="s">
        <v>26</v>
      </c>
      <c r="E131" s="152" t="s">
        <v>166</v>
      </c>
      <c r="F131" s="153" t="s">
        <v>167</v>
      </c>
      <c r="G131" s="154" t="s">
        <v>161</v>
      </c>
      <c r="H131" s="155">
        <v>2</v>
      </c>
      <c r="I131" s="156">
        <v>11.22</v>
      </c>
      <c r="J131" s="156">
        <f>ROUND(I131*H131,2)</f>
        <v>22.44</v>
      </c>
      <c r="K131" s="153" t="s">
        <v>3562</v>
      </c>
      <c r="L131" s="80"/>
      <c r="M131" s="157" t="s">
        <v>31</v>
      </c>
      <c r="N131" s="158" t="s">
        <v>3550</v>
      </c>
      <c r="O131" s="159">
        <v>2.1000000000000001E-2</v>
      </c>
      <c r="P131" s="159">
        <f>O131*H131</f>
        <v>4.2000000000000003E-2</v>
      </c>
      <c r="Q131" s="159">
        <v>0</v>
      </c>
      <c r="R131" s="159">
        <f>Q131*H131</f>
        <v>0</v>
      </c>
      <c r="S131" s="159">
        <v>0</v>
      </c>
      <c r="T131" s="160">
        <f>S131*H131</f>
        <v>0</v>
      </c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R131" s="161" t="s">
        <v>162</v>
      </c>
      <c r="AT131" s="161" t="s">
        <v>26</v>
      </c>
      <c r="AU131" s="161" t="s">
        <v>62</v>
      </c>
      <c r="AY131" s="72" t="s">
        <v>107</v>
      </c>
      <c r="BE131" s="162">
        <f>IF(N131="základní",J131,0)</f>
        <v>22.44</v>
      </c>
      <c r="BF131" s="162">
        <f>IF(N131="snížená",J131,0)</f>
        <v>0</v>
      </c>
      <c r="BG131" s="162">
        <f>IF(N131="zákl. přenesená",J131,0)</f>
        <v>0</v>
      </c>
      <c r="BH131" s="162">
        <f>IF(N131="sníž. přenesená",J131,0)</f>
        <v>0</v>
      </c>
      <c r="BI131" s="162">
        <f>IF(N131="nulová",J131,0)</f>
        <v>0</v>
      </c>
      <c r="BJ131" s="72" t="s">
        <v>105</v>
      </c>
      <c r="BK131" s="162">
        <f>ROUND(I131*H131,2)</f>
        <v>22.44</v>
      </c>
      <c r="BL131" s="72" t="s">
        <v>162</v>
      </c>
      <c r="BM131" s="161" t="s">
        <v>168</v>
      </c>
    </row>
    <row r="132" spans="1:65" s="82" customFormat="1" x14ac:dyDescent="0.2">
      <c r="A132" s="79"/>
      <c r="B132" s="80"/>
      <c r="C132" s="79"/>
      <c r="D132" s="163" t="s">
        <v>116</v>
      </c>
      <c r="E132" s="79"/>
      <c r="F132" s="164" t="s">
        <v>169</v>
      </c>
      <c r="G132" s="79"/>
      <c r="H132" s="79"/>
      <c r="I132" s="79"/>
      <c r="J132" s="79"/>
      <c r="K132" s="79"/>
      <c r="L132" s="80"/>
      <c r="M132" s="165"/>
      <c r="O132" s="79"/>
      <c r="P132" s="79"/>
      <c r="Q132" s="79"/>
      <c r="R132" s="79"/>
      <c r="S132" s="79"/>
      <c r="T132" s="166"/>
      <c r="U132" s="79"/>
      <c r="V132" s="79"/>
      <c r="W132" s="79"/>
      <c r="X132" s="79"/>
      <c r="Y132" s="79"/>
      <c r="Z132" s="79"/>
      <c r="AA132" s="79"/>
      <c r="AB132" s="79"/>
      <c r="AC132" s="79"/>
      <c r="AD132" s="79"/>
      <c r="AE132" s="79"/>
      <c r="AT132" s="72" t="s">
        <v>116</v>
      </c>
      <c r="AU132" s="72" t="s">
        <v>62</v>
      </c>
    </row>
    <row r="133" spans="1:65" s="82" customFormat="1" x14ac:dyDescent="0.2">
      <c r="A133" s="79"/>
      <c r="B133" s="80"/>
      <c r="C133" s="79"/>
      <c r="D133" s="167" t="s">
        <v>118</v>
      </c>
      <c r="E133" s="79"/>
      <c r="F133" s="168" t="s">
        <v>3578</v>
      </c>
      <c r="G133" s="79"/>
      <c r="H133" s="79"/>
      <c r="I133" s="79"/>
      <c r="J133" s="79"/>
      <c r="K133" s="79"/>
      <c r="L133" s="80"/>
      <c r="M133" s="165"/>
      <c r="O133" s="79"/>
      <c r="P133" s="79"/>
      <c r="Q133" s="79"/>
      <c r="R133" s="79"/>
      <c r="S133" s="79"/>
      <c r="T133" s="166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T133" s="72" t="s">
        <v>118</v>
      </c>
      <c r="AU133" s="72" t="s">
        <v>62</v>
      </c>
    </row>
    <row r="134" spans="1:65" s="82" customFormat="1" ht="16.5" customHeight="1" x14ac:dyDescent="0.2">
      <c r="A134" s="79"/>
      <c r="B134" s="150"/>
      <c r="C134" s="151" t="s">
        <v>170</v>
      </c>
      <c r="D134" s="151" t="s">
        <v>26</v>
      </c>
      <c r="E134" s="152" t="s">
        <v>171</v>
      </c>
      <c r="F134" s="153" t="s">
        <v>172</v>
      </c>
      <c r="G134" s="154" t="s">
        <v>161</v>
      </c>
      <c r="H134" s="155">
        <v>4</v>
      </c>
      <c r="I134" s="156">
        <v>356.38</v>
      </c>
      <c r="J134" s="156">
        <f>ROUND(I134*H134,2)</f>
        <v>1425.52</v>
      </c>
      <c r="K134" s="153" t="s">
        <v>3562</v>
      </c>
      <c r="L134" s="80"/>
      <c r="M134" s="157" t="s">
        <v>31</v>
      </c>
      <c r="N134" s="158" t="s">
        <v>3550</v>
      </c>
      <c r="O134" s="159">
        <v>0.34200000000000003</v>
      </c>
      <c r="P134" s="159">
        <f>O134*H134</f>
        <v>1.3680000000000001</v>
      </c>
      <c r="Q134" s="159">
        <v>4.1560000000000002E-4</v>
      </c>
      <c r="R134" s="159">
        <f>Q134*H134</f>
        <v>1.6624000000000001E-3</v>
      </c>
      <c r="S134" s="159">
        <v>0</v>
      </c>
      <c r="T134" s="160">
        <f>S134*H134</f>
        <v>0</v>
      </c>
      <c r="U134" s="79"/>
      <c r="V134" s="79"/>
      <c r="W134" s="79"/>
      <c r="X134" s="79"/>
      <c r="Y134" s="79"/>
      <c r="Z134" s="79"/>
      <c r="AA134" s="79"/>
      <c r="AB134" s="79"/>
      <c r="AC134" s="79"/>
      <c r="AD134" s="79"/>
      <c r="AE134" s="79"/>
      <c r="AR134" s="161" t="s">
        <v>162</v>
      </c>
      <c r="AT134" s="161" t="s">
        <v>26</v>
      </c>
      <c r="AU134" s="161" t="s">
        <v>62</v>
      </c>
      <c r="AY134" s="72" t="s">
        <v>107</v>
      </c>
      <c r="BE134" s="162">
        <f>IF(N134="základní",J134,0)</f>
        <v>1425.52</v>
      </c>
      <c r="BF134" s="162">
        <f>IF(N134="snížená",J134,0)</f>
        <v>0</v>
      </c>
      <c r="BG134" s="162">
        <f>IF(N134="zákl. přenesená",J134,0)</f>
        <v>0</v>
      </c>
      <c r="BH134" s="162">
        <f>IF(N134="sníž. přenesená",J134,0)</f>
        <v>0</v>
      </c>
      <c r="BI134" s="162">
        <f>IF(N134="nulová",J134,0)</f>
        <v>0</v>
      </c>
      <c r="BJ134" s="72" t="s">
        <v>105</v>
      </c>
      <c r="BK134" s="162">
        <f>ROUND(I134*H134,2)</f>
        <v>1425.52</v>
      </c>
      <c r="BL134" s="72" t="s">
        <v>162</v>
      </c>
      <c r="BM134" s="161" t="s">
        <v>173</v>
      </c>
    </row>
    <row r="135" spans="1:65" s="82" customFormat="1" x14ac:dyDescent="0.2">
      <c r="A135" s="79"/>
      <c r="B135" s="80"/>
      <c r="C135" s="79"/>
      <c r="D135" s="163" t="s">
        <v>116</v>
      </c>
      <c r="E135" s="79"/>
      <c r="F135" s="164" t="s">
        <v>174</v>
      </c>
      <c r="G135" s="79"/>
      <c r="H135" s="79"/>
      <c r="I135" s="79"/>
      <c r="J135" s="79"/>
      <c r="K135" s="79"/>
      <c r="L135" s="80"/>
      <c r="M135" s="165"/>
      <c r="O135" s="79"/>
      <c r="P135" s="79"/>
      <c r="Q135" s="79"/>
      <c r="R135" s="79"/>
      <c r="S135" s="79"/>
      <c r="T135" s="166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T135" s="72" t="s">
        <v>116</v>
      </c>
      <c r="AU135" s="72" t="s">
        <v>62</v>
      </c>
    </row>
    <row r="136" spans="1:65" s="82" customFormat="1" x14ac:dyDescent="0.2">
      <c r="A136" s="79"/>
      <c r="B136" s="80"/>
      <c r="C136" s="79"/>
      <c r="D136" s="167" t="s">
        <v>118</v>
      </c>
      <c r="E136" s="79"/>
      <c r="F136" s="168" t="s">
        <v>3579</v>
      </c>
      <c r="G136" s="79"/>
      <c r="H136" s="79"/>
      <c r="I136" s="79"/>
      <c r="J136" s="79"/>
      <c r="K136" s="79"/>
      <c r="L136" s="80"/>
      <c r="M136" s="165"/>
      <c r="O136" s="79"/>
      <c r="P136" s="79"/>
      <c r="Q136" s="79"/>
      <c r="R136" s="79"/>
      <c r="S136" s="79"/>
      <c r="T136" s="166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T136" s="72" t="s">
        <v>118</v>
      </c>
      <c r="AU136" s="72" t="s">
        <v>62</v>
      </c>
    </row>
    <row r="137" spans="1:65" s="82" customFormat="1" ht="16.5" customHeight="1" x14ac:dyDescent="0.2">
      <c r="A137" s="79"/>
      <c r="B137" s="150"/>
      <c r="C137" s="151" t="s">
        <v>175</v>
      </c>
      <c r="D137" s="151" t="s">
        <v>26</v>
      </c>
      <c r="E137" s="152" t="s">
        <v>176</v>
      </c>
      <c r="F137" s="153" t="s">
        <v>177</v>
      </c>
      <c r="G137" s="154" t="s">
        <v>161</v>
      </c>
      <c r="H137" s="155">
        <v>4</v>
      </c>
      <c r="I137" s="156">
        <v>366.36</v>
      </c>
      <c r="J137" s="156">
        <f>ROUND(I137*H137,2)</f>
        <v>1465.44</v>
      </c>
      <c r="K137" s="153" t="s">
        <v>3562</v>
      </c>
      <c r="L137" s="80"/>
      <c r="M137" s="157" t="s">
        <v>31</v>
      </c>
      <c r="N137" s="158" t="s">
        <v>3550</v>
      </c>
      <c r="O137" s="159">
        <v>0.34200000000000003</v>
      </c>
      <c r="P137" s="159">
        <f>O137*H137</f>
        <v>1.3680000000000001</v>
      </c>
      <c r="Q137" s="159">
        <v>5.0060000000000002E-4</v>
      </c>
      <c r="R137" s="159">
        <f>Q137*H137</f>
        <v>2.0024000000000001E-3</v>
      </c>
      <c r="S137" s="159">
        <v>0</v>
      </c>
      <c r="T137" s="160">
        <f>S137*H137</f>
        <v>0</v>
      </c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R137" s="161" t="s">
        <v>162</v>
      </c>
      <c r="AT137" s="161" t="s">
        <v>26</v>
      </c>
      <c r="AU137" s="161" t="s">
        <v>62</v>
      </c>
      <c r="AY137" s="72" t="s">
        <v>107</v>
      </c>
      <c r="BE137" s="162">
        <f>IF(N137="základní",J137,0)</f>
        <v>1465.44</v>
      </c>
      <c r="BF137" s="162">
        <f>IF(N137="snížená",J137,0)</f>
        <v>0</v>
      </c>
      <c r="BG137" s="162">
        <f>IF(N137="zákl. přenesená",J137,0)</f>
        <v>0</v>
      </c>
      <c r="BH137" s="162">
        <f>IF(N137="sníž. přenesená",J137,0)</f>
        <v>0</v>
      </c>
      <c r="BI137" s="162">
        <f>IF(N137="nulová",J137,0)</f>
        <v>0</v>
      </c>
      <c r="BJ137" s="72" t="s">
        <v>105</v>
      </c>
      <c r="BK137" s="162">
        <f>ROUND(I137*H137,2)</f>
        <v>1465.44</v>
      </c>
      <c r="BL137" s="72" t="s">
        <v>162</v>
      </c>
      <c r="BM137" s="161" t="s">
        <v>178</v>
      </c>
    </row>
    <row r="138" spans="1:65" s="82" customFormat="1" x14ac:dyDescent="0.2">
      <c r="A138" s="79"/>
      <c r="B138" s="80"/>
      <c r="C138" s="79"/>
      <c r="D138" s="163" t="s">
        <v>116</v>
      </c>
      <c r="E138" s="79"/>
      <c r="F138" s="164" t="s">
        <v>179</v>
      </c>
      <c r="G138" s="79"/>
      <c r="H138" s="79"/>
      <c r="I138" s="79"/>
      <c r="J138" s="79"/>
      <c r="K138" s="79"/>
      <c r="L138" s="80"/>
      <c r="M138" s="165"/>
      <c r="O138" s="79"/>
      <c r="P138" s="79"/>
      <c r="Q138" s="79"/>
      <c r="R138" s="79"/>
      <c r="S138" s="79"/>
      <c r="T138" s="166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T138" s="72" t="s">
        <v>116</v>
      </c>
      <c r="AU138" s="72" t="s">
        <v>62</v>
      </c>
    </row>
    <row r="139" spans="1:65" s="82" customFormat="1" x14ac:dyDescent="0.2">
      <c r="A139" s="79"/>
      <c r="B139" s="80"/>
      <c r="C139" s="79"/>
      <c r="D139" s="167" t="s">
        <v>118</v>
      </c>
      <c r="E139" s="79"/>
      <c r="F139" s="168" t="s">
        <v>3580</v>
      </c>
      <c r="G139" s="79"/>
      <c r="H139" s="79"/>
      <c r="I139" s="79"/>
      <c r="J139" s="79"/>
      <c r="K139" s="79"/>
      <c r="L139" s="80"/>
      <c r="M139" s="165"/>
      <c r="O139" s="79"/>
      <c r="P139" s="79"/>
      <c r="Q139" s="79"/>
      <c r="R139" s="79"/>
      <c r="S139" s="79"/>
      <c r="T139" s="166"/>
      <c r="U139" s="79"/>
      <c r="V139" s="79"/>
      <c r="W139" s="79"/>
      <c r="X139" s="79"/>
      <c r="Y139" s="79"/>
      <c r="Z139" s="79"/>
      <c r="AA139" s="79"/>
      <c r="AB139" s="79"/>
      <c r="AC139" s="79"/>
      <c r="AD139" s="79"/>
      <c r="AE139" s="79"/>
      <c r="AT139" s="72" t="s">
        <v>118</v>
      </c>
      <c r="AU139" s="72" t="s">
        <v>62</v>
      </c>
    </row>
    <row r="140" spans="1:65" s="82" customFormat="1" ht="16.5" customHeight="1" x14ac:dyDescent="0.2">
      <c r="A140" s="79"/>
      <c r="B140" s="150"/>
      <c r="C140" s="151" t="s">
        <v>180</v>
      </c>
      <c r="D140" s="151" t="s">
        <v>26</v>
      </c>
      <c r="E140" s="152" t="s">
        <v>181</v>
      </c>
      <c r="F140" s="153" t="s">
        <v>182</v>
      </c>
      <c r="G140" s="154" t="s">
        <v>161</v>
      </c>
      <c r="H140" s="155">
        <v>4</v>
      </c>
      <c r="I140" s="156">
        <v>271.7</v>
      </c>
      <c r="J140" s="156">
        <f>ROUND(I140*H140,2)</f>
        <v>1086.8</v>
      </c>
      <c r="K140" s="153" t="s">
        <v>3562</v>
      </c>
      <c r="L140" s="80"/>
      <c r="M140" s="157" t="s">
        <v>31</v>
      </c>
      <c r="N140" s="158" t="s">
        <v>3550</v>
      </c>
      <c r="O140" s="159">
        <v>0.35299999999999998</v>
      </c>
      <c r="P140" s="159">
        <f>O140*H140</f>
        <v>1.4119999999999999</v>
      </c>
      <c r="Q140" s="159">
        <v>2.656E-4</v>
      </c>
      <c r="R140" s="159">
        <f>Q140*H140</f>
        <v>1.0624E-3</v>
      </c>
      <c r="S140" s="159">
        <v>0</v>
      </c>
      <c r="T140" s="160">
        <f>S140*H140</f>
        <v>0</v>
      </c>
      <c r="U140" s="79"/>
      <c r="V140" s="79"/>
      <c r="W140" s="79"/>
      <c r="X140" s="79"/>
      <c r="Y140" s="79"/>
      <c r="Z140" s="79"/>
      <c r="AA140" s="79"/>
      <c r="AB140" s="79"/>
      <c r="AC140" s="79"/>
      <c r="AD140" s="79"/>
      <c r="AE140" s="79"/>
      <c r="AR140" s="161" t="s">
        <v>162</v>
      </c>
      <c r="AT140" s="161" t="s">
        <v>26</v>
      </c>
      <c r="AU140" s="161" t="s">
        <v>62</v>
      </c>
      <c r="AY140" s="72" t="s">
        <v>107</v>
      </c>
      <c r="BE140" s="162">
        <f>IF(N140="základní",J140,0)</f>
        <v>1086.8</v>
      </c>
      <c r="BF140" s="162">
        <f>IF(N140="snížená",J140,0)</f>
        <v>0</v>
      </c>
      <c r="BG140" s="162">
        <f>IF(N140="zákl. přenesená",J140,0)</f>
        <v>0</v>
      </c>
      <c r="BH140" s="162">
        <f>IF(N140="sníž. přenesená",J140,0)</f>
        <v>0</v>
      </c>
      <c r="BI140" s="162">
        <f>IF(N140="nulová",J140,0)</f>
        <v>0</v>
      </c>
      <c r="BJ140" s="72" t="s">
        <v>105</v>
      </c>
      <c r="BK140" s="162">
        <f>ROUND(I140*H140,2)</f>
        <v>1086.8</v>
      </c>
      <c r="BL140" s="72" t="s">
        <v>162</v>
      </c>
      <c r="BM140" s="161" t="s">
        <v>183</v>
      </c>
    </row>
    <row r="141" spans="1:65" s="82" customFormat="1" x14ac:dyDescent="0.2">
      <c r="A141" s="79"/>
      <c r="B141" s="80"/>
      <c r="C141" s="79"/>
      <c r="D141" s="163" t="s">
        <v>116</v>
      </c>
      <c r="E141" s="79"/>
      <c r="F141" s="164" t="s">
        <v>184</v>
      </c>
      <c r="G141" s="79"/>
      <c r="H141" s="79"/>
      <c r="I141" s="79"/>
      <c r="J141" s="79"/>
      <c r="K141" s="79"/>
      <c r="L141" s="80"/>
      <c r="M141" s="165"/>
      <c r="O141" s="79"/>
      <c r="P141" s="79"/>
      <c r="Q141" s="79"/>
      <c r="R141" s="79"/>
      <c r="S141" s="79"/>
      <c r="T141" s="166"/>
      <c r="U141" s="79"/>
      <c r="V141" s="79"/>
      <c r="W141" s="79"/>
      <c r="X141" s="79"/>
      <c r="Y141" s="79"/>
      <c r="Z141" s="79"/>
      <c r="AA141" s="79"/>
      <c r="AB141" s="79"/>
      <c r="AC141" s="79"/>
      <c r="AD141" s="79"/>
      <c r="AE141" s="79"/>
      <c r="AT141" s="72" t="s">
        <v>116</v>
      </c>
      <c r="AU141" s="72" t="s">
        <v>62</v>
      </c>
    </row>
    <row r="142" spans="1:65" s="82" customFormat="1" x14ac:dyDescent="0.2">
      <c r="A142" s="79"/>
      <c r="B142" s="80"/>
      <c r="C142" s="79"/>
      <c r="D142" s="167" t="s">
        <v>118</v>
      </c>
      <c r="E142" s="79"/>
      <c r="F142" s="168" t="s">
        <v>3581</v>
      </c>
      <c r="G142" s="79"/>
      <c r="H142" s="79"/>
      <c r="I142" s="79"/>
      <c r="J142" s="79"/>
      <c r="K142" s="79"/>
      <c r="L142" s="80"/>
      <c r="M142" s="165"/>
      <c r="O142" s="79"/>
      <c r="P142" s="79"/>
      <c r="Q142" s="79"/>
      <c r="R142" s="79"/>
      <c r="S142" s="79"/>
      <c r="T142" s="166"/>
      <c r="U142" s="79"/>
      <c r="V142" s="79"/>
      <c r="W142" s="79"/>
      <c r="X142" s="79"/>
      <c r="Y142" s="79"/>
      <c r="Z142" s="79"/>
      <c r="AA142" s="79"/>
      <c r="AB142" s="79"/>
      <c r="AC142" s="79"/>
      <c r="AD142" s="79"/>
      <c r="AE142" s="79"/>
      <c r="AT142" s="72" t="s">
        <v>118</v>
      </c>
      <c r="AU142" s="72" t="s">
        <v>62</v>
      </c>
    </row>
    <row r="143" spans="1:65" s="82" customFormat="1" ht="16.5" customHeight="1" x14ac:dyDescent="0.2">
      <c r="A143" s="79"/>
      <c r="B143" s="150"/>
      <c r="C143" s="151" t="s">
        <v>185</v>
      </c>
      <c r="D143" s="151" t="s">
        <v>26</v>
      </c>
      <c r="E143" s="152" t="s">
        <v>186</v>
      </c>
      <c r="F143" s="153" t="s">
        <v>187</v>
      </c>
      <c r="G143" s="154" t="s">
        <v>161</v>
      </c>
      <c r="H143" s="155">
        <v>4</v>
      </c>
      <c r="I143" s="156">
        <v>277.38</v>
      </c>
      <c r="J143" s="156">
        <f>ROUND(I143*H143,2)</f>
        <v>1109.52</v>
      </c>
      <c r="K143" s="153" t="s">
        <v>3562</v>
      </c>
      <c r="L143" s="80"/>
      <c r="M143" s="157" t="s">
        <v>31</v>
      </c>
      <c r="N143" s="158" t="s">
        <v>3550</v>
      </c>
      <c r="O143" s="159">
        <v>0.35299999999999998</v>
      </c>
      <c r="P143" s="159">
        <f>O143*H143</f>
        <v>1.4119999999999999</v>
      </c>
      <c r="Q143" s="159">
        <v>3.1060000000000001E-4</v>
      </c>
      <c r="R143" s="159">
        <f>Q143*H143</f>
        <v>1.2424000000000001E-3</v>
      </c>
      <c r="S143" s="159">
        <v>0</v>
      </c>
      <c r="T143" s="160">
        <f>S143*H143</f>
        <v>0</v>
      </c>
      <c r="U143" s="79"/>
      <c r="V143" s="79"/>
      <c r="W143" s="79"/>
      <c r="X143" s="79"/>
      <c r="Y143" s="79"/>
      <c r="Z143" s="79"/>
      <c r="AA143" s="79"/>
      <c r="AB143" s="79"/>
      <c r="AC143" s="79"/>
      <c r="AD143" s="79"/>
      <c r="AE143" s="79"/>
      <c r="AR143" s="161" t="s">
        <v>162</v>
      </c>
      <c r="AT143" s="161" t="s">
        <v>26</v>
      </c>
      <c r="AU143" s="161" t="s">
        <v>62</v>
      </c>
      <c r="AY143" s="72" t="s">
        <v>107</v>
      </c>
      <c r="BE143" s="162">
        <f>IF(N143="základní",J143,0)</f>
        <v>1109.52</v>
      </c>
      <c r="BF143" s="162">
        <f>IF(N143="snížená",J143,0)</f>
        <v>0</v>
      </c>
      <c r="BG143" s="162">
        <f>IF(N143="zákl. přenesená",J143,0)</f>
        <v>0</v>
      </c>
      <c r="BH143" s="162">
        <f>IF(N143="sníž. přenesená",J143,0)</f>
        <v>0</v>
      </c>
      <c r="BI143" s="162">
        <f>IF(N143="nulová",J143,0)</f>
        <v>0</v>
      </c>
      <c r="BJ143" s="72" t="s">
        <v>105</v>
      </c>
      <c r="BK143" s="162">
        <f>ROUND(I143*H143,2)</f>
        <v>1109.52</v>
      </c>
      <c r="BL143" s="72" t="s">
        <v>162</v>
      </c>
      <c r="BM143" s="161" t="s">
        <v>188</v>
      </c>
    </row>
    <row r="144" spans="1:65" s="82" customFormat="1" x14ac:dyDescent="0.2">
      <c r="A144" s="79"/>
      <c r="B144" s="80"/>
      <c r="C144" s="79"/>
      <c r="D144" s="163" t="s">
        <v>116</v>
      </c>
      <c r="E144" s="79"/>
      <c r="F144" s="164" t="s">
        <v>189</v>
      </c>
      <c r="G144" s="79"/>
      <c r="H144" s="79"/>
      <c r="I144" s="79"/>
      <c r="J144" s="79"/>
      <c r="K144" s="79"/>
      <c r="L144" s="80"/>
      <c r="M144" s="165"/>
      <c r="O144" s="79"/>
      <c r="P144" s="79"/>
      <c r="Q144" s="79"/>
      <c r="R144" s="79"/>
      <c r="S144" s="79"/>
      <c r="T144" s="166"/>
      <c r="U144" s="79"/>
      <c r="V144" s="79"/>
      <c r="W144" s="79"/>
      <c r="X144" s="79"/>
      <c r="Y144" s="79"/>
      <c r="Z144" s="79"/>
      <c r="AA144" s="79"/>
      <c r="AB144" s="79"/>
      <c r="AC144" s="79"/>
      <c r="AD144" s="79"/>
      <c r="AE144" s="79"/>
      <c r="AT144" s="72" t="s">
        <v>116</v>
      </c>
      <c r="AU144" s="72" t="s">
        <v>62</v>
      </c>
    </row>
    <row r="145" spans="1:65" s="82" customFormat="1" x14ac:dyDescent="0.2">
      <c r="A145" s="79"/>
      <c r="B145" s="80"/>
      <c r="C145" s="79"/>
      <c r="D145" s="167" t="s">
        <v>118</v>
      </c>
      <c r="E145" s="79"/>
      <c r="F145" s="168" t="s">
        <v>3582</v>
      </c>
      <c r="G145" s="79"/>
      <c r="H145" s="79"/>
      <c r="I145" s="79"/>
      <c r="J145" s="79"/>
      <c r="K145" s="79"/>
      <c r="L145" s="80"/>
      <c r="M145" s="165"/>
      <c r="O145" s="79"/>
      <c r="P145" s="79"/>
      <c r="Q145" s="79"/>
      <c r="R145" s="79"/>
      <c r="S145" s="79"/>
      <c r="T145" s="166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T145" s="72" t="s">
        <v>118</v>
      </c>
      <c r="AU145" s="72" t="s">
        <v>62</v>
      </c>
    </row>
    <row r="146" spans="1:65" s="82" customFormat="1" ht="16.5" customHeight="1" x14ac:dyDescent="0.2">
      <c r="A146" s="79"/>
      <c r="B146" s="150"/>
      <c r="C146" s="151" t="s">
        <v>190</v>
      </c>
      <c r="D146" s="151" t="s">
        <v>26</v>
      </c>
      <c r="E146" s="152" t="s">
        <v>191</v>
      </c>
      <c r="F146" s="153" t="s">
        <v>3583</v>
      </c>
      <c r="G146" s="154" t="s">
        <v>130</v>
      </c>
      <c r="H146" s="155">
        <v>10</v>
      </c>
      <c r="I146" s="156">
        <v>216.86</v>
      </c>
      <c r="J146" s="156">
        <f>ROUND(I146*H146,2)</f>
        <v>2168.6</v>
      </c>
      <c r="K146" s="153" t="s">
        <v>3562</v>
      </c>
      <c r="L146" s="80"/>
      <c r="M146" s="157" t="s">
        <v>31</v>
      </c>
      <c r="N146" s="158" t="s">
        <v>3550</v>
      </c>
      <c r="O146" s="159">
        <v>0.46500000000000002</v>
      </c>
      <c r="P146" s="159">
        <f>O146*H146</f>
        <v>4.6500000000000004</v>
      </c>
      <c r="Q146" s="159">
        <v>0</v>
      </c>
      <c r="R146" s="159">
        <f>Q146*H146</f>
        <v>0</v>
      </c>
      <c r="S146" s="159">
        <v>0</v>
      </c>
      <c r="T146" s="160">
        <f>S146*H146</f>
        <v>0</v>
      </c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R146" s="161" t="s">
        <v>162</v>
      </c>
      <c r="AT146" s="161" t="s">
        <v>26</v>
      </c>
      <c r="AU146" s="161" t="s">
        <v>62</v>
      </c>
      <c r="AY146" s="72" t="s">
        <v>107</v>
      </c>
      <c r="BE146" s="162">
        <f>IF(N146="základní",J146,0)</f>
        <v>2168.6</v>
      </c>
      <c r="BF146" s="162">
        <f>IF(N146="snížená",J146,0)</f>
        <v>0</v>
      </c>
      <c r="BG146" s="162">
        <f>IF(N146="zákl. přenesená",J146,0)</f>
        <v>0</v>
      </c>
      <c r="BH146" s="162">
        <f>IF(N146="sníž. přenesená",J146,0)</f>
        <v>0</v>
      </c>
      <c r="BI146" s="162">
        <f>IF(N146="nulová",J146,0)</f>
        <v>0</v>
      </c>
      <c r="BJ146" s="72" t="s">
        <v>105</v>
      </c>
      <c r="BK146" s="162">
        <f>ROUND(I146*H146,2)</f>
        <v>2168.6</v>
      </c>
      <c r="BL146" s="72" t="s">
        <v>162</v>
      </c>
      <c r="BM146" s="161" t="s">
        <v>192</v>
      </c>
    </row>
    <row r="147" spans="1:65" s="82" customFormat="1" x14ac:dyDescent="0.2">
      <c r="A147" s="79"/>
      <c r="B147" s="80"/>
      <c r="C147" s="79"/>
      <c r="D147" s="163" t="s">
        <v>116</v>
      </c>
      <c r="E147" s="79"/>
      <c r="F147" s="164" t="s">
        <v>193</v>
      </c>
      <c r="G147" s="79"/>
      <c r="H147" s="79"/>
      <c r="I147" s="79"/>
      <c r="J147" s="79"/>
      <c r="K147" s="79"/>
      <c r="L147" s="80"/>
      <c r="M147" s="165"/>
      <c r="O147" s="79"/>
      <c r="P147" s="79"/>
      <c r="Q147" s="79"/>
      <c r="R147" s="79"/>
      <c r="S147" s="79"/>
      <c r="T147" s="166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T147" s="72" t="s">
        <v>116</v>
      </c>
      <c r="AU147" s="72" t="s">
        <v>62</v>
      </c>
    </row>
    <row r="148" spans="1:65" s="82" customFormat="1" x14ac:dyDescent="0.2">
      <c r="A148" s="79"/>
      <c r="B148" s="80"/>
      <c r="C148" s="79"/>
      <c r="D148" s="167" t="s">
        <v>118</v>
      </c>
      <c r="E148" s="79"/>
      <c r="F148" s="168" t="s">
        <v>3584</v>
      </c>
      <c r="G148" s="79"/>
      <c r="H148" s="79"/>
      <c r="I148" s="79"/>
      <c r="J148" s="79"/>
      <c r="K148" s="79"/>
      <c r="L148" s="80"/>
      <c r="M148" s="165"/>
      <c r="O148" s="79"/>
      <c r="P148" s="79"/>
      <c r="Q148" s="79"/>
      <c r="R148" s="79"/>
      <c r="S148" s="79"/>
      <c r="T148" s="166"/>
      <c r="U148" s="79"/>
      <c r="V148" s="79"/>
      <c r="W148" s="79"/>
      <c r="X148" s="79"/>
      <c r="Y148" s="79"/>
      <c r="Z148" s="79"/>
      <c r="AA148" s="79"/>
      <c r="AB148" s="79"/>
      <c r="AC148" s="79"/>
      <c r="AD148" s="79"/>
      <c r="AE148" s="79"/>
      <c r="AT148" s="72" t="s">
        <v>118</v>
      </c>
      <c r="AU148" s="72" t="s">
        <v>62</v>
      </c>
    </row>
    <row r="149" spans="1:65" s="82" customFormat="1" ht="16.5" customHeight="1" x14ac:dyDescent="0.2">
      <c r="A149" s="79"/>
      <c r="B149" s="150"/>
      <c r="C149" s="151" t="s">
        <v>162</v>
      </c>
      <c r="D149" s="151" t="s">
        <v>26</v>
      </c>
      <c r="E149" s="152" t="s">
        <v>194</v>
      </c>
      <c r="F149" s="153" t="s">
        <v>3585</v>
      </c>
      <c r="G149" s="154" t="s">
        <v>130</v>
      </c>
      <c r="H149" s="155">
        <v>10</v>
      </c>
      <c r="I149" s="156">
        <v>202.41</v>
      </c>
      <c r="J149" s="156">
        <f>ROUND(I149*H149,2)</f>
        <v>2024.1</v>
      </c>
      <c r="K149" s="153" t="s">
        <v>3562</v>
      </c>
      <c r="L149" s="80"/>
      <c r="M149" s="157" t="s">
        <v>31</v>
      </c>
      <c r="N149" s="158" t="s">
        <v>3550</v>
      </c>
      <c r="O149" s="159">
        <v>0.434</v>
      </c>
      <c r="P149" s="159">
        <f>O149*H149</f>
        <v>4.34</v>
      </c>
      <c r="Q149" s="159">
        <v>0</v>
      </c>
      <c r="R149" s="159">
        <f>Q149*H149</f>
        <v>0</v>
      </c>
      <c r="S149" s="159">
        <v>0</v>
      </c>
      <c r="T149" s="160">
        <f>S149*H149</f>
        <v>0</v>
      </c>
      <c r="U149" s="79"/>
      <c r="V149" s="79"/>
      <c r="W149" s="79"/>
      <c r="X149" s="79"/>
      <c r="Y149" s="79"/>
      <c r="Z149" s="79"/>
      <c r="AA149" s="79"/>
      <c r="AB149" s="79"/>
      <c r="AC149" s="79"/>
      <c r="AD149" s="79"/>
      <c r="AE149" s="79"/>
      <c r="AR149" s="161" t="s">
        <v>162</v>
      </c>
      <c r="AT149" s="161" t="s">
        <v>26</v>
      </c>
      <c r="AU149" s="161" t="s">
        <v>62</v>
      </c>
      <c r="AY149" s="72" t="s">
        <v>107</v>
      </c>
      <c r="BE149" s="162">
        <f>IF(N149="základní",J149,0)</f>
        <v>2024.1</v>
      </c>
      <c r="BF149" s="162">
        <f>IF(N149="snížená",J149,0)</f>
        <v>0</v>
      </c>
      <c r="BG149" s="162">
        <f>IF(N149="zákl. přenesená",J149,0)</f>
        <v>0</v>
      </c>
      <c r="BH149" s="162">
        <f>IF(N149="sníž. přenesená",J149,0)</f>
        <v>0</v>
      </c>
      <c r="BI149" s="162">
        <f>IF(N149="nulová",J149,0)</f>
        <v>0</v>
      </c>
      <c r="BJ149" s="72" t="s">
        <v>105</v>
      </c>
      <c r="BK149" s="162">
        <f>ROUND(I149*H149,2)</f>
        <v>2024.1</v>
      </c>
      <c r="BL149" s="72" t="s">
        <v>162</v>
      </c>
      <c r="BM149" s="161" t="s">
        <v>195</v>
      </c>
    </row>
    <row r="150" spans="1:65" s="82" customFormat="1" x14ac:dyDescent="0.2">
      <c r="A150" s="79"/>
      <c r="B150" s="80"/>
      <c r="C150" s="79"/>
      <c r="D150" s="163" t="s">
        <v>116</v>
      </c>
      <c r="E150" s="79"/>
      <c r="F150" s="164" t="s">
        <v>196</v>
      </c>
      <c r="G150" s="79"/>
      <c r="H150" s="79"/>
      <c r="I150" s="79"/>
      <c r="J150" s="79"/>
      <c r="K150" s="79"/>
      <c r="L150" s="80"/>
      <c r="M150" s="165"/>
      <c r="O150" s="79"/>
      <c r="P150" s="79"/>
      <c r="Q150" s="79"/>
      <c r="R150" s="79"/>
      <c r="S150" s="79"/>
      <c r="T150" s="166"/>
      <c r="U150" s="79"/>
      <c r="V150" s="79"/>
      <c r="W150" s="79"/>
      <c r="X150" s="79"/>
      <c r="Y150" s="79"/>
      <c r="Z150" s="79"/>
      <c r="AA150" s="79"/>
      <c r="AB150" s="79"/>
      <c r="AC150" s="79"/>
      <c r="AD150" s="79"/>
      <c r="AE150" s="79"/>
      <c r="AT150" s="72" t="s">
        <v>116</v>
      </c>
      <c r="AU150" s="72" t="s">
        <v>62</v>
      </c>
    </row>
    <row r="151" spans="1:65" s="82" customFormat="1" x14ac:dyDescent="0.2">
      <c r="A151" s="79"/>
      <c r="B151" s="80"/>
      <c r="C151" s="79"/>
      <c r="D151" s="167" t="s">
        <v>118</v>
      </c>
      <c r="E151" s="79"/>
      <c r="F151" s="168" t="s">
        <v>3586</v>
      </c>
      <c r="G151" s="79"/>
      <c r="H151" s="79"/>
      <c r="I151" s="79"/>
      <c r="J151" s="79"/>
      <c r="K151" s="79"/>
      <c r="L151" s="80"/>
      <c r="M151" s="165"/>
      <c r="O151" s="79"/>
      <c r="P151" s="79"/>
      <c r="Q151" s="79"/>
      <c r="R151" s="79"/>
      <c r="S151" s="79"/>
      <c r="T151" s="166"/>
      <c r="U151" s="79"/>
      <c r="V151" s="79"/>
      <c r="W151" s="79"/>
      <c r="X151" s="79"/>
      <c r="Y151" s="79"/>
      <c r="Z151" s="79"/>
      <c r="AA151" s="79"/>
      <c r="AB151" s="79"/>
      <c r="AC151" s="79"/>
      <c r="AD151" s="79"/>
      <c r="AE151" s="79"/>
      <c r="AT151" s="72" t="s">
        <v>118</v>
      </c>
      <c r="AU151" s="72" t="s">
        <v>62</v>
      </c>
    </row>
    <row r="152" spans="1:65" s="82" customFormat="1" ht="16.5" customHeight="1" x14ac:dyDescent="0.2">
      <c r="A152" s="79"/>
      <c r="B152" s="150"/>
      <c r="C152" s="151" t="s">
        <v>197</v>
      </c>
      <c r="D152" s="151" t="s">
        <v>26</v>
      </c>
      <c r="E152" s="152" t="s">
        <v>198</v>
      </c>
      <c r="F152" s="153" t="s">
        <v>3587</v>
      </c>
      <c r="G152" s="154" t="s">
        <v>161</v>
      </c>
      <c r="H152" s="155">
        <v>10</v>
      </c>
      <c r="I152" s="156">
        <v>57.83</v>
      </c>
      <c r="J152" s="156">
        <f>ROUND(I152*H152,2)</f>
        <v>578.29999999999995</v>
      </c>
      <c r="K152" s="153" t="s">
        <v>3562</v>
      </c>
      <c r="L152" s="80"/>
      <c r="M152" s="157" t="s">
        <v>31</v>
      </c>
      <c r="N152" s="158" t="s">
        <v>3550</v>
      </c>
      <c r="O152" s="159">
        <v>0.124</v>
      </c>
      <c r="P152" s="159">
        <f>O152*H152</f>
        <v>1.24</v>
      </c>
      <c r="Q152" s="159">
        <v>0</v>
      </c>
      <c r="R152" s="159">
        <f>Q152*H152</f>
        <v>0</v>
      </c>
      <c r="S152" s="159">
        <v>0</v>
      </c>
      <c r="T152" s="160">
        <f>S152*H152</f>
        <v>0</v>
      </c>
      <c r="U152" s="79"/>
      <c r="V152" s="79"/>
      <c r="W152" s="79"/>
      <c r="X152" s="79"/>
      <c r="Y152" s="79"/>
      <c r="Z152" s="79"/>
      <c r="AA152" s="79"/>
      <c r="AB152" s="79"/>
      <c r="AC152" s="79"/>
      <c r="AD152" s="79"/>
      <c r="AE152" s="79"/>
      <c r="AR152" s="161" t="s">
        <v>162</v>
      </c>
      <c r="AT152" s="161" t="s">
        <v>26</v>
      </c>
      <c r="AU152" s="161" t="s">
        <v>62</v>
      </c>
      <c r="AY152" s="72" t="s">
        <v>107</v>
      </c>
      <c r="BE152" s="162">
        <f>IF(N152="základní",J152,0)</f>
        <v>578.29999999999995</v>
      </c>
      <c r="BF152" s="162">
        <f>IF(N152="snížená",J152,0)</f>
        <v>0</v>
      </c>
      <c r="BG152" s="162">
        <f>IF(N152="zákl. přenesená",J152,0)</f>
        <v>0</v>
      </c>
      <c r="BH152" s="162">
        <f>IF(N152="sníž. přenesená",J152,0)</f>
        <v>0</v>
      </c>
      <c r="BI152" s="162">
        <f>IF(N152="nulová",J152,0)</f>
        <v>0</v>
      </c>
      <c r="BJ152" s="72" t="s">
        <v>105</v>
      </c>
      <c r="BK152" s="162">
        <f>ROUND(I152*H152,2)</f>
        <v>578.29999999999995</v>
      </c>
      <c r="BL152" s="72" t="s">
        <v>162</v>
      </c>
      <c r="BM152" s="161" t="s">
        <v>199</v>
      </c>
    </row>
    <row r="153" spans="1:65" s="82" customFormat="1" x14ac:dyDescent="0.2">
      <c r="A153" s="79"/>
      <c r="B153" s="80"/>
      <c r="C153" s="79"/>
      <c r="D153" s="163" t="s">
        <v>116</v>
      </c>
      <c r="E153" s="79"/>
      <c r="F153" s="164" t="s">
        <v>200</v>
      </c>
      <c r="G153" s="79"/>
      <c r="H153" s="79"/>
      <c r="I153" s="79"/>
      <c r="J153" s="79"/>
      <c r="K153" s="79"/>
      <c r="L153" s="80"/>
      <c r="M153" s="165"/>
      <c r="O153" s="79"/>
      <c r="P153" s="79"/>
      <c r="Q153" s="79"/>
      <c r="R153" s="79"/>
      <c r="S153" s="79"/>
      <c r="T153" s="166"/>
      <c r="U153" s="79"/>
      <c r="V153" s="79"/>
      <c r="W153" s="79"/>
      <c r="X153" s="79"/>
      <c r="Y153" s="79"/>
      <c r="Z153" s="79"/>
      <c r="AA153" s="79"/>
      <c r="AB153" s="79"/>
      <c r="AC153" s="79"/>
      <c r="AD153" s="79"/>
      <c r="AE153" s="79"/>
      <c r="AT153" s="72" t="s">
        <v>116</v>
      </c>
      <c r="AU153" s="72" t="s">
        <v>62</v>
      </c>
    </row>
    <row r="154" spans="1:65" s="82" customFormat="1" x14ac:dyDescent="0.2">
      <c r="A154" s="79"/>
      <c r="B154" s="80"/>
      <c r="C154" s="79"/>
      <c r="D154" s="167" t="s">
        <v>118</v>
      </c>
      <c r="E154" s="79"/>
      <c r="F154" s="168" t="s">
        <v>3588</v>
      </c>
      <c r="G154" s="79"/>
      <c r="H154" s="79"/>
      <c r="I154" s="79"/>
      <c r="J154" s="79"/>
      <c r="K154" s="79"/>
      <c r="L154" s="80"/>
      <c r="M154" s="165"/>
      <c r="O154" s="79"/>
      <c r="P154" s="79"/>
      <c r="Q154" s="79"/>
      <c r="R154" s="79"/>
      <c r="S154" s="79"/>
      <c r="T154" s="166"/>
      <c r="U154" s="79"/>
      <c r="V154" s="79"/>
      <c r="W154" s="79"/>
      <c r="X154" s="79"/>
      <c r="Y154" s="79"/>
      <c r="Z154" s="79"/>
      <c r="AA154" s="79"/>
      <c r="AB154" s="79"/>
      <c r="AC154" s="79"/>
      <c r="AD154" s="79"/>
      <c r="AE154" s="79"/>
      <c r="AT154" s="72" t="s">
        <v>118</v>
      </c>
      <c r="AU154" s="72" t="s">
        <v>62</v>
      </c>
    </row>
    <row r="155" spans="1:65" s="82" customFormat="1" ht="16.5" customHeight="1" x14ac:dyDescent="0.2">
      <c r="A155" s="79"/>
      <c r="B155" s="150"/>
      <c r="C155" s="151" t="s">
        <v>201</v>
      </c>
      <c r="D155" s="151" t="s">
        <v>26</v>
      </c>
      <c r="E155" s="152" t="s">
        <v>202</v>
      </c>
      <c r="F155" s="153" t="s">
        <v>203</v>
      </c>
      <c r="G155" s="154" t="s">
        <v>161</v>
      </c>
      <c r="H155" s="155">
        <v>5</v>
      </c>
      <c r="I155" s="156">
        <v>57.83</v>
      </c>
      <c r="J155" s="156">
        <f>ROUND(I155*H155,2)</f>
        <v>289.14999999999998</v>
      </c>
      <c r="K155" s="153" t="s">
        <v>3562</v>
      </c>
      <c r="L155" s="80"/>
      <c r="M155" s="157" t="s">
        <v>31</v>
      </c>
      <c r="N155" s="158" t="s">
        <v>3550</v>
      </c>
      <c r="O155" s="159">
        <v>0.124</v>
      </c>
      <c r="P155" s="159">
        <f>O155*H155</f>
        <v>0.62</v>
      </c>
      <c r="Q155" s="159">
        <v>0</v>
      </c>
      <c r="R155" s="159">
        <f>Q155*H155</f>
        <v>0</v>
      </c>
      <c r="S155" s="159">
        <v>0</v>
      </c>
      <c r="T155" s="160">
        <f>S155*H155</f>
        <v>0</v>
      </c>
      <c r="U155" s="79"/>
      <c r="V155" s="79"/>
      <c r="W155" s="79"/>
      <c r="X155" s="79"/>
      <c r="Y155" s="79"/>
      <c r="Z155" s="79"/>
      <c r="AA155" s="79"/>
      <c r="AB155" s="79"/>
      <c r="AC155" s="79"/>
      <c r="AD155" s="79"/>
      <c r="AE155" s="79"/>
      <c r="AR155" s="161" t="s">
        <v>162</v>
      </c>
      <c r="AT155" s="161" t="s">
        <v>26</v>
      </c>
      <c r="AU155" s="161" t="s">
        <v>62</v>
      </c>
      <c r="AY155" s="72" t="s">
        <v>107</v>
      </c>
      <c r="BE155" s="162">
        <f>IF(N155="základní",J155,0)</f>
        <v>289.14999999999998</v>
      </c>
      <c r="BF155" s="162">
        <f>IF(N155="snížená",J155,0)</f>
        <v>0</v>
      </c>
      <c r="BG155" s="162">
        <f>IF(N155="zákl. přenesená",J155,0)</f>
        <v>0</v>
      </c>
      <c r="BH155" s="162">
        <f>IF(N155="sníž. přenesená",J155,0)</f>
        <v>0</v>
      </c>
      <c r="BI155" s="162">
        <f>IF(N155="nulová",J155,0)</f>
        <v>0</v>
      </c>
      <c r="BJ155" s="72" t="s">
        <v>105</v>
      </c>
      <c r="BK155" s="162">
        <f>ROUND(I155*H155,2)</f>
        <v>289.14999999999998</v>
      </c>
      <c r="BL155" s="72" t="s">
        <v>162</v>
      </c>
      <c r="BM155" s="161" t="s">
        <v>204</v>
      </c>
    </row>
    <row r="156" spans="1:65" s="82" customFormat="1" x14ac:dyDescent="0.2">
      <c r="A156" s="79"/>
      <c r="B156" s="80"/>
      <c r="C156" s="79"/>
      <c r="D156" s="163" t="s">
        <v>116</v>
      </c>
      <c r="E156" s="79"/>
      <c r="F156" s="164" t="s">
        <v>205</v>
      </c>
      <c r="G156" s="79"/>
      <c r="H156" s="79"/>
      <c r="I156" s="79"/>
      <c r="J156" s="79"/>
      <c r="K156" s="79"/>
      <c r="L156" s="80"/>
      <c r="M156" s="165"/>
      <c r="O156" s="79"/>
      <c r="P156" s="79"/>
      <c r="Q156" s="79"/>
      <c r="R156" s="79"/>
      <c r="S156" s="79"/>
      <c r="T156" s="166"/>
      <c r="U156" s="79"/>
      <c r="V156" s="79"/>
      <c r="W156" s="79"/>
      <c r="X156" s="79"/>
      <c r="Y156" s="79"/>
      <c r="Z156" s="79"/>
      <c r="AA156" s="79"/>
      <c r="AB156" s="79"/>
      <c r="AC156" s="79"/>
      <c r="AD156" s="79"/>
      <c r="AE156" s="79"/>
      <c r="AT156" s="72" t="s">
        <v>116</v>
      </c>
      <c r="AU156" s="72" t="s">
        <v>62</v>
      </c>
    </row>
    <row r="157" spans="1:65" s="82" customFormat="1" x14ac:dyDescent="0.2">
      <c r="A157" s="79"/>
      <c r="B157" s="80"/>
      <c r="C157" s="79"/>
      <c r="D157" s="167" t="s">
        <v>118</v>
      </c>
      <c r="E157" s="79"/>
      <c r="F157" s="168" t="s">
        <v>3589</v>
      </c>
      <c r="G157" s="79"/>
      <c r="H157" s="79"/>
      <c r="I157" s="79"/>
      <c r="J157" s="79"/>
      <c r="K157" s="79"/>
      <c r="L157" s="80"/>
      <c r="M157" s="165"/>
      <c r="O157" s="79"/>
      <c r="P157" s="79"/>
      <c r="Q157" s="79"/>
      <c r="R157" s="79"/>
      <c r="S157" s="79"/>
      <c r="T157" s="166"/>
      <c r="U157" s="79"/>
      <c r="V157" s="79"/>
      <c r="W157" s="79"/>
      <c r="X157" s="79"/>
      <c r="Y157" s="79"/>
      <c r="Z157" s="79"/>
      <c r="AA157" s="79"/>
      <c r="AB157" s="79"/>
      <c r="AC157" s="79"/>
      <c r="AD157" s="79"/>
      <c r="AE157" s="79"/>
      <c r="AT157" s="72" t="s">
        <v>118</v>
      </c>
      <c r="AU157" s="72" t="s">
        <v>62</v>
      </c>
    </row>
    <row r="158" spans="1:65" s="138" customFormat="1" ht="22.9" customHeight="1" x14ac:dyDescent="0.2">
      <c r="B158" s="139"/>
      <c r="D158" s="140" t="s">
        <v>102</v>
      </c>
      <c r="E158" s="148" t="s">
        <v>206</v>
      </c>
      <c r="F158" s="148" t="s">
        <v>207</v>
      </c>
      <c r="J158" s="149">
        <f>BK158</f>
        <v>188590.88000000009</v>
      </c>
      <c r="L158" s="139"/>
      <c r="M158" s="143"/>
      <c r="P158" s="144">
        <f>SUM(P159:P581)</f>
        <v>186.43509499999996</v>
      </c>
      <c r="R158" s="144">
        <f>SUM(R159:R581)</f>
        <v>0.31732966540000007</v>
      </c>
      <c r="T158" s="145">
        <f>SUM(T159:T581)</f>
        <v>0.41595999999999994</v>
      </c>
      <c r="AR158" s="140" t="s">
        <v>62</v>
      </c>
      <c r="AT158" s="146" t="s">
        <v>102</v>
      </c>
      <c r="AU158" s="146" t="s">
        <v>105</v>
      </c>
      <c r="AY158" s="140" t="s">
        <v>107</v>
      </c>
      <c r="BK158" s="147">
        <f>SUM(BK159:BK581)</f>
        <v>188590.88000000009</v>
      </c>
    </row>
    <row r="159" spans="1:65" s="82" customFormat="1" ht="16.5" customHeight="1" x14ac:dyDescent="0.2">
      <c r="A159" s="79"/>
      <c r="B159" s="150"/>
      <c r="C159" s="151" t="s">
        <v>208</v>
      </c>
      <c r="D159" s="151" t="s">
        <v>26</v>
      </c>
      <c r="E159" s="152" t="s">
        <v>209</v>
      </c>
      <c r="F159" s="153" t="s">
        <v>3590</v>
      </c>
      <c r="G159" s="154" t="s">
        <v>130</v>
      </c>
      <c r="H159" s="155">
        <v>20</v>
      </c>
      <c r="I159" s="156">
        <v>72.67</v>
      </c>
      <c r="J159" s="156">
        <f>ROUND(I159*H159,2)</f>
        <v>1453.4</v>
      </c>
      <c r="K159" s="153" t="s">
        <v>3562</v>
      </c>
      <c r="L159" s="80"/>
      <c r="M159" s="157" t="s">
        <v>31</v>
      </c>
      <c r="N159" s="158" t="s">
        <v>3550</v>
      </c>
      <c r="O159" s="159">
        <v>0.17299999999999999</v>
      </c>
      <c r="P159" s="159">
        <f>O159*H159</f>
        <v>3.46</v>
      </c>
      <c r="Q159" s="159">
        <v>0</v>
      </c>
      <c r="R159" s="159">
        <f>Q159*H159</f>
        <v>0</v>
      </c>
      <c r="S159" s="159">
        <v>2.1299999999999999E-3</v>
      </c>
      <c r="T159" s="160">
        <f>S159*H159</f>
        <v>4.2599999999999999E-2</v>
      </c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  <c r="AR159" s="161" t="s">
        <v>162</v>
      </c>
      <c r="AT159" s="161" t="s">
        <v>26</v>
      </c>
      <c r="AU159" s="161" t="s">
        <v>62</v>
      </c>
      <c r="AY159" s="72" t="s">
        <v>107</v>
      </c>
      <c r="BE159" s="162">
        <f>IF(N159="základní",J159,0)</f>
        <v>1453.4</v>
      </c>
      <c r="BF159" s="162">
        <f>IF(N159="snížená",J159,0)</f>
        <v>0</v>
      </c>
      <c r="BG159" s="162">
        <f>IF(N159="zákl. přenesená",J159,0)</f>
        <v>0</v>
      </c>
      <c r="BH159" s="162">
        <f>IF(N159="sníž. přenesená",J159,0)</f>
        <v>0</v>
      </c>
      <c r="BI159" s="162">
        <f>IF(N159="nulová",J159,0)</f>
        <v>0</v>
      </c>
      <c r="BJ159" s="72" t="s">
        <v>105</v>
      </c>
      <c r="BK159" s="162">
        <f>ROUND(I159*H159,2)</f>
        <v>1453.4</v>
      </c>
      <c r="BL159" s="72" t="s">
        <v>162</v>
      </c>
      <c r="BM159" s="161" t="s">
        <v>210</v>
      </c>
    </row>
    <row r="160" spans="1:65" s="82" customFormat="1" x14ac:dyDescent="0.2">
      <c r="A160" s="79"/>
      <c r="B160" s="80"/>
      <c r="C160" s="79"/>
      <c r="D160" s="163" t="s">
        <v>116</v>
      </c>
      <c r="E160" s="79"/>
      <c r="F160" s="164" t="s">
        <v>211</v>
      </c>
      <c r="G160" s="79"/>
      <c r="H160" s="79"/>
      <c r="I160" s="79"/>
      <c r="J160" s="79"/>
      <c r="K160" s="79"/>
      <c r="L160" s="80"/>
      <c r="M160" s="165"/>
      <c r="O160" s="79"/>
      <c r="P160" s="79"/>
      <c r="Q160" s="79"/>
      <c r="R160" s="79"/>
      <c r="S160" s="79"/>
      <c r="T160" s="166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T160" s="72" t="s">
        <v>116</v>
      </c>
      <c r="AU160" s="72" t="s">
        <v>62</v>
      </c>
    </row>
    <row r="161" spans="1:65" s="82" customFormat="1" x14ac:dyDescent="0.2">
      <c r="A161" s="79"/>
      <c r="B161" s="80"/>
      <c r="C161" s="79"/>
      <c r="D161" s="167" t="s">
        <v>118</v>
      </c>
      <c r="E161" s="79"/>
      <c r="F161" s="168" t="s">
        <v>3591</v>
      </c>
      <c r="G161" s="79"/>
      <c r="H161" s="79"/>
      <c r="I161" s="79"/>
      <c r="J161" s="79"/>
      <c r="K161" s="79"/>
      <c r="L161" s="80"/>
      <c r="M161" s="165"/>
      <c r="O161" s="79"/>
      <c r="P161" s="79"/>
      <c r="Q161" s="79"/>
      <c r="R161" s="79"/>
      <c r="S161" s="79"/>
      <c r="T161" s="166"/>
      <c r="U161" s="79"/>
      <c r="V161" s="79"/>
      <c r="W161" s="79"/>
      <c r="X161" s="79"/>
      <c r="Y161" s="79"/>
      <c r="Z161" s="79"/>
      <c r="AA161" s="79"/>
      <c r="AB161" s="79"/>
      <c r="AC161" s="79"/>
      <c r="AD161" s="79"/>
      <c r="AE161" s="79"/>
      <c r="AT161" s="72" t="s">
        <v>118</v>
      </c>
      <c r="AU161" s="72" t="s">
        <v>62</v>
      </c>
    </row>
    <row r="162" spans="1:65" s="82" customFormat="1" ht="16.5" customHeight="1" x14ac:dyDescent="0.2">
      <c r="A162" s="79"/>
      <c r="B162" s="150"/>
      <c r="C162" s="151" t="s">
        <v>212</v>
      </c>
      <c r="D162" s="151" t="s">
        <v>26</v>
      </c>
      <c r="E162" s="152" t="s">
        <v>213</v>
      </c>
      <c r="F162" s="153" t="s">
        <v>3592</v>
      </c>
      <c r="G162" s="154" t="s">
        <v>130</v>
      </c>
      <c r="H162" s="155">
        <v>2</v>
      </c>
      <c r="I162" s="156">
        <v>85.69</v>
      </c>
      <c r="J162" s="156">
        <f>ROUND(I162*H162,2)</f>
        <v>171.38</v>
      </c>
      <c r="K162" s="153" t="s">
        <v>3562</v>
      </c>
      <c r="L162" s="80"/>
      <c r="M162" s="157" t="s">
        <v>31</v>
      </c>
      <c r="N162" s="158" t="s">
        <v>3550</v>
      </c>
      <c r="O162" s="159">
        <v>0.20399999999999999</v>
      </c>
      <c r="P162" s="159">
        <f>O162*H162</f>
        <v>0.40799999999999997</v>
      </c>
      <c r="Q162" s="159">
        <v>0</v>
      </c>
      <c r="R162" s="159">
        <f>Q162*H162</f>
        <v>0</v>
      </c>
      <c r="S162" s="159">
        <v>4.9699999999999996E-3</v>
      </c>
      <c r="T162" s="160">
        <f>S162*H162</f>
        <v>9.9399999999999992E-3</v>
      </c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R162" s="161" t="s">
        <v>162</v>
      </c>
      <c r="AT162" s="161" t="s">
        <v>26</v>
      </c>
      <c r="AU162" s="161" t="s">
        <v>62</v>
      </c>
      <c r="AY162" s="72" t="s">
        <v>107</v>
      </c>
      <c r="BE162" s="162">
        <f>IF(N162="základní",J162,0)</f>
        <v>171.38</v>
      </c>
      <c r="BF162" s="162">
        <f>IF(N162="snížená",J162,0)</f>
        <v>0</v>
      </c>
      <c r="BG162" s="162">
        <f>IF(N162="zákl. přenesená",J162,0)</f>
        <v>0</v>
      </c>
      <c r="BH162" s="162">
        <f>IF(N162="sníž. přenesená",J162,0)</f>
        <v>0</v>
      </c>
      <c r="BI162" s="162">
        <f>IF(N162="nulová",J162,0)</f>
        <v>0</v>
      </c>
      <c r="BJ162" s="72" t="s">
        <v>105</v>
      </c>
      <c r="BK162" s="162">
        <f>ROUND(I162*H162,2)</f>
        <v>171.38</v>
      </c>
      <c r="BL162" s="72" t="s">
        <v>162</v>
      </c>
      <c r="BM162" s="161" t="s">
        <v>214</v>
      </c>
    </row>
    <row r="163" spans="1:65" s="82" customFormat="1" x14ac:dyDescent="0.2">
      <c r="A163" s="79"/>
      <c r="B163" s="80"/>
      <c r="C163" s="79"/>
      <c r="D163" s="163" t="s">
        <v>116</v>
      </c>
      <c r="E163" s="79"/>
      <c r="F163" s="164" t="s">
        <v>215</v>
      </c>
      <c r="G163" s="79"/>
      <c r="H163" s="79"/>
      <c r="I163" s="79"/>
      <c r="J163" s="79"/>
      <c r="K163" s="79"/>
      <c r="L163" s="80"/>
      <c r="M163" s="165"/>
      <c r="O163" s="79"/>
      <c r="P163" s="79"/>
      <c r="Q163" s="79"/>
      <c r="R163" s="79"/>
      <c r="S163" s="79"/>
      <c r="T163" s="166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T163" s="72" t="s">
        <v>116</v>
      </c>
      <c r="AU163" s="72" t="s">
        <v>62</v>
      </c>
    </row>
    <row r="164" spans="1:65" s="82" customFormat="1" x14ac:dyDescent="0.2">
      <c r="A164" s="79"/>
      <c r="B164" s="80"/>
      <c r="C164" s="79"/>
      <c r="D164" s="167" t="s">
        <v>118</v>
      </c>
      <c r="E164" s="79"/>
      <c r="F164" s="168" t="s">
        <v>3593</v>
      </c>
      <c r="G164" s="79"/>
      <c r="H164" s="79"/>
      <c r="I164" s="79"/>
      <c r="J164" s="79"/>
      <c r="K164" s="79"/>
      <c r="L164" s="80"/>
      <c r="M164" s="165"/>
      <c r="O164" s="79"/>
      <c r="P164" s="79"/>
      <c r="Q164" s="79"/>
      <c r="R164" s="79"/>
      <c r="S164" s="79"/>
      <c r="T164" s="166"/>
      <c r="U164" s="79"/>
      <c r="V164" s="79"/>
      <c r="W164" s="79"/>
      <c r="X164" s="79"/>
      <c r="Y164" s="79"/>
      <c r="Z164" s="79"/>
      <c r="AA164" s="79"/>
      <c r="AB164" s="79"/>
      <c r="AC164" s="79"/>
      <c r="AD164" s="79"/>
      <c r="AE164" s="79"/>
      <c r="AT164" s="72" t="s">
        <v>118</v>
      </c>
      <c r="AU164" s="72" t="s">
        <v>62</v>
      </c>
    </row>
    <row r="165" spans="1:65" s="82" customFormat="1" ht="16.5" customHeight="1" x14ac:dyDescent="0.2">
      <c r="A165" s="79"/>
      <c r="B165" s="150"/>
      <c r="C165" s="151" t="s">
        <v>216</v>
      </c>
      <c r="D165" s="151" t="s">
        <v>26</v>
      </c>
      <c r="E165" s="152" t="s">
        <v>217</v>
      </c>
      <c r="F165" s="153" t="s">
        <v>218</v>
      </c>
      <c r="G165" s="154" t="s">
        <v>161</v>
      </c>
      <c r="H165" s="155">
        <v>2</v>
      </c>
      <c r="I165" s="156">
        <v>126.01</v>
      </c>
      <c r="J165" s="156">
        <f>ROUND(I165*H165,2)</f>
        <v>252.02</v>
      </c>
      <c r="K165" s="153" t="s">
        <v>3562</v>
      </c>
      <c r="L165" s="80"/>
      <c r="M165" s="157" t="s">
        <v>31</v>
      </c>
      <c r="N165" s="158" t="s">
        <v>3550</v>
      </c>
      <c r="O165" s="159">
        <v>0.3</v>
      </c>
      <c r="P165" s="159">
        <f>O165*H165</f>
        <v>0.6</v>
      </c>
      <c r="Q165" s="159">
        <v>0</v>
      </c>
      <c r="R165" s="159">
        <f>Q165*H165</f>
        <v>0</v>
      </c>
      <c r="S165" s="159">
        <v>8.7000000000000001E-4</v>
      </c>
      <c r="T165" s="160">
        <f>S165*H165</f>
        <v>1.74E-3</v>
      </c>
      <c r="U165" s="79"/>
      <c r="V165" s="79"/>
      <c r="W165" s="79"/>
      <c r="X165" s="79"/>
      <c r="Y165" s="79"/>
      <c r="Z165" s="79"/>
      <c r="AA165" s="79"/>
      <c r="AB165" s="79"/>
      <c r="AC165" s="79"/>
      <c r="AD165" s="79"/>
      <c r="AE165" s="79"/>
      <c r="AR165" s="161" t="s">
        <v>162</v>
      </c>
      <c r="AT165" s="161" t="s">
        <v>26</v>
      </c>
      <c r="AU165" s="161" t="s">
        <v>62</v>
      </c>
      <c r="AY165" s="72" t="s">
        <v>107</v>
      </c>
      <c r="BE165" s="162">
        <f>IF(N165="základní",J165,0)</f>
        <v>252.02</v>
      </c>
      <c r="BF165" s="162">
        <f>IF(N165="snížená",J165,0)</f>
        <v>0</v>
      </c>
      <c r="BG165" s="162">
        <f>IF(N165="zákl. přenesená",J165,0)</f>
        <v>0</v>
      </c>
      <c r="BH165" s="162">
        <f>IF(N165="sníž. přenesená",J165,0)</f>
        <v>0</v>
      </c>
      <c r="BI165" s="162">
        <f>IF(N165="nulová",J165,0)</f>
        <v>0</v>
      </c>
      <c r="BJ165" s="72" t="s">
        <v>105</v>
      </c>
      <c r="BK165" s="162">
        <f>ROUND(I165*H165,2)</f>
        <v>252.02</v>
      </c>
      <c r="BL165" s="72" t="s">
        <v>162</v>
      </c>
      <c r="BM165" s="161" t="s">
        <v>219</v>
      </c>
    </row>
    <row r="166" spans="1:65" s="82" customFormat="1" x14ac:dyDescent="0.2">
      <c r="A166" s="79"/>
      <c r="B166" s="80"/>
      <c r="C166" s="79"/>
      <c r="D166" s="163" t="s">
        <v>116</v>
      </c>
      <c r="E166" s="79"/>
      <c r="F166" s="164" t="s">
        <v>220</v>
      </c>
      <c r="G166" s="79"/>
      <c r="H166" s="79"/>
      <c r="I166" s="79"/>
      <c r="J166" s="79"/>
      <c r="K166" s="79"/>
      <c r="L166" s="80"/>
      <c r="M166" s="165"/>
      <c r="O166" s="79"/>
      <c r="P166" s="79"/>
      <c r="Q166" s="79"/>
      <c r="R166" s="79"/>
      <c r="S166" s="79"/>
      <c r="T166" s="166"/>
      <c r="U166" s="79"/>
      <c r="V166" s="79"/>
      <c r="W166" s="79"/>
      <c r="X166" s="79"/>
      <c r="Y166" s="79"/>
      <c r="Z166" s="79"/>
      <c r="AA166" s="79"/>
      <c r="AB166" s="79"/>
      <c r="AC166" s="79"/>
      <c r="AD166" s="79"/>
      <c r="AE166" s="79"/>
      <c r="AT166" s="72" t="s">
        <v>116</v>
      </c>
      <c r="AU166" s="72" t="s">
        <v>62</v>
      </c>
    </row>
    <row r="167" spans="1:65" s="82" customFormat="1" x14ac:dyDescent="0.2">
      <c r="A167" s="79"/>
      <c r="B167" s="80"/>
      <c r="C167" s="79"/>
      <c r="D167" s="167" t="s">
        <v>118</v>
      </c>
      <c r="E167" s="79"/>
      <c r="F167" s="168" t="s">
        <v>3594</v>
      </c>
      <c r="G167" s="79"/>
      <c r="H167" s="79"/>
      <c r="I167" s="79"/>
      <c r="J167" s="79"/>
      <c r="K167" s="79"/>
      <c r="L167" s="80"/>
      <c r="M167" s="165"/>
      <c r="O167" s="79"/>
      <c r="P167" s="79"/>
      <c r="Q167" s="79"/>
      <c r="R167" s="79"/>
      <c r="S167" s="79"/>
      <c r="T167" s="166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T167" s="72" t="s">
        <v>118</v>
      </c>
      <c r="AU167" s="72" t="s">
        <v>62</v>
      </c>
    </row>
    <row r="168" spans="1:65" s="82" customFormat="1" ht="16.5" customHeight="1" x14ac:dyDescent="0.2">
      <c r="A168" s="79"/>
      <c r="B168" s="150"/>
      <c r="C168" s="151" t="s">
        <v>221</v>
      </c>
      <c r="D168" s="151" t="s">
        <v>26</v>
      </c>
      <c r="E168" s="152" t="s">
        <v>222</v>
      </c>
      <c r="F168" s="153" t="s">
        <v>3595</v>
      </c>
      <c r="G168" s="154" t="s">
        <v>161</v>
      </c>
      <c r="H168" s="155">
        <v>2</v>
      </c>
      <c r="I168" s="156">
        <v>295.29000000000002</v>
      </c>
      <c r="J168" s="156">
        <f>ROUND(I168*H168,2)</f>
        <v>590.58000000000004</v>
      </c>
      <c r="K168" s="153" t="s">
        <v>3562</v>
      </c>
      <c r="L168" s="80"/>
      <c r="M168" s="157" t="s">
        <v>31</v>
      </c>
      <c r="N168" s="158" t="s">
        <v>3550</v>
      </c>
      <c r="O168" s="159">
        <v>0.70299999999999996</v>
      </c>
      <c r="P168" s="159">
        <f>O168*H168</f>
        <v>1.4059999999999999</v>
      </c>
      <c r="Q168" s="159">
        <v>0</v>
      </c>
      <c r="R168" s="159">
        <f>Q168*H168</f>
        <v>0</v>
      </c>
      <c r="S168" s="159">
        <v>2.7000000000000001E-3</v>
      </c>
      <c r="T168" s="160">
        <f>S168*H168</f>
        <v>5.4000000000000003E-3</v>
      </c>
      <c r="U168" s="79"/>
      <c r="V168" s="79"/>
      <c r="W168" s="79"/>
      <c r="X168" s="79"/>
      <c r="Y168" s="79"/>
      <c r="Z168" s="79"/>
      <c r="AA168" s="79"/>
      <c r="AB168" s="79"/>
      <c r="AC168" s="79"/>
      <c r="AD168" s="79"/>
      <c r="AE168" s="79"/>
      <c r="AR168" s="161" t="s">
        <v>162</v>
      </c>
      <c r="AT168" s="161" t="s">
        <v>26</v>
      </c>
      <c r="AU168" s="161" t="s">
        <v>62</v>
      </c>
      <c r="AY168" s="72" t="s">
        <v>107</v>
      </c>
      <c r="BE168" s="162">
        <f>IF(N168="základní",J168,0)</f>
        <v>590.58000000000004</v>
      </c>
      <c r="BF168" s="162">
        <f>IF(N168="snížená",J168,0)</f>
        <v>0</v>
      </c>
      <c r="BG168" s="162">
        <f>IF(N168="zákl. přenesená",J168,0)</f>
        <v>0</v>
      </c>
      <c r="BH168" s="162">
        <f>IF(N168="sníž. přenesená",J168,0)</f>
        <v>0</v>
      </c>
      <c r="BI168" s="162">
        <f>IF(N168="nulová",J168,0)</f>
        <v>0</v>
      </c>
      <c r="BJ168" s="72" t="s">
        <v>105</v>
      </c>
      <c r="BK168" s="162">
        <f>ROUND(I168*H168,2)</f>
        <v>590.58000000000004</v>
      </c>
      <c r="BL168" s="72" t="s">
        <v>162</v>
      </c>
      <c r="BM168" s="161" t="s">
        <v>223</v>
      </c>
    </row>
    <row r="169" spans="1:65" s="82" customFormat="1" x14ac:dyDescent="0.2">
      <c r="A169" s="79"/>
      <c r="B169" s="80"/>
      <c r="C169" s="79"/>
      <c r="D169" s="163" t="s">
        <v>116</v>
      </c>
      <c r="E169" s="79"/>
      <c r="F169" s="164" t="s">
        <v>224</v>
      </c>
      <c r="G169" s="79"/>
      <c r="H169" s="79"/>
      <c r="I169" s="79"/>
      <c r="J169" s="79"/>
      <c r="K169" s="79"/>
      <c r="L169" s="80"/>
      <c r="M169" s="165"/>
      <c r="O169" s="79"/>
      <c r="P169" s="79"/>
      <c r="Q169" s="79"/>
      <c r="R169" s="79"/>
      <c r="S169" s="79"/>
      <c r="T169" s="166"/>
      <c r="U169" s="79"/>
      <c r="V169" s="79"/>
      <c r="W169" s="79"/>
      <c r="X169" s="79"/>
      <c r="Y169" s="79"/>
      <c r="Z169" s="79"/>
      <c r="AA169" s="79"/>
      <c r="AB169" s="79"/>
      <c r="AC169" s="79"/>
      <c r="AD169" s="79"/>
      <c r="AE169" s="79"/>
      <c r="AT169" s="72" t="s">
        <v>116</v>
      </c>
      <c r="AU169" s="72" t="s">
        <v>62</v>
      </c>
    </row>
    <row r="170" spans="1:65" s="82" customFormat="1" x14ac:dyDescent="0.2">
      <c r="A170" s="79"/>
      <c r="B170" s="80"/>
      <c r="C170" s="79"/>
      <c r="D170" s="167" t="s">
        <v>118</v>
      </c>
      <c r="E170" s="79"/>
      <c r="F170" s="168" t="s">
        <v>3596</v>
      </c>
      <c r="G170" s="79"/>
      <c r="H170" s="79"/>
      <c r="I170" s="79"/>
      <c r="J170" s="79"/>
      <c r="K170" s="79"/>
      <c r="L170" s="80"/>
      <c r="M170" s="165"/>
      <c r="O170" s="79"/>
      <c r="P170" s="79"/>
      <c r="Q170" s="79"/>
      <c r="R170" s="79"/>
      <c r="S170" s="79"/>
      <c r="T170" s="166"/>
      <c r="U170" s="79"/>
      <c r="V170" s="79"/>
      <c r="W170" s="79"/>
      <c r="X170" s="79"/>
      <c r="Y170" s="79"/>
      <c r="Z170" s="79"/>
      <c r="AA170" s="79"/>
      <c r="AB170" s="79"/>
      <c r="AC170" s="79"/>
      <c r="AD170" s="79"/>
      <c r="AE170" s="79"/>
      <c r="AT170" s="72" t="s">
        <v>118</v>
      </c>
      <c r="AU170" s="72" t="s">
        <v>62</v>
      </c>
    </row>
    <row r="171" spans="1:65" s="82" customFormat="1" ht="16.5" customHeight="1" x14ac:dyDescent="0.2">
      <c r="A171" s="79"/>
      <c r="B171" s="150"/>
      <c r="C171" s="151" t="s">
        <v>225</v>
      </c>
      <c r="D171" s="151" t="s">
        <v>26</v>
      </c>
      <c r="E171" s="152" t="s">
        <v>226</v>
      </c>
      <c r="F171" s="153" t="s">
        <v>3597</v>
      </c>
      <c r="G171" s="154" t="s">
        <v>161</v>
      </c>
      <c r="H171" s="155">
        <v>10</v>
      </c>
      <c r="I171" s="156">
        <v>30.98</v>
      </c>
      <c r="J171" s="156">
        <f>ROUND(I171*H171,2)</f>
        <v>309.8</v>
      </c>
      <c r="K171" s="153" t="s">
        <v>3562</v>
      </c>
      <c r="L171" s="80"/>
      <c r="M171" s="157" t="s">
        <v>31</v>
      </c>
      <c r="N171" s="158" t="s">
        <v>3550</v>
      </c>
      <c r="O171" s="159">
        <v>5.8000000000000003E-2</v>
      </c>
      <c r="P171" s="159">
        <f>O171*H171</f>
        <v>0.58000000000000007</v>
      </c>
      <c r="Q171" s="159">
        <v>0</v>
      </c>
      <c r="R171" s="159">
        <f>Q171*H171</f>
        <v>0</v>
      </c>
      <c r="S171" s="159">
        <v>0</v>
      </c>
      <c r="T171" s="160">
        <f>S171*H171</f>
        <v>0</v>
      </c>
      <c r="U171" s="79"/>
      <c r="V171" s="79"/>
      <c r="W171" s="79"/>
      <c r="X171" s="79"/>
      <c r="Y171" s="79"/>
      <c r="Z171" s="79"/>
      <c r="AA171" s="79"/>
      <c r="AB171" s="79"/>
      <c r="AC171" s="79"/>
      <c r="AD171" s="79"/>
      <c r="AE171" s="79"/>
      <c r="AR171" s="161" t="s">
        <v>162</v>
      </c>
      <c r="AT171" s="161" t="s">
        <v>26</v>
      </c>
      <c r="AU171" s="161" t="s">
        <v>62</v>
      </c>
      <c r="AY171" s="72" t="s">
        <v>107</v>
      </c>
      <c r="BE171" s="162">
        <f>IF(N171="základní",J171,0)</f>
        <v>309.8</v>
      </c>
      <c r="BF171" s="162">
        <f>IF(N171="snížená",J171,0)</f>
        <v>0</v>
      </c>
      <c r="BG171" s="162">
        <f>IF(N171="zákl. přenesená",J171,0)</f>
        <v>0</v>
      </c>
      <c r="BH171" s="162">
        <f>IF(N171="sníž. přenesená",J171,0)</f>
        <v>0</v>
      </c>
      <c r="BI171" s="162">
        <f>IF(N171="nulová",J171,0)</f>
        <v>0</v>
      </c>
      <c r="BJ171" s="72" t="s">
        <v>105</v>
      </c>
      <c r="BK171" s="162">
        <f>ROUND(I171*H171,2)</f>
        <v>309.8</v>
      </c>
      <c r="BL171" s="72" t="s">
        <v>162</v>
      </c>
      <c r="BM171" s="161" t="s">
        <v>227</v>
      </c>
    </row>
    <row r="172" spans="1:65" s="82" customFormat="1" x14ac:dyDescent="0.2">
      <c r="A172" s="79"/>
      <c r="B172" s="80"/>
      <c r="C172" s="79"/>
      <c r="D172" s="163" t="s">
        <v>116</v>
      </c>
      <c r="E172" s="79"/>
      <c r="F172" s="164" t="s">
        <v>228</v>
      </c>
      <c r="G172" s="79"/>
      <c r="H172" s="79"/>
      <c r="I172" s="79"/>
      <c r="J172" s="79"/>
      <c r="K172" s="79"/>
      <c r="L172" s="80"/>
      <c r="M172" s="165"/>
      <c r="O172" s="79"/>
      <c r="P172" s="79"/>
      <c r="Q172" s="79"/>
      <c r="R172" s="79"/>
      <c r="S172" s="79"/>
      <c r="T172" s="166"/>
      <c r="U172" s="79"/>
      <c r="V172" s="79"/>
      <c r="W172" s="79"/>
      <c r="X172" s="79"/>
      <c r="Y172" s="79"/>
      <c r="Z172" s="79"/>
      <c r="AA172" s="79"/>
      <c r="AB172" s="79"/>
      <c r="AC172" s="79"/>
      <c r="AD172" s="79"/>
      <c r="AE172" s="79"/>
      <c r="AT172" s="72" t="s">
        <v>116</v>
      </c>
      <c r="AU172" s="72" t="s">
        <v>62</v>
      </c>
    </row>
    <row r="173" spans="1:65" s="82" customFormat="1" x14ac:dyDescent="0.2">
      <c r="A173" s="79"/>
      <c r="B173" s="80"/>
      <c r="C173" s="79"/>
      <c r="D173" s="167" t="s">
        <v>118</v>
      </c>
      <c r="E173" s="79"/>
      <c r="F173" s="168" t="s">
        <v>3598</v>
      </c>
      <c r="G173" s="79"/>
      <c r="H173" s="79"/>
      <c r="I173" s="79"/>
      <c r="J173" s="79"/>
      <c r="K173" s="79"/>
      <c r="L173" s="80"/>
      <c r="M173" s="165"/>
      <c r="O173" s="79"/>
      <c r="P173" s="79"/>
      <c r="Q173" s="79"/>
      <c r="R173" s="79"/>
      <c r="S173" s="79"/>
      <c r="T173" s="166"/>
      <c r="U173" s="79"/>
      <c r="V173" s="79"/>
      <c r="W173" s="79"/>
      <c r="X173" s="79"/>
      <c r="Y173" s="79"/>
      <c r="Z173" s="79"/>
      <c r="AA173" s="79"/>
      <c r="AB173" s="79"/>
      <c r="AC173" s="79"/>
      <c r="AD173" s="79"/>
      <c r="AE173" s="79"/>
      <c r="AT173" s="72" t="s">
        <v>118</v>
      </c>
      <c r="AU173" s="72" t="s">
        <v>62</v>
      </c>
    </row>
    <row r="174" spans="1:65" s="82" customFormat="1" ht="16.5" customHeight="1" x14ac:dyDescent="0.2">
      <c r="A174" s="79"/>
      <c r="B174" s="150"/>
      <c r="C174" s="151" t="s">
        <v>229</v>
      </c>
      <c r="D174" s="151" t="s">
        <v>26</v>
      </c>
      <c r="E174" s="152" t="s">
        <v>230</v>
      </c>
      <c r="F174" s="153" t="s">
        <v>3599</v>
      </c>
      <c r="G174" s="154" t="s">
        <v>161</v>
      </c>
      <c r="H174" s="155">
        <v>10</v>
      </c>
      <c r="I174" s="156">
        <v>47.01</v>
      </c>
      <c r="J174" s="156">
        <f>ROUND(I174*H174,2)</f>
        <v>470.1</v>
      </c>
      <c r="K174" s="153" t="s">
        <v>3562</v>
      </c>
      <c r="L174" s="80"/>
      <c r="M174" s="157" t="s">
        <v>31</v>
      </c>
      <c r="N174" s="158" t="s">
        <v>3550</v>
      </c>
      <c r="O174" s="159">
        <v>8.7999999999999995E-2</v>
      </c>
      <c r="P174" s="159">
        <f>O174*H174</f>
        <v>0.87999999999999989</v>
      </c>
      <c r="Q174" s="159">
        <v>0</v>
      </c>
      <c r="R174" s="159">
        <f>Q174*H174</f>
        <v>0</v>
      </c>
      <c r="S174" s="159">
        <v>0</v>
      </c>
      <c r="T174" s="160">
        <f>S174*H174</f>
        <v>0</v>
      </c>
      <c r="U174" s="79"/>
      <c r="V174" s="79"/>
      <c r="W174" s="79"/>
      <c r="X174" s="79"/>
      <c r="Y174" s="79"/>
      <c r="Z174" s="79"/>
      <c r="AA174" s="79"/>
      <c r="AB174" s="79"/>
      <c r="AC174" s="79"/>
      <c r="AD174" s="79"/>
      <c r="AE174" s="79"/>
      <c r="AR174" s="161" t="s">
        <v>162</v>
      </c>
      <c r="AT174" s="161" t="s">
        <v>26</v>
      </c>
      <c r="AU174" s="161" t="s">
        <v>62</v>
      </c>
      <c r="AY174" s="72" t="s">
        <v>107</v>
      </c>
      <c r="BE174" s="162">
        <f>IF(N174="základní",J174,0)</f>
        <v>470.1</v>
      </c>
      <c r="BF174" s="162">
        <f>IF(N174="snížená",J174,0)</f>
        <v>0</v>
      </c>
      <c r="BG174" s="162">
        <f>IF(N174="zákl. přenesená",J174,0)</f>
        <v>0</v>
      </c>
      <c r="BH174" s="162">
        <f>IF(N174="sníž. přenesená",J174,0)</f>
        <v>0</v>
      </c>
      <c r="BI174" s="162">
        <f>IF(N174="nulová",J174,0)</f>
        <v>0</v>
      </c>
      <c r="BJ174" s="72" t="s">
        <v>105</v>
      </c>
      <c r="BK174" s="162">
        <f>ROUND(I174*H174,2)</f>
        <v>470.1</v>
      </c>
      <c r="BL174" s="72" t="s">
        <v>162</v>
      </c>
      <c r="BM174" s="161" t="s">
        <v>231</v>
      </c>
    </row>
    <row r="175" spans="1:65" s="82" customFormat="1" x14ac:dyDescent="0.2">
      <c r="A175" s="79"/>
      <c r="B175" s="80"/>
      <c r="C175" s="79"/>
      <c r="D175" s="163" t="s">
        <v>116</v>
      </c>
      <c r="E175" s="79"/>
      <c r="F175" s="164" t="s">
        <v>232</v>
      </c>
      <c r="G175" s="79"/>
      <c r="H175" s="79"/>
      <c r="I175" s="79"/>
      <c r="J175" s="79"/>
      <c r="K175" s="79"/>
      <c r="L175" s="80"/>
      <c r="M175" s="165"/>
      <c r="O175" s="79"/>
      <c r="P175" s="79"/>
      <c r="Q175" s="79"/>
      <c r="R175" s="79"/>
      <c r="S175" s="79"/>
      <c r="T175" s="166"/>
      <c r="U175" s="79"/>
      <c r="V175" s="79"/>
      <c r="W175" s="79"/>
      <c r="X175" s="79"/>
      <c r="Y175" s="79"/>
      <c r="Z175" s="79"/>
      <c r="AA175" s="79"/>
      <c r="AB175" s="79"/>
      <c r="AC175" s="79"/>
      <c r="AD175" s="79"/>
      <c r="AE175" s="79"/>
      <c r="AT175" s="72" t="s">
        <v>116</v>
      </c>
      <c r="AU175" s="72" t="s">
        <v>62</v>
      </c>
    </row>
    <row r="176" spans="1:65" s="82" customFormat="1" x14ac:dyDescent="0.2">
      <c r="A176" s="79"/>
      <c r="B176" s="80"/>
      <c r="C176" s="79"/>
      <c r="D176" s="167" t="s">
        <v>118</v>
      </c>
      <c r="E176" s="79"/>
      <c r="F176" s="168" t="s">
        <v>3600</v>
      </c>
      <c r="G176" s="79"/>
      <c r="H176" s="79"/>
      <c r="I176" s="79"/>
      <c r="J176" s="79"/>
      <c r="K176" s="79"/>
      <c r="L176" s="80"/>
      <c r="M176" s="165"/>
      <c r="O176" s="79"/>
      <c r="P176" s="79"/>
      <c r="Q176" s="79"/>
      <c r="R176" s="79"/>
      <c r="S176" s="79"/>
      <c r="T176" s="166"/>
      <c r="U176" s="79"/>
      <c r="V176" s="79"/>
      <c r="W176" s="79"/>
      <c r="X176" s="79"/>
      <c r="Y176" s="79"/>
      <c r="Z176" s="79"/>
      <c r="AA176" s="79"/>
      <c r="AB176" s="79"/>
      <c r="AC176" s="79"/>
      <c r="AD176" s="79"/>
      <c r="AE176" s="79"/>
      <c r="AT176" s="72" t="s">
        <v>118</v>
      </c>
      <c r="AU176" s="72" t="s">
        <v>62</v>
      </c>
    </row>
    <row r="177" spans="1:65" s="82" customFormat="1" ht="21.75" customHeight="1" x14ac:dyDescent="0.2">
      <c r="A177" s="79"/>
      <c r="B177" s="150"/>
      <c r="C177" s="151" t="s">
        <v>233</v>
      </c>
      <c r="D177" s="151" t="s">
        <v>26</v>
      </c>
      <c r="E177" s="152" t="s">
        <v>234</v>
      </c>
      <c r="F177" s="153" t="s">
        <v>235</v>
      </c>
      <c r="G177" s="154" t="s">
        <v>161</v>
      </c>
      <c r="H177" s="155">
        <v>2</v>
      </c>
      <c r="I177" s="156">
        <v>926.77</v>
      </c>
      <c r="J177" s="156">
        <f>ROUND(I177*H177,2)</f>
        <v>1853.54</v>
      </c>
      <c r="K177" s="153" t="s">
        <v>3562</v>
      </c>
      <c r="L177" s="80"/>
      <c r="M177" s="157" t="s">
        <v>31</v>
      </c>
      <c r="N177" s="158" t="s">
        <v>3550</v>
      </c>
      <c r="O177" s="159">
        <v>0.80300000000000005</v>
      </c>
      <c r="P177" s="159">
        <f>O177*H177</f>
        <v>1.6060000000000001</v>
      </c>
      <c r="Q177" s="159">
        <v>1.8335599999999999E-3</v>
      </c>
      <c r="R177" s="159">
        <f>Q177*H177</f>
        <v>3.6671199999999998E-3</v>
      </c>
      <c r="S177" s="159">
        <v>0</v>
      </c>
      <c r="T177" s="160">
        <f>S177*H177</f>
        <v>0</v>
      </c>
      <c r="U177" s="79"/>
      <c r="V177" s="79"/>
      <c r="W177" s="79"/>
      <c r="X177" s="79"/>
      <c r="Y177" s="79"/>
      <c r="Z177" s="79"/>
      <c r="AA177" s="79"/>
      <c r="AB177" s="79"/>
      <c r="AC177" s="79"/>
      <c r="AD177" s="79"/>
      <c r="AE177" s="79"/>
      <c r="AR177" s="161" t="s">
        <v>162</v>
      </c>
      <c r="AT177" s="161" t="s">
        <v>26</v>
      </c>
      <c r="AU177" s="161" t="s">
        <v>62</v>
      </c>
      <c r="AY177" s="72" t="s">
        <v>107</v>
      </c>
      <c r="BE177" s="162">
        <f>IF(N177="základní",J177,0)</f>
        <v>1853.54</v>
      </c>
      <c r="BF177" s="162">
        <f>IF(N177="snížená",J177,0)</f>
        <v>0</v>
      </c>
      <c r="BG177" s="162">
        <f>IF(N177="zákl. přenesená",J177,0)</f>
        <v>0</v>
      </c>
      <c r="BH177" s="162">
        <f>IF(N177="sníž. přenesená",J177,0)</f>
        <v>0</v>
      </c>
      <c r="BI177" s="162">
        <f>IF(N177="nulová",J177,0)</f>
        <v>0</v>
      </c>
      <c r="BJ177" s="72" t="s">
        <v>105</v>
      </c>
      <c r="BK177" s="162">
        <f>ROUND(I177*H177,2)</f>
        <v>1853.54</v>
      </c>
      <c r="BL177" s="72" t="s">
        <v>162</v>
      </c>
      <c r="BM177" s="161" t="s">
        <v>236</v>
      </c>
    </row>
    <row r="178" spans="1:65" s="82" customFormat="1" ht="19.5" x14ac:dyDescent="0.2">
      <c r="A178" s="79"/>
      <c r="B178" s="80"/>
      <c r="C178" s="79"/>
      <c r="D178" s="163" t="s">
        <v>116</v>
      </c>
      <c r="E178" s="79"/>
      <c r="F178" s="164" t="s">
        <v>237</v>
      </c>
      <c r="G178" s="79"/>
      <c r="H178" s="79"/>
      <c r="I178" s="79"/>
      <c r="J178" s="79"/>
      <c r="K178" s="79"/>
      <c r="L178" s="80"/>
      <c r="M178" s="165"/>
      <c r="O178" s="79"/>
      <c r="P178" s="79"/>
      <c r="Q178" s="79"/>
      <c r="R178" s="79"/>
      <c r="S178" s="79"/>
      <c r="T178" s="166"/>
      <c r="U178" s="79"/>
      <c r="V178" s="79"/>
      <c r="W178" s="79"/>
      <c r="X178" s="79"/>
      <c r="Y178" s="79"/>
      <c r="Z178" s="79"/>
      <c r="AA178" s="79"/>
      <c r="AB178" s="79"/>
      <c r="AC178" s="79"/>
      <c r="AD178" s="79"/>
      <c r="AE178" s="79"/>
      <c r="AT178" s="72" t="s">
        <v>116</v>
      </c>
      <c r="AU178" s="72" t="s">
        <v>62</v>
      </c>
    </row>
    <row r="179" spans="1:65" s="82" customFormat="1" x14ac:dyDescent="0.2">
      <c r="A179" s="79"/>
      <c r="B179" s="80"/>
      <c r="C179" s="79"/>
      <c r="D179" s="167" t="s">
        <v>118</v>
      </c>
      <c r="E179" s="79"/>
      <c r="F179" s="168" t="s">
        <v>3601</v>
      </c>
      <c r="G179" s="79"/>
      <c r="H179" s="79"/>
      <c r="I179" s="79"/>
      <c r="J179" s="79"/>
      <c r="K179" s="79"/>
      <c r="L179" s="80"/>
      <c r="M179" s="165"/>
      <c r="O179" s="79"/>
      <c r="P179" s="79"/>
      <c r="Q179" s="79"/>
      <c r="R179" s="79"/>
      <c r="S179" s="79"/>
      <c r="T179" s="166"/>
      <c r="U179" s="79"/>
      <c r="V179" s="79"/>
      <c r="W179" s="79"/>
      <c r="X179" s="79"/>
      <c r="Y179" s="79"/>
      <c r="Z179" s="79"/>
      <c r="AA179" s="79"/>
      <c r="AB179" s="79"/>
      <c r="AC179" s="79"/>
      <c r="AD179" s="79"/>
      <c r="AE179" s="79"/>
      <c r="AT179" s="72" t="s">
        <v>118</v>
      </c>
      <c r="AU179" s="72" t="s">
        <v>62</v>
      </c>
    </row>
    <row r="180" spans="1:65" s="82" customFormat="1" ht="21.75" customHeight="1" x14ac:dyDescent="0.2">
      <c r="A180" s="79"/>
      <c r="B180" s="150"/>
      <c r="C180" s="151" t="s">
        <v>238</v>
      </c>
      <c r="D180" s="151" t="s">
        <v>26</v>
      </c>
      <c r="E180" s="152" t="s">
        <v>239</v>
      </c>
      <c r="F180" s="153" t="s">
        <v>240</v>
      </c>
      <c r="G180" s="154" t="s">
        <v>161</v>
      </c>
      <c r="H180" s="155">
        <v>2</v>
      </c>
      <c r="I180" s="156">
        <v>1070.25</v>
      </c>
      <c r="J180" s="156">
        <f>ROUND(I180*H180,2)</f>
        <v>2140.5</v>
      </c>
      <c r="K180" s="153" t="s">
        <v>3562</v>
      </c>
      <c r="L180" s="80"/>
      <c r="M180" s="157" t="s">
        <v>31</v>
      </c>
      <c r="N180" s="158" t="s">
        <v>3550</v>
      </c>
      <c r="O180" s="159">
        <v>0.93600000000000005</v>
      </c>
      <c r="P180" s="159">
        <f>O180*H180</f>
        <v>1.8720000000000001</v>
      </c>
      <c r="Q180" s="159">
        <v>1.8435599999999999E-3</v>
      </c>
      <c r="R180" s="159">
        <f>Q180*H180</f>
        <v>3.6871199999999999E-3</v>
      </c>
      <c r="S180" s="159">
        <v>0</v>
      </c>
      <c r="T180" s="160">
        <f>S180*H180</f>
        <v>0</v>
      </c>
      <c r="U180" s="79"/>
      <c r="V180" s="79"/>
      <c r="W180" s="79"/>
      <c r="X180" s="79"/>
      <c r="Y180" s="79"/>
      <c r="Z180" s="79"/>
      <c r="AA180" s="79"/>
      <c r="AB180" s="79"/>
      <c r="AC180" s="79"/>
      <c r="AD180" s="79"/>
      <c r="AE180" s="79"/>
      <c r="AR180" s="161" t="s">
        <v>162</v>
      </c>
      <c r="AT180" s="161" t="s">
        <v>26</v>
      </c>
      <c r="AU180" s="161" t="s">
        <v>62</v>
      </c>
      <c r="AY180" s="72" t="s">
        <v>107</v>
      </c>
      <c r="BE180" s="162">
        <f>IF(N180="základní",J180,0)</f>
        <v>2140.5</v>
      </c>
      <c r="BF180" s="162">
        <f>IF(N180="snížená",J180,0)</f>
        <v>0</v>
      </c>
      <c r="BG180" s="162">
        <f>IF(N180="zákl. přenesená",J180,0)</f>
        <v>0</v>
      </c>
      <c r="BH180" s="162">
        <f>IF(N180="sníž. přenesená",J180,0)</f>
        <v>0</v>
      </c>
      <c r="BI180" s="162">
        <f>IF(N180="nulová",J180,0)</f>
        <v>0</v>
      </c>
      <c r="BJ180" s="72" t="s">
        <v>105</v>
      </c>
      <c r="BK180" s="162">
        <f>ROUND(I180*H180,2)</f>
        <v>2140.5</v>
      </c>
      <c r="BL180" s="72" t="s">
        <v>162</v>
      </c>
      <c r="BM180" s="161" t="s">
        <v>241</v>
      </c>
    </row>
    <row r="181" spans="1:65" s="82" customFormat="1" ht="19.5" x14ac:dyDescent="0.2">
      <c r="A181" s="79"/>
      <c r="B181" s="80"/>
      <c r="C181" s="79"/>
      <c r="D181" s="163" t="s">
        <v>116</v>
      </c>
      <c r="E181" s="79"/>
      <c r="F181" s="164" t="s">
        <v>242</v>
      </c>
      <c r="G181" s="79"/>
      <c r="H181" s="79"/>
      <c r="I181" s="79"/>
      <c r="J181" s="79"/>
      <c r="K181" s="79"/>
      <c r="L181" s="80"/>
      <c r="M181" s="165"/>
      <c r="O181" s="79"/>
      <c r="P181" s="79"/>
      <c r="Q181" s="79"/>
      <c r="R181" s="79"/>
      <c r="S181" s="79"/>
      <c r="T181" s="166"/>
      <c r="U181" s="79"/>
      <c r="V181" s="79"/>
      <c r="W181" s="79"/>
      <c r="X181" s="79"/>
      <c r="Y181" s="79"/>
      <c r="Z181" s="79"/>
      <c r="AA181" s="79"/>
      <c r="AB181" s="79"/>
      <c r="AC181" s="79"/>
      <c r="AD181" s="79"/>
      <c r="AE181" s="79"/>
      <c r="AT181" s="72" t="s">
        <v>116</v>
      </c>
      <c r="AU181" s="72" t="s">
        <v>62</v>
      </c>
    </row>
    <row r="182" spans="1:65" s="82" customFormat="1" x14ac:dyDescent="0.2">
      <c r="A182" s="79"/>
      <c r="B182" s="80"/>
      <c r="C182" s="79"/>
      <c r="D182" s="167" t="s">
        <v>118</v>
      </c>
      <c r="E182" s="79"/>
      <c r="F182" s="168" t="s">
        <v>3602</v>
      </c>
      <c r="G182" s="79"/>
      <c r="H182" s="79"/>
      <c r="I182" s="79"/>
      <c r="J182" s="79"/>
      <c r="K182" s="79"/>
      <c r="L182" s="80"/>
      <c r="M182" s="165"/>
      <c r="O182" s="79"/>
      <c r="P182" s="79"/>
      <c r="Q182" s="79"/>
      <c r="R182" s="79"/>
      <c r="S182" s="79"/>
      <c r="T182" s="166"/>
      <c r="U182" s="79"/>
      <c r="V182" s="79"/>
      <c r="W182" s="79"/>
      <c r="X182" s="79"/>
      <c r="Y182" s="79"/>
      <c r="Z182" s="79"/>
      <c r="AA182" s="79"/>
      <c r="AB182" s="79"/>
      <c r="AC182" s="79"/>
      <c r="AD182" s="79"/>
      <c r="AE182" s="79"/>
      <c r="AT182" s="72" t="s">
        <v>118</v>
      </c>
      <c r="AU182" s="72" t="s">
        <v>62</v>
      </c>
    </row>
    <row r="183" spans="1:65" s="82" customFormat="1" ht="16.5" customHeight="1" x14ac:dyDescent="0.2">
      <c r="A183" s="79"/>
      <c r="B183" s="150"/>
      <c r="C183" s="151" t="s">
        <v>243</v>
      </c>
      <c r="D183" s="151" t="s">
        <v>26</v>
      </c>
      <c r="E183" s="152" t="s">
        <v>244</v>
      </c>
      <c r="F183" s="153" t="s">
        <v>245</v>
      </c>
      <c r="G183" s="154" t="s">
        <v>125</v>
      </c>
      <c r="H183" s="155">
        <v>10</v>
      </c>
      <c r="I183" s="156">
        <v>153.04</v>
      </c>
      <c r="J183" s="156">
        <f>ROUND(I183*H183,2)</f>
        <v>1530.4</v>
      </c>
      <c r="K183" s="153" t="s">
        <v>3562</v>
      </c>
      <c r="L183" s="80"/>
      <c r="M183" s="157" t="s">
        <v>31</v>
      </c>
      <c r="N183" s="158" t="s">
        <v>3550</v>
      </c>
      <c r="O183" s="159">
        <v>0.20699999999999999</v>
      </c>
      <c r="P183" s="159">
        <f>O183*H183</f>
        <v>2.0699999999999998</v>
      </c>
      <c r="Q183" s="159">
        <v>4.3686000000000002E-4</v>
      </c>
      <c r="R183" s="159">
        <f>Q183*H183</f>
        <v>4.3686000000000003E-3</v>
      </c>
      <c r="S183" s="159">
        <v>0</v>
      </c>
      <c r="T183" s="160">
        <f>S183*H183</f>
        <v>0</v>
      </c>
      <c r="U183" s="79"/>
      <c r="V183" s="79"/>
      <c r="W183" s="79"/>
      <c r="X183" s="79"/>
      <c r="Y183" s="79"/>
      <c r="Z183" s="79"/>
      <c r="AA183" s="79"/>
      <c r="AB183" s="79"/>
      <c r="AC183" s="79"/>
      <c r="AD183" s="79"/>
      <c r="AE183" s="79"/>
      <c r="AR183" s="161" t="s">
        <v>162</v>
      </c>
      <c r="AT183" s="161" t="s">
        <v>26</v>
      </c>
      <c r="AU183" s="161" t="s">
        <v>62</v>
      </c>
      <c r="AY183" s="72" t="s">
        <v>107</v>
      </c>
      <c r="BE183" s="162">
        <f>IF(N183="základní",J183,0)</f>
        <v>1530.4</v>
      </c>
      <c r="BF183" s="162">
        <f>IF(N183="snížená",J183,0)</f>
        <v>0</v>
      </c>
      <c r="BG183" s="162">
        <f>IF(N183="zákl. přenesená",J183,0)</f>
        <v>0</v>
      </c>
      <c r="BH183" s="162">
        <f>IF(N183="sníž. přenesená",J183,0)</f>
        <v>0</v>
      </c>
      <c r="BI183" s="162">
        <f>IF(N183="nulová",J183,0)</f>
        <v>0</v>
      </c>
      <c r="BJ183" s="72" t="s">
        <v>105</v>
      </c>
      <c r="BK183" s="162">
        <f>ROUND(I183*H183,2)</f>
        <v>1530.4</v>
      </c>
      <c r="BL183" s="72" t="s">
        <v>162</v>
      </c>
      <c r="BM183" s="161" t="s">
        <v>246</v>
      </c>
    </row>
    <row r="184" spans="1:65" s="82" customFormat="1" x14ac:dyDescent="0.2">
      <c r="A184" s="79"/>
      <c r="B184" s="80"/>
      <c r="C184" s="79"/>
      <c r="D184" s="163" t="s">
        <v>116</v>
      </c>
      <c r="E184" s="79"/>
      <c r="F184" s="164" t="s">
        <v>247</v>
      </c>
      <c r="G184" s="79"/>
      <c r="H184" s="79"/>
      <c r="I184" s="79"/>
      <c r="J184" s="79"/>
      <c r="K184" s="79"/>
      <c r="L184" s="80"/>
      <c r="M184" s="165"/>
      <c r="O184" s="79"/>
      <c r="P184" s="79"/>
      <c r="Q184" s="79"/>
      <c r="R184" s="79"/>
      <c r="S184" s="79"/>
      <c r="T184" s="166"/>
      <c r="U184" s="79"/>
      <c r="V184" s="79"/>
      <c r="W184" s="79"/>
      <c r="X184" s="79"/>
      <c r="Y184" s="79"/>
      <c r="Z184" s="79"/>
      <c r="AA184" s="79"/>
      <c r="AB184" s="79"/>
      <c r="AC184" s="79"/>
      <c r="AD184" s="79"/>
      <c r="AE184" s="79"/>
      <c r="AT184" s="72" t="s">
        <v>116</v>
      </c>
      <c r="AU184" s="72" t="s">
        <v>62</v>
      </c>
    </row>
    <row r="185" spans="1:65" s="82" customFormat="1" x14ac:dyDescent="0.2">
      <c r="A185" s="79"/>
      <c r="B185" s="80"/>
      <c r="C185" s="79"/>
      <c r="D185" s="167" t="s">
        <v>118</v>
      </c>
      <c r="E185" s="79"/>
      <c r="F185" s="168" t="s">
        <v>3603</v>
      </c>
      <c r="G185" s="79"/>
      <c r="H185" s="79"/>
      <c r="I185" s="79"/>
      <c r="J185" s="79"/>
      <c r="K185" s="79"/>
      <c r="L185" s="80"/>
      <c r="M185" s="165"/>
      <c r="O185" s="79"/>
      <c r="P185" s="79"/>
      <c r="Q185" s="79"/>
      <c r="R185" s="79"/>
      <c r="S185" s="79"/>
      <c r="T185" s="166"/>
      <c r="U185" s="79"/>
      <c r="V185" s="79"/>
      <c r="W185" s="79"/>
      <c r="X185" s="79"/>
      <c r="Y185" s="79"/>
      <c r="Z185" s="79"/>
      <c r="AA185" s="79"/>
      <c r="AB185" s="79"/>
      <c r="AC185" s="79"/>
      <c r="AD185" s="79"/>
      <c r="AE185" s="79"/>
      <c r="AT185" s="72" t="s">
        <v>118</v>
      </c>
      <c r="AU185" s="72" t="s">
        <v>62</v>
      </c>
    </row>
    <row r="186" spans="1:65" s="82" customFormat="1" ht="16.5" customHeight="1" x14ac:dyDescent="0.2">
      <c r="A186" s="79"/>
      <c r="B186" s="150"/>
      <c r="C186" s="151" t="s">
        <v>248</v>
      </c>
      <c r="D186" s="151" t="s">
        <v>26</v>
      </c>
      <c r="E186" s="152" t="s">
        <v>249</v>
      </c>
      <c r="F186" s="153" t="s">
        <v>250</v>
      </c>
      <c r="G186" s="154" t="s">
        <v>125</v>
      </c>
      <c r="H186" s="155">
        <v>2</v>
      </c>
      <c r="I186" s="156">
        <v>173.67</v>
      </c>
      <c r="J186" s="156">
        <f>ROUND(I186*H186,2)</f>
        <v>347.34</v>
      </c>
      <c r="K186" s="153" t="s">
        <v>3562</v>
      </c>
      <c r="L186" s="80"/>
      <c r="M186" s="157" t="s">
        <v>31</v>
      </c>
      <c r="N186" s="158" t="s">
        <v>3550</v>
      </c>
      <c r="O186" s="159">
        <v>0.23200000000000001</v>
      </c>
      <c r="P186" s="159">
        <f>O186*H186</f>
        <v>0.46400000000000002</v>
      </c>
      <c r="Q186" s="159">
        <v>5.5785999999999997E-4</v>
      </c>
      <c r="R186" s="159">
        <f>Q186*H186</f>
        <v>1.1157199999999999E-3</v>
      </c>
      <c r="S186" s="159">
        <v>0</v>
      </c>
      <c r="T186" s="160">
        <f>S186*H186</f>
        <v>0</v>
      </c>
      <c r="U186" s="79"/>
      <c r="V186" s="79"/>
      <c r="W186" s="79"/>
      <c r="X186" s="79"/>
      <c r="Y186" s="79"/>
      <c r="Z186" s="79"/>
      <c r="AA186" s="79"/>
      <c r="AB186" s="79"/>
      <c r="AC186" s="79"/>
      <c r="AD186" s="79"/>
      <c r="AE186" s="79"/>
      <c r="AR186" s="161" t="s">
        <v>162</v>
      </c>
      <c r="AT186" s="161" t="s">
        <v>26</v>
      </c>
      <c r="AU186" s="161" t="s">
        <v>62</v>
      </c>
      <c r="AY186" s="72" t="s">
        <v>107</v>
      </c>
      <c r="BE186" s="162">
        <f>IF(N186="základní",J186,0)</f>
        <v>347.34</v>
      </c>
      <c r="BF186" s="162">
        <f>IF(N186="snížená",J186,0)</f>
        <v>0</v>
      </c>
      <c r="BG186" s="162">
        <f>IF(N186="zákl. přenesená",J186,0)</f>
        <v>0</v>
      </c>
      <c r="BH186" s="162">
        <f>IF(N186="sníž. přenesená",J186,0)</f>
        <v>0</v>
      </c>
      <c r="BI186" s="162">
        <f>IF(N186="nulová",J186,0)</f>
        <v>0</v>
      </c>
      <c r="BJ186" s="72" t="s">
        <v>105</v>
      </c>
      <c r="BK186" s="162">
        <f>ROUND(I186*H186,2)</f>
        <v>347.34</v>
      </c>
      <c r="BL186" s="72" t="s">
        <v>162</v>
      </c>
      <c r="BM186" s="161" t="s">
        <v>251</v>
      </c>
    </row>
    <row r="187" spans="1:65" s="82" customFormat="1" x14ac:dyDescent="0.2">
      <c r="A187" s="79"/>
      <c r="B187" s="80"/>
      <c r="C187" s="79"/>
      <c r="D187" s="163" t="s">
        <v>116</v>
      </c>
      <c r="E187" s="79"/>
      <c r="F187" s="164" t="s">
        <v>252</v>
      </c>
      <c r="G187" s="79"/>
      <c r="H187" s="79"/>
      <c r="I187" s="79"/>
      <c r="J187" s="79"/>
      <c r="K187" s="79"/>
      <c r="L187" s="80"/>
      <c r="M187" s="165"/>
      <c r="O187" s="79"/>
      <c r="P187" s="79"/>
      <c r="Q187" s="79"/>
      <c r="R187" s="79"/>
      <c r="S187" s="79"/>
      <c r="T187" s="166"/>
      <c r="U187" s="79"/>
      <c r="V187" s="79"/>
      <c r="W187" s="79"/>
      <c r="X187" s="79"/>
      <c r="Y187" s="79"/>
      <c r="Z187" s="79"/>
      <c r="AA187" s="79"/>
      <c r="AB187" s="79"/>
      <c r="AC187" s="79"/>
      <c r="AD187" s="79"/>
      <c r="AE187" s="79"/>
      <c r="AT187" s="72" t="s">
        <v>116</v>
      </c>
      <c r="AU187" s="72" t="s">
        <v>62</v>
      </c>
    </row>
    <row r="188" spans="1:65" s="82" customFormat="1" x14ac:dyDescent="0.2">
      <c r="A188" s="79"/>
      <c r="B188" s="80"/>
      <c r="C188" s="79"/>
      <c r="D188" s="167" t="s">
        <v>118</v>
      </c>
      <c r="E188" s="79"/>
      <c r="F188" s="168" t="s">
        <v>3604</v>
      </c>
      <c r="G188" s="79"/>
      <c r="H188" s="79"/>
      <c r="I188" s="79"/>
      <c r="J188" s="79"/>
      <c r="K188" s="79"/>
      <c r="L188" s="80"/>
      <c r="M188" s="165"/>
      <c r="O188" s="79"/>
      <c r="P188" s="79"/>
      <c r="Q188" s="79"/>
      <c r="R188" s="79"/>
      <c r="S188" s="79"/>
      <c r="T188" s="166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T188" s="72" t="s">
        <v>118</v>
      </c>
      <c r="AU188" s="72" t="s">
        <v>62</v>
      </c>
    </row>
    <row r="189" spans="1:65" s="82" customFormat="1" ht="16.5" customHeight="1" x14ac:dyDescent="0.2">
      <c r="A189" s="79"/>
      <c r="B189" s="150"/>
      <c r="C189" s="151" t="s">
        <v>253</v>
      </c>
      <c r="D189" s="151" t="s">
        <v>26</v>
      </c>
      <c r="E189" s="152" t="s">
        <v>254</v>
      </c>
      <c r="F189" s="153" t="s">
        <v>255</v>
      </c>
      <c r="G189" s="154" t="s">
        <v>125</v>
      </c>
      <c r="H189" s="155">
        <v>3</v>
      </c>
      <c r="I189" s="156">
        <v>634.28</v>
      </c>
      <c r="J189" s="156">
        <f>ROUND(I189*H189,2)</f>
        <v>1902.84</v>
      </c>
      <c r="K189" s="153" t="s">
        <v>3562</v>
      </c>
      <c r="L189" s="80"/>
      <c r="M189" s="157" t="s">
        <v>31</v>
      </c>
      <c r="N189" s="158" t="s">
        <v>3550</v>
      </c>
      <c r="O189" s="159">
        <v>0.68899999999999995</v>
      </c>
      <c r="P189" s="159">
        <f>O189*H189</f>
        <v>2.0669999999999997</v>
      </c>
      <c r="Q189" s="159">
        <v>3.0429599999999999E-3</v>
      </c>
      <c r="R189" s="159">
        <f>Q189*H189</f>
        <v>9.1288799999999989E-3</v>
      </c>
      <c r="S189" s="159">
        <v>0</v>
      </c>
      <c r="T189" s="160">
        <f>S189*H189</f>
        <v>0</v>
      </c>
      <c r="U189" s="79"/>
      <c r="V189" s="79"/>
      <c r="W189" s="79"/>
      <c r="X189" s="79"/>
      <c r="Y189" s="79"/>
      <c r="Z189" s="79"/>
      <c r="AA189" s="79"/>
      <c r="AB189" s="79"/>
      <c r="AC189" s="79"/>
      <c r="AD189" s="79"/>
      <c r="AE189" s="79"/>
      <c r="AR189" s="161" t="s">
        <v>162</v>
      </c>
      <c r="AT189" s="161" t="s">
        <v>26</v>
      </c>
      <c r="AU189" s="161" t="s">
        <v>62</v>
      </c>
      <c r="AY189" s="72" t="s">
        <v>107</v>
      </c>
      <c r="BE189" s="162">
        <f>IF(N189="základní",J189,0)</f>
        <v>1902.84</v>
      </c>
      <c r="BF189" s="162">
        <f>IF(N189="snížená",J189,0)</f>
        <v>0</v>
      </c>
      <c r="BG189" s="162">
        <f>IF(N189="zákl. přenesená",J189,0)</f>
        <v>0</v>
      </c>
      <c r="BH189" s="162">
        <f>IF(N189="sníž. přenesená",J189,0)</f>
        <v>0</v>
      </c>
      <c r="BI189" s="162">
        <f>IF(N189="nulová",J189,0)</f>
        <v>0</v>
      </c>
      <c r="BJ189" s="72" t="s">
        <v>105</v>
      </c>
      <c r="BK189" s="162">
        <f>ROUND(I189*H189,2)</f>
        <v>1902.84</v>
      </c>
      <c r="BL189" s="72" t="s">
        <v>162</v>
      </c>
      <c r="BM189" s="161" t="s">
        <v>256</v>
      </c>
    </row>
    <row r="190" spans="1:65" s="82" customFormat="1" x14ac:dyDescent="0.2">
      <c r="A190" s="79"/>
      <c r="B190" s="80"/>
      <c r="C190" s="79"/>
      <c r="D190" s="163" t="s">
        <v>116</v>
      </c>
      <c r="E190" s="79"/>
      <c r="F190" s="164" t="s">
        <v>257</v>
      </c>
      <c r="G190" s="79"/>
      <c r="H190" s="79"/>
      <c r="I190" s="79"/>
      <c r="J190" s="79"/>
      <c r="K190" s="79"/>
      <c r="L190" s="80"/>
      <c r="M190" s="165"/>
      <c r="O190" s="79"/>
      <c r="P190" s="79"/>
      <c r="Q190" s="79"/>
      <c r="R190" s="79"/>
      <c r="S190" s="79"/>
      <c r="T190" s="166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T190" s="72" t="s">
        <v>116</v>
      </c>
      <c r="AU190" s="72" t="s">
        <v>62</v>
      </c>
    </row>
    <row r="191" spans="1:65" s="82" customFormat="1" x14ac:dyDescent="0.2">
      <c r="A191" s="79"/>
      <c r="B191" s="80"/>
      <c r="C191" s="79"/>
      <c r="D191" s="167" t="s">
        <v>118</v>
      </c>
      <c r="E191" s="79"/>
      <c r="F191" s="168" t="s">
        <v>3605</v>
      </c>
      <c r="G191" s="79"/>
      <c r="H191" s="79"/>
      <c r="I191" s="79"/>
      <c r="J191" s="79"/>
      <c r="K191" s="79"/>
      <c r="L191" s="80"/>
      <c r="M191" s="165"/>
      <c r="O191" s="79"/>
      <c r="P191" s="79"/>
      <c r="Q191" s="79"/>
      <c r="R191" s="79"/>
      <c r="S191" s="79"/>
      <c r="T191" s="166"/>
      <c r="U191" s="79"/>
      <c r="V191" s="79"/>
      <c r="W191" s="79"/>
      <c r="X191" s="79"/>
      <c r="Y191" s="79"/>
      <c r="Z191" s="79"/>
      <c r="AA191" s="79"/>
      <c r="AB191" s="79"/>
      <c r="AC191" s="79"/>
      <c r="AD191" s="79"/>
      <c r="AE191" s="79"/>
      <c r="AT191" s="72" t="s">
        <v>118</v>
      </c>
      <c r="AU191" s="72" t="s">
        <v>62</v>
      </c>
    </row>
    <row r="192" spans="1:65" s="82" customFormat="1" ht="16.5" customHeight="1" x14ac:dyDescent="0.2">
      <c r="A192" s="79"/>
      <c r="B192" s="150"/>
      <c r="C192" s="151" t="s">
        <v>258</v>
      </c>
      <c r="D192" s="151" t="s">
        <v>26</v>
      </c>
      <c r="E192" s="152" t="s">
        <v>259</v>
      </c>
      <c r="F192" s="153" t="s">
        <v>260</v>
      </c>
      <c r="G192" s="154" t="s">
        <v>125</v>
      </c>
      <c r="H192" s="155">
        <v>2</v>
      </c>
      <c r="I192" s="156">
        <v>770.91</v>
      </c>
      <c r="J192" s="156">
        <f>ROUND(I192*H192,2)</f>
        <v>1541.82</v>
      </c>
      <c r="K192" s="153" t="s">
        <v>3562</v>
      </c>
      <c r="L192" s="80"/>
      <c r="M192" s="157" t="s">
        <v>31</v>
      </c>
      <c r="N192" s="158" t="s">
        <v>3550</v>
      </c>
      <c r="O192" s="159">
        <v>0.80300000000000005</v>
      </c>
      <c r="P192" s="159">
        <f>O192*H192</f>
        <v>1.6060000000000001</v>
      </c>
      <c r="Q192" s="159">
        <v>3.3555600000000001E-3</v>
      </c>
      <c r="R192" s="159">
        <f>Q192*H192</f>
        <v>6.7111200000000001E-3</v>
      </c>
      <c r="S192" s="159">
        <v>0</v>
      </c>
      <c r="T192" s="160">
        <f>S192*H192</f>
        <v>0</v>
      </c>
      <c r="U192" s="79"/>
      <c r="V192" s="79"/>
      <c r="W192" s="79"/>
      <c r="X192" s="79"/>
      <c r="Y192" s="79"/>
      <c r="Z192" s="79"/>
      <c r="AA192" s="79"/>
      <c r="AB192" s="79"/>
      <c r="AC192" s="79"/>
      <c r="AD192" s="79"/>
      <c r="AE192" s="79"/>
      <c r="AR192" s="161" t="s">
        <v>162</v>
      </c>
      <c r="AT192" s="161" t="s">
        <v>26</v>
      </c>
      <c r="AU192" s="161" t="s">
        <v>62</v>
      </c>
      <c r="AY192" s="72" t="s">
        <v>107</v>
      </c>
      <c r="BE192" s="162">
        <f>IF(N192="základní",J192,0)</f>
        <v>1541.82</v>
      </c>
      <c r="BF192" s="162">
        <f>IF(N192="snížená",J192,0)</f>
        <v>0</v>
      </c>
      <c r="BG192" s="162">
        <f>IF(N192="zákl. přenesená",J192,0)</f>
        <v>0</v>
      </c>
      <c r="BH192" s="162">
        <f>IF(N192="sníž. přenesená",J192,0)</f>
        <v>0</v>
      </c>
      <c r="BI192" s="162">
        <f>IF(N192="nulová",J192,0)</f>
        <v>0</v>
      </c>
      <c r="BJ192" s="72" t="s">
        <v>105</v>
      </c>
      <c r="BK192" s="162">
        <f>ROUND(I192*H192,2)</f>
        <v>1541.82</v>
      </c>
      <c r="BL192" s="72" t="s">
        <v>162</v>
      </c>
      <c r="BM192" s="161" t="s">
        <v>261</v>
      </c>
    </row>
    <row r="193" spans="1:65" s="82" customFormat="1" x14ac:dyDescent="0.2">
      <c r="A193" s="79"/>
      <c r="B193" s="80"/>
      <c r="C193" s="79"/>
      <c r="D193" s="163" t="s">
        <v>116</v>
      </c>
      <c r="E193" s="79"/>
      <c r="F193" s="164" t="s">
        <v>262</v>
      </c>
      <c r="G193" s="79"/>
      <c r="H193" s="79"/>
      <c r="I193" s="79"/>
      <c r="J193" s="79"/>
      <c r="K193" s="79"/>
      <c r="L193" s="80"/>
      <c r="M193" s="165"/>
      <c r="O193" s="79"/>
      <c r="P193" s="79"/>
      <c r="Q193" s="79"/>
      <c r="R193" s="79"/>
      <c r="S193" s="79"/>
      <c r="T193" s="166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  <c r="AT193" s="72" t="s">
        <v>116</v>
      </c>
      <c r="AU193" s="72" t="s">
        <v>62</v>
      </c>
    </row>
    <row r="194" spans="1:65" s="82" customFormat="1" x14ac:dyDescent="0.2">
      <c r="A194" s="79"/>
      <c r="B194" s="80"/>
      <c r="C194" s="79"/>
      <c r="D194" s="167" t="s">
        <v>118</v>
      </c>
      <c r="E194" s="79"/>
      <c r="F194" s="168" t="s">
        <v>3606</v>
      </c>
      <c r="G194" s="79"/>
      <c r="H194" s="79"/>
      <c r="I194" s="79"/>
      <c r="J194" s="79"/>
      <c r="K194" s="79"/>
      <c r="L194" s="80"/>
      <c r="M194" s="165"/>
      <c r="O194" s="79"/>
      <c r="P194" s="79"/>
      <c r="Q194" s="79"/>
      <c r="R194" s="79"/>
      <c r="S194" s="79"/>
      <c r="T194" s="166"/>
      <c r="U194" s="79"/>
      <c r="V194" s="79"/>
      <c r="W194" s="79"/>
      <c r="X194" s="79"/>
      <c r="Y194" s="79"/>
      <c r="Z194" s="79"/>
      <c r="AA194" s="79"/>
      <c r="AB194" s="79"/>
      <c r="AC194" s="79"/>
      <c r="AD194" s="79"/>
      <c r="AE194" s="79"/>
      <c r="AT194" s="72" t="s">
        <v>118</v>
      </c>
      <c r="AU194" s="72" t="s">
        <v>62</v>
      </c>
    </row>
    <row r="195" spans="1:65" s="82" customFormat="1" ht="16.5" customHeight="1" x14ac:dyDescent="0.2">
      <c r="A195" s="79"/>
      <c r="B195" s="150"/>
      <c r="C195" s="151" t="s">
        <v>263</v>
      </c>
      <c r="D195" s="151" t="s">
        <v>26</v>
      </c>
      <c r="E195" s="152" t="s">
        <v>264</v>
      </c>
      <c r="F195" s="153" t="s">
        <v>265</v>
      </c>
      <c r="G195" s="154" t="s">
        <v>125</v>
      </c>
      <c r="H195" s="155">
        <v>1</v>
      </c>
      <c r="I195" s="156">
        <v>941.17</v>
      </c>
      <c r="J195" s="156">
        <f>ROUND(I195*H195,2)</f>
        <v>941.17</v>
      </c>
      <c r="K195" s="153" t="s">
        <v>3562</v>
      </c>
      <c r="L195" s="80"/>
      <c r="M195" s="157" t="s">
        <v>31</v>
      </c>
      <c r="N195" s="158" t="s">
        <v>3550</v>
      </c>
      <c r="O195" s="159">
        <v>0.93600000000000005</v>
      </c>
      <c r="P195" s="159">
        <f>O195*H195</f>
        <v>0.93600000000000005</v>
      </c>
      <c r="Q195" s="159">
        <v>5.2407599999999997E-3</v>
      </c>
      <c r="R195" s="159">
        <f>Q195*H195</f>
        <v>5.2407599999999997E-3</v>
      </c>
      <c r="S195" s="159">
        <v>0</v>
      </c>
      <c r="T195" s="160">
        <f>S195*H195</f>
        <v>0</v>
      </c>
      <c r="U195" s="79"/>
      <c r="V195" s="79"/>
      <c r="W195" s="79"/>
      <c r="X195" s="79"/>
      <c r="Y195" s="79"/>
      <c r="Z195" s="79"/>
      <c r="AA195" s="79"/>
      <c r="AB195" s="79"/>
      <c r="AC195" s="79"/>
      <c r="AD195" s="79"/>
      <c r="AE195" s="79"/>
      <c r="AR195" s="161" t="s">
        <v>162</v>
      </c>
      <c r="AT195" s="161" t="s">
        <v>26</v>
      </c>
      <c r="AU195" s="161" t="s">
        <v>62</v>
      </c>
      <c r="AY195" s="72" t="s">
        <v>107</v>
      </c>
      <c r="BE195" s="162">
        <f>IF(N195="základní",J195,0)</f>
        <v>941.17</v>
      </c>
      <c r="BF195" s="162">
        <f>IF(N195="snížená",J195,0)</f>
        <v>0</v>
      </c>
      <c r="BG195" s="162">
        <f>IF(N195="zákl. přenesená",J195,0)</f>
        <v>0</v>
      </c>
      <c r="BH195" s="162">
        <f>IF(N195="sníž. přenesená",J195,0)</f>
        <v>0</v>
      </c>
      <c r="BI195" s="162">
        <f>IF(N195="nulová",J195,0)</f>
        <v>0</v>
      </c>
      <c r="BJ195" s="72" t="s">
        <v>105</v>
      </c>
      <c r="BK195" s="162">
        <f>ROUND(I195*H195,2)</f>
        <v>941.17</v>
      </c>
      <c r="BL195" s="72" t="s">
        <v>162</v>
      </c>
      <c r="BM195" s="161" t="s">
        <v>266</v>
      </c>
    </row>
    <row r="196" spans="1:65" s="82" customFormat="1" x14ac:dyDescent="0.2">
      <c r="A196" s="79"/>
      <c r="B196" s="80"/>
      <c r="C196" s="79"/>
      <c r="D196" s="163" t="s">
        <v>116</v>
      </c>
      <c r="E196" s="79"/>
      <c r="F196" s="164" t="s">
        <v>267</v>
      </c>
      <c r="G196" s="79"/>
      <c r="H196" s="79"/>
      <c r="I196" s="79"/>
      <c r="J196" s="79"/>
      <c r="K196" s="79"/>
      <c r="L196" s="80"/>
      <c r="M196" s="165"/>
      <c r="O196" s="79"/>
      <c r="P196" s="79"/>
      <c r="Q196" s="79"/>
      <c r="R196" s="79"/>
      <c r="S196" s="79"/>
      <c r="T196" s="166"/>
      <c r="U196" s="79"/>
      <c r="V196" s="79"/>
      <c r="W196" s="79"/>
      <c r="X196" s="79"/>
      <c r="Y196" s="79"/>
      <c r="Z196" s="79"/>
      <c r="AA196" s="79"/>
      <c r="AB196" s="79"/>
      <c r="AC196" s="79"/>
      <c r="AD196" s="79"/>
      <c r="AE196" s="79"/>
      <c r="AT196" s="72" t="s">
        <v>116</v>
      </c>
      <c r="AU196" s="72" t="s">
        <v>62</v>
      </c>
    </row>
    <row r="197" spans="1:65" s="82" customFormat="1" x14ac:dyDescent="0.2">
      <c r="A197" s="79"/>
      <c r="B197" s="80"/>
      <c r="C197" s="79"/>
      <c r="D197" s="167" t="s">
        <v>118</v>
      </c>
      <c r="E197" s="79"/>
      <c r="F197" s="168" t="s">
        <v>3607</v>
      </c>
      <c r="G197" s="79"/>
      <c r="H197" s="79"/>
      <c r="I197" s="79"/>
      <c r="J197" s="79"/>
      <c r="K197" s="79"/>
      <c r="L197" s="80"/>
      <c r="M197" s="165"/>
      <c r="O197" s="79"/>
      <c r="P197" s="79"/>
      <c r="Q197" s="79"/>
      <c r="R197" s="79"/>
      <c r="S197" s="79"/>
      <c r="T197" s="166"/>
      <c r="U197" s="79"/>
      <c r="V197" s="79"/>
      <c r="W197" s="79"/>
      <c r="X197" s="79"/>
      <c r="Y197" s="79"/>
      <c r="Z197" s="79"/>
      <c r="AA197" s="79"/>
      <c r="AB197" s="79"/>
      <c r="AC197" s="79"/>
      <c r="AD197" s="79"/>
      <c r="AE197" s="79"/>
      <c r="AT197" s="72" t="s">
        <v>118</v>
      </c>
      <c r="AU197" s="72" t="s">
        <v>62</v>
      </c>
    </row>
    <row r="198" spans="1:65" s="82" customFormat="1" ht="16.5" customHeight="1" x14ac:dyDescent="0.2">
      <c r="A198" s="79"/>
      <c r="B198" s="150"/>
      <c r="C198" s="151" t="s">
        <v>268</v>
      </c>
      <c r="D198" s="151" t="s">
        <v>26</v>
      </c>
      <c r="E198" s="152" t="s">
        <v>269</v>
      </c>
      <c r="F198" s="153" t="s">
        <v>270</v>
      </c>
      <c r="G198" s="154" t="s">
        <v>161</v>
      </c>
      <c r="H198" s="155">
        <v>3</v>
      </c>
      <c r="I198" s="156">
        <v>356.88</v>
      </c>
      <c r="J198" s="156">
        <f>ROUND(I198*H198,2)</f>
        <v>1070.6400000000001</v>
      </c>
      <c r="K198" s="153" t="s">
        <v>3562</v>
      </c>
      <c r="L198" s="80"/>
      <c r="M198" s="157" t="s">
        <v>31</v>
      </c>
      <c r="N198" s="158" t="s">
        <v>3550</v>
      </c>
      <c r="O198" s="159">
        <v>0.48899999999999999</v>
      </c>
      <c r="P198" s="159">
        <f>O198*H198</f>
        <v>1.4670000000000001</v>
      </c>
      <c r="Q198" s="159">
        <v>8.1386000000000002E-4</v>
      </c>
      <c r="R198" s="159">
        <f>Q198*H198</f>
        <v>2.4415800000000001E-3</v>
      </c>
      <c r="S198" s="159">
        <v>0</v>
      </c>
      <c r="T198" s="160">
        <f>S198*H198</f>
        <v>0</v>
      </c>
      <c r="U198" s="79"/>
      <c r="V198" s="79"/>
      <c r="W198" s="79"/>
      <c r="X198" s="79"/>
      <c r="Y198" s="79"/>
      <c r="Z198" s="79"/>
      <c r="AA198" s="79"/>
      <c r="AB198" s="79"/>
      <c r="AC198" s="79"/>
      <c r="AD198" s="79"/>
      <c r="AE198" s="79"/>
      <c r="AR198" s="161" t="s">
        <v>162</v>
      </c>
      <c r="AT198" s="161" t="s">
        <v>26</v>
      </c>
      <c r="AU198" s="161" t="s">
        <v>62</v>
      </c>
      <c r="AY198" s="72" t="s">
        <v>107</v>
      </c>
      <c r="BE198" s="162">
        <f>IF(N198="základní",J198,0)</f>
        <v>1070.6400000000001</v>
      </c>
      <c r="BF198" s="162">
        <f>IF(N198="snížená",J198,0)</f>
        <v>0</v>
      </c>
      <c r="BG198" s="162">
        <f>IF(N198="zákl. přenesená",J198,0)</f>
        <v>0</v>
      </c>
      <c r="BH198" s="162">
        <f>IF(N198="sníž. přenesená",J198,0)</f>
        <v>0</v>
      </c>
      <c r="BI198" s="162">
        <f>IF(N198="nulová",J198,0)</f>
        <v>0</v>
      </c>
      <c r="BJ198" s="72" t="s">
        <v>105</v>
      </c>
      <c r="BK198" s="162">
        <f>ROUND(I198*H198,2)</f>
        <v>1070.6400000000001</v>
      </c>
      <c r="BL198" s="72" t="s">
        <v>162</v>
      </c>
      <c r="BM198" s="161" t="s">
        <v>271</v>
      </c>
    </row>
    <row r="199" spans="1:65" s="82" customFormat="1" x14ac:dyDescent="0.2">
      <c r="A199" s="79"/>
      <c r="B199" s="80"/>
      <c r="C199" s="79"/>
      <c r="D199" s="163" t="s">
        <v>116</v>
      </c>
      <c r="E199" s="79"/>
      <c r="F199" s="164" t="s">
        <v>272</v>
      </c>
      <c r="G199" s="79"/>
      <c r="H199" s="79"/>
      <c r="I199" s="79"/>
      <c r="J199" s="79"/>
      <c r="K199" s="79"/>
      <c r="L199" s="80"/>
      <c r="M199" s="165"/>
      <c r="O199" s="79"/>
      <c r="P199" s="79"/>
      <c r="Q199" s="79"/>
      <c r="R199" s="79"/>
      <c r="S199" s="79"/>
      <c r="T199" s="166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  <c r="AT199" s="72" t="s">
        <v>116</v>
      </c>
      <c r="AU199" s="72" t="s">
        <v>62</v>
      </c>
    </row>
    <row r="200" spans="1:65" s="82" customFormat="1" x14ac:dyDescent="0.2">
      <c r="A200" s="79"/>
      <c r="B200" s="80"/>
      <c r="C200" s="79"/>
      <c r="D200" s="167" t="s">
        <v>118</v>
      </c>
      <c r="E200" s="79"/>
      <c r="F200" s="168" t="s">
        <v>3608</v>
      </c>
      <c r="G200" s="79"/>
      <c r="H200" s="79"/>
      <c r="I200" s="79"/>
      <c r="J200" s="79"/>
      <c r="K200" s="79"/>
      <c r="L200" s="80"/>
      <c r="M200" s="165"/>
      <c r="O200" s="79"/>
      <c r="P200" s="79"/>
      <c r="Q200" s="79"/>
      <c r="R200" s="79"/>
      <c r="S200" s="79"/>
      <c r="T200" s="166"/>
      <c r="U200" s="79"/>
      <c r="V200" s="79"/>
      <c r="W200" s="79"/>
      <c r="X200" s="79"/>
      <c r="Y200" s="79"/>
      <c r="Z200" s="79"/>
      <c r="AA200" s="79"/>
      <c r="AB200" s="79"/>
      <c r="AC200" s="79"/>
      <c r="AD200" s="79"/>
      <c r="AE200" s="79"/>
      <c r="AT200" s="72" t="s">
        <v>118</v>
      </c>
      <c r="AU200" s="72" t="s">
        <v>62</v>
      </c>
    </row>
    <row r="201" spans="1:65" s="82" customFormat="1" ht="16.5" customHeight="1" x14ac:dyDescent="0.2">
      <c r="A201" s="79"/>
      <c r="B201" s="150"/>
      <c r="C201" s="151" t="s">
        <v>273</v>
      </c>
      <c r="D201" s="151" t="s">
        <v>26</v>
      </c>
      <c r="E201" s="152" t="s">
        <v>274</v>
      </c>
      <c r="F201" s="153" t="s">
        <v>275</v>
      </c>
      <c r="G201" s="154" t="s">
        <v>161</v>
      </c>
      <c r="H201" s="155">
        <v>2</v>
      </c>
      <c r="I201" s="156">
        <v>402.42</v>
      </c>
      <c r="J201" s="156">
        <f>ROUND(I201*H201,2)</f>
        <v>804.84</v>
      </c>
      <c r="K201" s="153" t="s">
        <v>3562</v>
      </c>
      <c r="L201" s="80"/>
      <c r="M201" s="157" t="s">
        <v>31</v>
      </c>
      <c r="N201" s="158" t="s">
        <v>3550</v>
      </c>
      <c r="O201" s="159">
        <v>0.54100000000000004</v>
      </c>
      <c r="P201" s="159">
        <f>O201*H201</f>
        <v>1.0820000000000001</v>
      </c>
      <c r="Q201" s="159">
        <v>4.3386E-4</v>
      </c>
      <c r="R201" s="159">
        <f>Q201*H201</f>
        <v>8.6771999999999999E-4</v>
      </c>
      <c r="S201" s="159">
        <v>0</v>
      </c>
      <c r="T201" s="160">
        <f>S201*H201</f>
        <v>0</v>
      </c>
      <c r="U201" s="79"/>
      <c r="V201" s="79"/>
      <c r="W201" s="79"/>
      <c r="X201" s="79"/>
      <c r="Y201" s="79"/>
      <c r="Z201" s="79"/>
      <c r="AA201" s="79"/>
      <c r="AB201" s="79"/>
      <c r="AC201" s="79"/>
      <c r="AD201" s="79"/>
      <c r="AE201" s="79"/>
      <c r="AR201" s="161" t="s">
        <v>162</v>
      </c>
      <c r="AT201" s="161" t="s">
        <v>26</v>
      </c>
      <c r="AU201" s="161" t="s">
        <v>62</v>
      </c>
      <c r="AY201" s="72" t="s">
        <v>107</v>
      </c>
      <c r="BE201" s="162">
        <f>IF(N201="základní",J201,0)</f>
        <v>804.84</v>
      </c>
      <c r="BF201" s="162">
        <f>IF(N201="snížená",J201,0)</f>
        <v>0</v>
      </c>
      <c r="BG201" s="162">
        <f>IF(N201="zákl. přenesená",J201,0)</f>
        <v>0</v>
      </c>
      <c r="BH201" s="162">
        <f>IF(N201="sníž. přenesená",J201,0)</f>
        <v>0</v>
      </c>
      <c r="BI201" s="162">
        <f>IF(N201="nulová",J201,0)</f>
        <v>0</v>
      </c>
      <c r="BJ201" s="72" t="s">
        <v>105</v>
      </c>
      <c r="BK201" s="162">
        <f>ROUND(I201*H201,2)</f>
        <v>804.84</v>
      </c>
      <c r="BL201" s="72" t="s">
        <v>162</v>
      </c>
      <c r="BM201" s="161" t="s">
        <v>276</v>
      </c>
    </row>
    <row r="202" spans="1:65" s="82" customFormat="1" x14ac:dyDescent="0.2">
      <c r="A202" s="79"/>
      <c r="B202" s="80"/>
      <c r="C202" s="79"/>
      <c r="D202" s="163" t="s">
        <v>116</v>
      </c>
      <c r="E202" s="79"/>
      <c r="F202" s="164" t="s">
        <v>277</v>
      </c>
      <c r="G202" s="79"/>
      <c r="H202" s="79"/>
      <c r="I202" s="79"/>
      <c r="J202" s="79"/>
      <c r="K202" s="79"/>
      <c r="L202" s="80"/>
      <c r="M202" s="165"/>
      <c r="O202" s="79"/>
      <c r="P202" s="79"/>
      <c r="Q202" s="79"/>
      <c r="R202" s="79"/>
      <c r="S202" s="79"/>
      <c r="T202" s="166"/>
      <c r="U202" s="79"/>
      <c r="V202" s="79"/>
      <c r="W202" s="79"/>
      <c r="X202" s="79"/>
      <c r="Y202" s="79"/>
      <c r="Z202" s="79"/>
      <c r="AA202" s="79"/>
      <c r="AB202" s="79"/>
      <c r="AC202" s="79"/>
      <c r="AD202" s="79"/>
      <c r="AE202" s="79"/>
      <c r="AT202" s="72" t="s">
        <v>116</v>
      </c>
      <c r="AU202" s="72" t="s">
        <v>62</v>
      </c>
    </row>
    <row r="203" spans="1:65" s="82" customFormat="1" x14ac:dyDescent="0.2">
      <c r="A203" s="79"/>
      <c r="B203" s="80"/>
      <c r="C203" s="79"/>
      <c r="D203" s="167" t="s">
        <v>118</v>
      </c>
      <c r="E203" s="79"/>
      <c r="F203" s="168" t="s">
        <v>3609</v>
      </c>
      <c r="G203" s="79"/>
      <c r="H203" s="79"/>
      <c r="I203" s="79"/>
      <c r="J203" s="79"/>
      <c r="K203" s="79"/>
      <c r="L203" s="80"/>
      <c r="M203" s="165"/>
      <c r="O203" s="79"/>
      <c r="P203" s="79"/>
      <c r="Q203" s="79"/>
      <c r="R203" s="79"/>
      <c r="S203" s="79"/>
      <c r="T203" s="166"/>
      <c r="U203" s="79"/>
      <c r="V203" s="79"/>
      <c r="W203" s="79"/>
      <c r="X203" s="79"/>
      <c r="Y203" s="79"/>
      <c r="Z203" s="79"/>
      <c r="AA203" s="79"/>
      <c r="AB203" s="79"/>
      <c r="AC203" s="79"/>
      <c r="AD203" s="79"/>
      <c r="AE203" s="79"/>
      <c r="AT203" s="72" t="s">
        <v>118</v>
      </c>
      <c r="AU203" s="72" t="s">
        <v>62</v>
      </c>
    </row>
    <row r="204" spans="1:65" s="82" customFormat="1" ht="16.5" customHeight="1" x14ac:dyDescent="0.2">
      <c r="A204" s="79"/>
      <c r="B204" s="150"/>
      <c r="C204" s="151" t="s">
        <v>278</v>
      </c>
      <c r="D204" s="151" t="s">
        <v>26</v>
      </c>
      <c r="E204" s="152" t="s">
        <v>279</v>
      </c>
      <c r="F204" s="153" t="s">
        <v>280</v>
      </c>
      <c r="G204" s="154" t="s">
        <v>161</v>
      </c>
      <c r="H204" s="155">
        <v>2</v>
      </c>
      <c r="I204" s="156">
        <v>472.74</v>
      </c>
      <c r="J204" s="156">
        <f>ROUND(I204*H204,2)</f>
        <v>945.48</v>
      </c>
      <c r="K204" s="153" t="s">
        <v>3562</v>
      </c>
      <c r="L204" s="80"/>
      <c r="M204" s="157" t="s">
        <v>31</v>
      </c>
      <c r="N204" s="158" t="s">
        <v>3550</v>
      </c>
      <c r="O204" s="159">
        <v>0.61599999999999999</v>
      </c>
      <c r="P204" s="159">
        <f>O204*H204</f>
        <v>1.232</v>
      </c>
      <c r="Q204" s="159">
        <v>1.20386E-3</v>
      </c>
      <c r="R204" s="159">
        <f>Q204*H204</f>
        <v>2.4077199999999999E-3</v>
      </c>
      <c r="S204" s="159">
        <v>0</v>
      </c>
      <c r="T204" s="160">
        <f>S204*H204</f>
        <v>0</v>
      </c>
      <c r="U204" s="79"/>
      <c r="V204" s="79"/>
      <c r="W204" s="79"/>
      <c r="X204" s="79"/>
      <c r="Y204" s="79"/>
      <c r="Z204" s="79"/>
      <c r="AA204" s="79"/>
      <c r="AB204" s="79"/>
      <c r="AC204" s="79"/>
      <c r="AD204" s="79"/>
      <c r="AE204" s="79"/>
      <c r="AR204" s="161" t="s">
        <v>162</v>
      </c>
      <c r="AT204" s="161" t="s">
        <v>26</v>
      </c>
      <c r="AU204" s="161" t="s">
        <v>62</v>
      </c>
      <c r="AY204" s="72" t="s">
        <v>107</v>
      </c>
      <c r="BE204" s="162">
        <f>IF(N204="základní",J204,0)</f>
        <v>945.48</v>
      </c>
      <c r="BF204" s="162">
        <f>IF(N204="snížená",J204,0)</f>
        <v>0</v>
      </c>
      <c r="BG204" s="162">
        <f>IF(N204="zákl. přenesená",J204,0)</f>
        <v>0</v>
      </c>
      <c r="BH204" s="162">
        <f>IF(N204="sníž. přenesená",J204,0)</f>
        <v>0</v>
      </c>
      <c r="BI204" s="162">
        <f>IF(N204="nulová",J204,0)</f>
        <v>0</v>
      </c>
      <c r="BJ204" s="72" t="s">
        <v>105</v>
      </c>
      <c r="BK204" s="162">
        <f>ROUND(I204*H204,2)</f>
        <v>945.48</v>
      </c>
      <c r="BL204" s="72" t="s">
        <v>162</v>
      </c>
      <c r="BM204" s="161" t="s">
        <v>281</v>
      </c>
    </row>
    <row r="205" spans="1:65" s="82" customFormat="1" x14ac:dyDescent="0.2">
      <c r="A205" s="79"/>
      <c r="B205" s="80"/>
      <c r="C205" s="79"/>
      <c r="D205" s="163" t="s">
        <v>116</v>
      </c>
      <c r="E205" s="79"/>
      <c r="F205" s="164" t="s">
        <v>282</v>
      </c>
      <c r="G205" s="79"/>
      <c r="H205" s="79"/>
      <c r="I205" s="79"/>
      <c r="J205" s="79"/>
      <c r="K205" s="79"/>
      <c r="L205" s="80"/>
      <c r="M205" s="165"/>
      <c r="O205" s="79"/>
      <c r="P205" s="79"/>
      <c r="Q205" s="79"/>
      <c r="R205" s="79"/>
      <c r="S205" s="79"/>
      <c r="T205" s="166"/>
      <c r="U205" s="79"/>
      <c r="V205" s="79"/>
      <c r="W205" s="79"/>
      <c r="X205" s="79"/>
      <c r="Y205" s="79"/>
      <c r="Z205" s="79"/>
      <c r="AA205" s="79"/>
      <c r="AB205" s="79"/>
      <c r="AC205" s="79"/>
      <c r="AD205" s="79"/>
      <c r="AE205" s="79"/>
      <c r="AT205" s="72" t="s">
        <v>116</v>
      </c>
      <c r="AU205" s="72" t="s">
        <v>62</v>
      </c>
    </row>
    <row r="206" spans="1:65" s="82" customFormat="1" x14ac:dyDescent="0.2">
      <c r="A206" s="79"/>
      <c r="B206" s="80"/>
      <c r="C206" s="79"/>
      <c r="D206" s="167" t="s">
        <v>118</v>
      </c>
      <c r="E206" s="79"/>
      <c r="F206" s="168" t="s">
        <v>3610</v>
      </c>
      <c r="G206" s="79"/>
      <c r="H206" s="79"/>
      <c r="I206" s="79"/>
      <c r="J206" s="79"/>
      <c r="K206" s="79"/>
      <c r="L206" s="80"/>
      <c r="M206" s="165"/>
      <c r="O206" s="79"/>
      <c r="P206" s="79"/>
      <c r="Q206" s="79"/>
      <c r="R206" s="79"/>
      <c r="S206" s="79"/>
      <c r="T206" s="166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  <c r="AT206" s="72" t="s">
        <v>118</v>
      </c>
      <c r="AU206" s="72" t="s">
        <v>62</v>
      </c>
    </row>
    <row r="207" spans="1:65" s="82" customFormat="1" ht="21.75" customHeight="1" x14ac:dyDescent="0.2">
      <c r="A207" s="79"/>
      <c r="B207" s="150"/>
      <c r="C207" s="151" t="s">
        <v>283</v>
      </c>
      <c r="D207" s="151" t="s">
        <v>26</v>
      </c>
      <c r="E207" s="152" t="s">
        <v>284</v>
      </c>
      <c r="F207" s="153" t="s">
        <v>285</v>
      </c>
      <c r="G207" s="154" t="s">
        <v>161</v>
      </c>
      <c r="H207" s="155">
        <v>2</v>
      </c>
      <c r="I207" s="156">
        <v>477.62</v>
      </c>
      <c r="J207" s="156">
        <f>ROUND(I207*H207,2)</f>
        <v>955.24</v>
      </c>
      <c r="K207" s="153" t="s">
        <v>3562</v>
      </c>
      <c r="L207" s="80"/>
      <c r="M207" s="157" t="s">
        <v>31</v>
      </c>
      <c r="N207" s="158" t="s">
        <v>3550</v>
      </c>
      <c r="O207" s="159">
        <v>0.128</v>
      </c>
      <c r="P207" s="159">
        <f>O207*H207</f>
        <v>0.25600000000000001</v>
      </c>
      <c r="Q207" s="159">
        <v>1.55456E-3</v>
      </c>
      <c r="R207" s="159">
        <f>Q207*H207</f>
        <v>3.1091199999999999E-3</v>
      </c>
      <c r="S207" s="159">
        <v>0</v>
      </c>
      <c r="T207" s="160">
        <f>S207*H207</f>
        <v>0</v>
      </c>
      <c r="U207" s="79"/>
      <c r="V207" s="79"/>
      <c r="W207" s="79"/>
      <c r="X207" s="79"/>
      <c r="Y207" s="79"/>
      <c r="Z207" s="79"/>
      <c r="AA207" s="79"/>
      <c r="AB207" s="79"/>
      <c r="AC207" s="79"/>
      <c r="AD207" s="79"/>
      <c r="AE207" s="79"/>
      <c r="AR207" s="161" t="s">
        <v>162</v>
      </c>
      <c r="AT207" s="161" t="s">
        <v>26</v>
      </c>
      <c r="AU207" s="161" t="s">
        <v>62</v>
      </c>
      <c r="AY207" s="72" t="s">
        <v>107</v>
      </c>
      <c r="BE207" s="162">
        <f>IF(N207="základní",J207,0)</f>
        <v>955.24</v>
      </c>
      <c r="BF207" s="162">
        <f>IF(N207="snížená",J207,0)</f>
        <v>0</v>
      </c>
      <c r="BG207" s="162">
        <f>IF(N207="zákl. přenesená",J207,0)</f>
        <v>0</v>
      </c>
      <c r="BH207" s="162">
        <f>IF(N207="sníž. přenesená",J207,0)</f>
        <v>0</v>
      </c>
      <c r="BI207" s="162">
        <f>IF(N207="nulová",J207,0)</f>
        <v>0</v>
      </c>
      <c r="BJ207" s="72" t="s">
        <v>105</v>
      </c>
      <c r="BK207" s="162">
        <f>ROUND(I207*H207,2)</f>
        <v>955.24</v>
      </c>
      <c r="BL207" s="72" t="s">
        <v>162</v>
      </c>
      <c r="BM207" s="161" t="s">
        <v>286</v>
      </c>
    </row>
    <row r="208" spans="1:65" s="82" customFormat="1" ht="19.5" x14ac:dyDescent="0.2">
      <c r="A208" s="79"/>
      <c r="B208" s="80"/>
      <c r="C208" s="79"/>
      <c r="D208" s="163" t="s">
        <v>116</v>
      </c>
      <c r="E208" s="79"/>
      <c r="F208" s="164" t="s">
        <v>287</v>
      </c>
      <c r="G208" s="79"/>
      <c r="H208" s="79"/>
      <c r="I208" s="79"/>
      <c r="J208" s="79"/>
      <c r="K208" s="79"/>
      <c r="L208" s="80"/>
      <c r="M208" s="165"/>
      <c r="O208" s="79"/>
      <c r="P208" s="79"/>
      <c r="Q208" s="79"/>
      <c r="R208" s="79"/>
      <c r="S208" s="79"/>
      <c r="T208" s="166"/>
      <c r="U208" s="79"/>
      <c r="V208" s="79"/>
      <c r="W208" s="79"/>
      <c r="X208" s="79"/>
      <c r="Y208" s="79"/>
      <c r="Z208" s="79"/>
      <c r="AA208" s="79"/>
      <c r="AB208" s="79"/>
      <c r="AC208" s="79"/>
      <c r="AD208" s="79"/>
      <c r="AE208" s="79"/>
      <c r="AT208" s="72" t="s">
        <v>116</v>
      </c>
      <c r="AU208" s="72" t="s">
        <v>62</v>
      </c>
    </row>
    <row r="209" spans="1:65" s="82" customFormat="1" x14ac:dyDescent="0.2">
      <c r="A209" s="79"/>
      <c r="B209" s="80"/>
      <c r="C209" s="79"/>
      <c r="D209" s="167" t="s">
        <v>118</v>
      </c>
      <c r="E209" s="79"/>
      <c r="F209" s="168" t="s">
        <v>3611</v>
      </c>
      <c r="G209" s="79"/>
      <c r="H209" s="79"/>
      <c r="I209" s="79"/>
      <c r="J209" s="79"/>
      <c r="K209" s="79"/>
      <c r="L209" s="80"/>
      <c r="M209" s="165"/>
      <c r="O209" s="79"/>
      <c r="P209" s="79"/>
      <c r="Q209" s="79"/>
      <c r="R209" s="79"/>
      <c r="S209" s="79"/>
      <c r="T209" s="166"/>
      <c r="U209" s="79"/>
      <c r="V209" s="79"/>
      <c r="W209" s="79"/>
      <c r="X209" s="79"/>
      <c r="Y209" s="79"/>
      <c r="Z209" s="79"/>
      <c r="AA209" s="79"/>
      <c r="AB209" s="79"/>
      <c r="AC209" s="79"/>
      <c r="AD209" s="79"/>
      <c r="AE209" s="79"/>
      <c r="AT209" s="72" t="s">
        <v>118</v>
      </c>
      <c r="AU209" s="72" t="s">
        <v>62</v>
      </c>
    </row>
    <row r="210" spans="1:65" s="82" customFormat="1" ht="21.75" customHeight="1" x14ac:dyDescent="0.2">
      <c r="A210" s="79"/>
      <c r="B210" s="150"/>
      <c r="C210" s="151" t="s">
        <v>288</v>
      </c>
      <c r="D210" s="151" t="s">
        <v>26</v>
      </c>
      <c r="E210" s="152" t="s">
        <v>289</v>
      </c>
      <c r="F210" s="153" t="s">
        <v>290</v>
      </c>
      <c r="G210" s="154" t="s">
        <v>161</v>
      </c>
      <c r="H210" s="155">
        <v>3</v>
      </c>
      <c r="I210" s="156">
        <v>551.34</v>
      </c>
      <c r="J210" s="156">
        <f>ROUND(I210*H210,2)</f>
        <v>1654.02</v>
      </c>
      <c r="K210" s="153" t="s">
        <v>3562</v>
      </c>
      <c r="L210" s="80"/>
      <c r="M210" s="157" t="s">
        <v>31</v>
      </c>
      <c r="N210" s="158" t="s">
        <v>3550</v>
      </c>
      <c r="O210" s="159">
        <v>0.13200000000000001</v>
      </c>
      <c r="P210" s="159">
        <f>O210*H210</f>
        <v>0.39600000000000002</v>
      </c>
      <c r="Q210" s="159">
        <v>1.7717E-3</v>
      </c>
      <c r="R210" s="159">
        <f>Q210*H210</f>
        <v>5.3150999999999997E-3</v>
      </c>
      <c r="S210" s="159">
        <v>0</v>
      </c>
      <c r="T210" s="160">
        <f>S210*H210</f>
        <v>0</v>
      </c>
      <c r="U210" s="79"/>
      <c r="V210" s="79"/>
      <c r="W210" s="79"/>
      <c r="X210" s="79"/>
      <c r="Y210" s="79"/>
      <c r="Z210" s="79"/>
      <c r="AA210" s="79"/>
      <c r="AB210" s="79"/>
      <c r="AC210" s="79"/>
      <c r="AD210" s="79"/>
      <c r="AE210" s="79"/>
      <c r="AR210" s="161" t="s">
        <v>162</v>
      </c>
      <c r="AT210" s="161" t="s">
        <v>26</v>
      </c>
      <c r="AU210" s="161" t="s">
        <v>62</v>
      </c>
      <c r="AY210" s="72" t="s">
        <v>107</v>
      </c>
      <c r="BE210" s="162">
        <f>IF(N210="základní",J210,0)</f>
        <v>1654.02</v>
      </c>
      <c r="BF210" s="162">
        <f>IF(N210="snížená",J210,0)</f>
        <v>0</v>
      </c>
      <c r="BG210" s="162">
        <f>IF(N210="zákl. přenesená",J210,0)</f>
        <v>0</v>
      </c>
      <c r="BH210" s="162">
        <f>IF(N210="sníž. přenesená",J210,0)</f>
        <v>0</v>
      </c>
      <c r="BI210" s="162">
        <f>IF(N210="nulová",J210,0)</f>
        <v>0</v>
      </c>
      <c r="BJ210" s="72" t="s">
        <v>105</v>
      </c>
      <c r="BK210" s="162">
        <f>ROUND(I210*H210,2)</f>
        <v>1654.02</v>
      </c>
      <c r="BL210" s="72" t="s">
        <v>162</v>
      </c>
      <c r="BM210" s="161" t="s">
        <v>291</v>
      </c>
    </row>
    <row r="211" spans="1:65" s="82" customFormat="1" ht="19.5" x14ac:dyDescent="0.2">
      <c r="A211" s="79"/>
      <c r="B211" s="80"/>
      <c r="C211" s="79"/>
      <c r="D211" s="163" t="s">
        <v>116</v>
      </c>
      <c r="E211" s="79"/>
      <c r="F211" s="164" t="s">
        <v>292</v>
      </c>
      <c r="G211" s="79"/>
      <c r="H211" s="79"/>
      <c r="I211" s="79"/>
      <c r="J211" s="79"/>
      <c r="K211" s="79"/>
      <c r="L211" s="80"/>
      <c r="M211" s="165"/>
      <c r="O211" s="79"/>
      <c r="P211" s="79"/>
      <c r="Q211" s="79"/>
      <c r="R211" s="79"/>
      <c r="S211" s="79"/>
      <c r="T211" s="166"/>
      <c r="U211" s="79"/>
      <c r="V211" s="79"/>
      <c r="W211" s="79"/>
      <c r="X211" s="79"/>
      <c r="Y211" s="79"/>
      <c r="Z211" s="79"/>
      <c r="AA211" s="79"/>
      <c r="AB211" s="79"/>
      <c r="AC211" s="79"/>
      <c r="AD211" s="79"/>
      <c r="AE211" s="79"/>
      <c r="AT211" s="72" t="s">
        <v>116</v>
      </c>
      <c r="AU211" s="72" t="s">
        <v>62</v>
      </c>
    </row>
    <row r="212" spans="1:65" s="82" customFormat="1" x14ac:dyDescent="0.2">
      <c r="A212" s="79"/>
      <c r="B212" s="80"/>
      <c r="C212" s="79"/>
      <c r="D212" s="167" t="s">
        <v>118</v>
      </c>
      <c r="E212" s="79"/>
      <c r="F212" s="168" t="s">
        <v>3612</v>
      </c>
      <c r="G212" s="79"/>
      <c r="H212" s="79"/>
      <c r="I212" s="79"/>
      <c r="J212" s="79"/>
      <c r="K212" s="79"/>
      <c r="L212" s="80"/>
      <c r="M212" s="165"/>
      <c r="O212" s="79"/>
      <c r="P212" s="79"/>
      <c r="Q212" s="79"/>
      <c r="R212" s="79"/>
      <c r="S212" s="79"/>
      <c r="T212" s="166"/>
      <c r="U212" s="79"/>
      <c r="V212" s="79"/>
      <c r="W212" s="79"/>
      <c r="X212" s="79"/>
      <c r="Y212" s="79"/>
      <c r="Z212" s="79"/>
      <c r="AA212" s="79"/>
      <c r="AB212" s="79"/>
      <c r="AC212" s="79"/>
      <c r="AD212" s="79"/>
      <c r="AE212" s="79"/>
      <c r="AT212" s="72" t="s">
        <v>118</v>
      </c>
      <c r="AU212" s="72" t="s">
        <v>62</v>
      </c>
    </row>
    <row r="213" spans="1:65" s="82" customFormat="1" ht="21.75" customHeight="1" x14ac:dyDescent="0.2">
      <c r="A213" s="79"/>
      <c r="B213" s="150"/>
      <c r="C213" s="151" t="s">
        <v>293</v>
      </c>
      <c r="D213" s="151" t="s">
        <v>26</v>
      </c>
      <c r="E213" s="152" t="s">
        <v>294</v>
      </c>
      <c r="F213" s="153" t="s">
        <v>295</v>
      </c>
      <c r="G213" s="154" t="s">
        <v>161</v>
      </c>
      <c r="H213" s="155">
        <v>2</v>
      </c>
      <c r="I213" s="156">
        <v>607.92999999999995</v>
      </c>
      <c r="J213" s="156">
        <f>ROUND(I213*H213,2)</f>
        <v>1215.8599999999999</v>
      </c>
      <c r="K213" s="153" t="s">
        <v>3562</v>
      </c>
      <c r="L213" s="80"/>
      <c r="M213" s="157" t="s">
        <v>31</v>
      </c>
      <c r="N213" s="158" t="s">
        <v>3550</v>
      </c>
      <c r="O213" s="159">
        <v>0.14299999999999999</v>
      </c>
      <c r="P213" s="159">
        <f>O213*H213</f>
        <v>0.28599999999999998</v>
      </c>
      <c r="Q213" s="159">
        <v>1.99074E-3</v>
      </c>
      <c r="R213" s="159">
        <f>Q213*H213</f>
        <v>3.9814799999999999E-3</v>
      </c>
      <c r="S213" s="159">
        <v>0</v>
      </c>
      <c r="T213" s="160">
        <f>S213*H213</f>
        <v>0</v>
      </c>
      <c r="U213" s="79"/>
      <c r="V213" s="79"/>
      <c r="W213" s="79"/>
      <c r="X213" s="79"/>
      <c r="Y213" s="79"/>
      <c r="Z213" s="79"/>
      <c r="AA213" s="79"/>
      <c r="AB213" s="79"/>
      <c r="AC213" s="79"/>
      <c r="AD213" s="79"/>
      <c r="AE213" s="79"/>
      <c r="AR213" s="161" t="s">
        <v>162</v>
      </c>
      <c r="AT213" s="161" t="s">
        <v>26</v>
      </c>
      <c r="AU213" s="161" t="s">
        <v>62</v>
      </c>
      <c r="AY213" s="72" t="s">
        <v>107</v>
      </c>
      <c r="BE213" s="162">
        <f>IF(N213="základní",J213,0)</f>
        <v>1215.8599999999999</v>
      </c>
      <c r="BF213" s="162">
        <f>IF(N213="snížená",J213,0)</f>
        <v>0</v>
      </c>
      <c r="BG213" s="162">
        <f>IF(N213="zákl. přenesená",J213,0)</f>
        <v>0</v>
      </c>
      <c r="BH213" s="162">
        <f>IF(N213="sníž. přenesená",J213,0)</f>
        <v>0</v>
      </c>
      <c r="BI213" s="162">
        <f>IF(N213="nulová",J213,0)</f>
        <v>0</v>
      </c>
      <c r="BJ213" s="72" t="s">
        <v>105</v>
      </c>
      <c r="BK213" s="162">
        <f>ROUND(I213*H213,2)</f>
        <v>1215.8599999999999</v>
      </c>
      <c r="BL213" s="72" t="s">
        <v>162</v>
      </c>
      <c r="BM213" s="161" t="s">
        <v>296</v>
      </c>
    </row>
    <row r="214" spans="1:65" s="82" customFormat="1" ht="19.5" x14ac:dyDescent="0.2">
      <c r="A214" s="79"/>
      <c r="B214" s="80"/>
      <c r="C214" s="79"/>
      <c r="D214" s="163" t="s">
        <v>116</v>
      </c>
      <c r="E214" s="79"/>
      <c r="F214" s="164" t="s">
        <v>297</v>
      </c>
      <c r="G214" s="79"/>
      <c r="H214" s="79"/>
      <c r="I214" s="79"/>
      <c r="J214" s="79"/>
      <c r="K214" s="79"/>
      <c r="L214" s="80"/>
      <c r="M214" s="165"/>
      <c r="O214" s="79"/>
      <c r="P214" s="79"/>
      <c r="Q214" s="79"/>
      <c r="R214" s="79"/>
      <c r="S214" s="79"/>
      <c r="T214" s="166"/>
      <c r="U214" s="79"/>
      <c r="V214" s="79"/>
      <c r="W214" s="79"/>
      <c r="X214" s="79"/>
      <c r="Y214" s="79"/>
      <c r="Z214" s="79"/>
      <c r="AA214" s="79"/>
      <c r="AB214" s="79"/>
      <c r="AC214" s="79"/>
      <c r="AD214" s="79"/>
      <c r="AE214" s="79"/>
      <c r="AT214" s="72" t="s">
        <v>116</v>
      </c>
      <c r="AU214" s="72" t="s">
        <v>62</v>
      </c>
    </row>
    <row r="215" spans="1:65" s="82" customFormat="1" x14ac:dyDescent="0.2">
      <c r="A215" s="79"/>
      <c r="B215" s="80"/>
      <c r="C215" s="79"/>
      <c r="D215" s="167" t="s">
        <v>118</v>
      </c>
      <c r="E215" s="79"/>
      <c r="F215" s="168" t="s">
        <v>3613</v>
      </c>
      <c r="G215" s="79"/>
      <c r="H215" s="79"/>
      <c r="I215" s="79"/>
      <c r="J215" s="79"/>
      <c r="K215" s="79"/>
      <c r="L215" s="80"/>
      <c r="M215" s="165"/>
      <c r="O215" s="79"/>
      <c r="P215" s="79"/>
      <c r="Q215" s="79"/>
      <c r="R215" s="79"/>
      <c r="S215" s="79"/>
      <c r="T215" s="166"/>
      <c r="U215" s="79"/>
      <c r="V215" s="79"/>
      <c r="W215" s="79"/>
      <c r="X215" s="79"/>
      <c r="Y215" s="79"/>
      <c r="Z215" s="79"/>
      <c r="AA215" s="79"/>
      <c r="AB215" s="79"/>
      <c r="AC215" s="79"/>
      <c r="AD215" s="79"/>
      <c r="AE215" s="79"/>
      <c r="AT215" s="72" t="s">
        <v>118</v>
      </c>
      <c r="AU215" s="72" t="s">
        <v>62</v>
      </c>
    </row>
    <row r="216" spans="1:65" s="82" customFormat="1" ht="16.5" customHeight="1" x14ac:dyDescent="0.2">
      <c r="A216" s="79"/>
      <c r="B216" s="150"/>
      <c r="C216" s="151" t="s">
        <v>298</v>
      </c>
      <c r="D216" s="151" t="s">
        <v>26</v>
      </c>
      <c r="E216" s="152" t="s">
        <v>299</v>
      </c>
      <c r="F216" s="153" t="s">
        <v>300</v>
      </c>
      <c r="G216" s="154" t="s">
        <v>130</v>
      </c>
      <c r="H216" s="155">
        <v>40</v>
      </c>
      <c r="I216" s="156">
        <v>50.5</v>
      </c>
      <c r="J216" s="156">
        <f>ROUND(I216*H216,2)</f>
        <v>2020</v>
      </c>
      <c r="K216" s="153" t="s">
        <v>3562</v>
      </c>
      <c r="L216" s="80"/>
      <c r="M216" s="157" t="s">
        <v>31</v>
      </c>
      <c r="N216" s="158" t="s">
        <v>3550</v>
      </c>
      <c r="O216" s="159">
        <v>8.4000000000000005E-2</v>
      </c>
      <c r="P216" s="159">
        <f>O216*H216</f>
        <v>3.3600000000000003</v>
      </c>
      <c r="Q216" s="159">
        <v>2.73E-5</v>
      </c>
      <c r="R216" s="159">
        <f>Q216*H216</f>
        <v>1.0920000000000001E-3</v>
      </c>
      <c r="S216" s="159">
        <v>3.2200000000000002E-3</v>
      </c>
      <c r="T216" s="160">
        <f>S216*H216</f>
        <v>0.1288</v>
      </c>
      <c r="U216" s="79"/>
      <c r="V216" s="79"/>
      <c r="W216" s="79"/>
      <c r="X216" s="79"/>
      <c r="Y216" s="79"/>
      <c r="Z216" s="79"/>
      <c r="AA216" s="79"/>
      <c r="AB216" s="79"/>
      <c r="AC216" s="79"/>
      <c r="AD216" s="79"/>
      <c r="AE216" s="79"/>
      <c r="AR216" s="161" t="s">
        <v>162</v>
      </c>
      <c r="AT216" s="161" t="s">
        <v>26</v>
      </c>
      <c r="AU216" s="161" t="s">
        <v>62</v>
      </c>
      <c r="AY216" s="72" t="s">
        <v>107</v>
      </c>
      <c r="BE216" s="162">
        <f>IF(N216="základní",J216,0)</f>
        <v>2020</v>
      </c>
      <c r="BF216" s="162">
        <f>IF(N216="snížená",J216,0)</f>
        <v>0</v>
      </c>
      <c r="BG216" s="162">
        <f>IF(N216="zákl. přenesená",J216,0)</f>
        <v>0</v>
      </c>
      <c r="BH216" s="162">
        <f>IF(N216="sníž. přenesená",J216,0)</f>
        <v>0</v>
      </c>
      <c r="BI216" s="162">
        <f>IF(N216="nulová",J216,0)</f>
        <v>0</v>
      </c>
      <c r="BJ216" s="72" t="s">
        <v>105</v>
      </c>
      <c r="BK216" s="162">
        <f>ROUND(I216*H216,2)</f>
        <v>2020</v>
      </c>
      <c r="BL216" s="72" t="s">
        <v>162</v>
      </c>
      <c r="BM216" s="161" t="s">
        <v>301</v>
      </c>
    </row>
    <row r="217" spans="1:65" s="82" customFormat="1" x14ac:dyDescent="0.2">
      <c r="A217" s="79"/>
      <c r="B217" s="80"/>
      <c r="C217" s="79"/>
      <c r="D217" s="163" t="s">
        <v>116</v>
      </c>
      <c r="E217" s="79"/>
      <c r="F217" s="164" t="s">
        <v>302</v>
      </c>
      <c r="G217" s="79"/>
      <c r="H217" s="79"/>
      <c r="I217" s="79"/>
      <c r="J217" s="79"/>
      <c r="K217" s="79"/>
      <c r="L217" s="80"/>
      <c r="M217" s="165"/>
      <c r="O217" s="79"/>
      <c r="P217" s="79"/>
      <c r="Q217" s="79"/>
      <c r="R217" s="79"/>
      <c r="S217" s="79"/>
      <c r="T217" s="166"/>
      <c r="U217" s="79"/>
      <c r="V217" s="79"/>
      <c r="W217" s="79"/>
      <c r="X217" s="79"/>
      <c r="Y217" s="79"/>
      <c r="Z217" s="79"/>
      <c r="AA217" s="79"/>
      <c r="AB217" s="79"/>
      <c r="AC217" s="79"/>
      <c r="AD217" s="79"/>
      <c r="AE217" s="79"/>
      <c r="AT217" s="72" t="s">
        <v>116</v>
      </c>
      <c r="AU217" s="72" t="s">
        <v>62</v>
      </c>
    </row>
    <row r="218" spans="1:65" s="82" customFormat="1" x14ac:dyDescent="0.2">
      <c r="A218" s="79"/>
      <c r="B218" s="80"/>
      <c r="C218" s="79"/>
      <c r="D218" s="167" t="s">
        <v>118</v>
      </c>
      <c r="E218" s="79"/>
      <c r="F218" s="168" t="s">
        <v>3614</v>
      </c>
      <c r="G218" s="79"/>
      <c r="H218" s="79"/>
      <c r="I218" s="79"/>
      <c r="J218" s="79"/>
      <c r="K218" s="79"/>
      <c r="L218" s="80"/>
      <c r="M218" s="165"/>
      <c r="O218" s="79"/>
      <c r="P218" s="79"/>
      <c r="Q218" s="79"/>
      <c r="R218" s="79"/>
      <c r="S218" s="79"/>
      <c r="T218" s="166"/>
      <c r="U218" s="79"/>
      <c r="V218" s="79"/>
      <c r="W218" s="79"/>
      <c r="X218" s="79"/>
      <c r="Y218" s="79"/>
      <c r="Z218" s="79"/>
      <c r="AA218" s="79"/>
      <c r="AB218" s="79"/>
      <c r="AC218" s="79"/>
      <c r="AD218" s="79"/>
      <c r="AE218" s="79"/>
      <c r="AT218" s="72" t="s">
        <v>118</v>
      </c>
      <c r="AU218" s="72" t="s">
        <v>62</v>
      </c>
    </row>
    <row r="219" spans="1:65" s="82" customFormat="1" ht="16.5" customHeight="1" x14ac:dyDescent="0.2">
      <c r="A219" s="79"/>
      <c r="B219" s="150"/>
      <c r="C219" s="151" t="s">
        <v>303</v>
      </c>
      <c r="D219" s="151" t="s">
        <v>26</v>
      </c>
      <c r="E219" s="152" t="s">
        <v>304</v>
      </c>
      <c r="F219" s="153" t="s">
        <v>3615</v>
      </c>
      <c r="G219" s="154" t="s">
        <v>130</v>
      </c>
      <c r="H219" s="155">
        <v>15</v>
      </c>
      <c r="I219" s="156">
        <v>64.510000000000005</v>
      </c>
      <c r="J219" s="156">
        <f>ROUND(I219*H219,2)</f>
        <v>967.65</v>
      </c>
      <c r="K219" s="153" t="s">
        <v>3562</v>
      </c>
      <c r="L219" s="80"/>
      <c r="M219" s="157" t="s">
        <v>31</v>
      </c>
      <c r="N219" s="158" t="s">
        <v>3550</v>
      </c>
      <c r="O219" s="159">
        <v>0.105</v>
      </c>
      <c r="P219" s="159">
        <f>O219*H219</f>
        <v>1.575</v>
      </c>
      <c r="Q219" s="159">
        <v>3.7799999999999997E-5</v>
      </c>
      <c r="R219" s="159">
        <f>Q219*H219</f>
        <v>5.6700000000000001E-4</v>
      </c>
      <c r="S219" s="159">
        <v>6.6499999999999997E-3</v>
      </c>
      <c r="T219" s="160">
        <f>S219*H219</f>
        <v>9.9749999999999991E-2</v>
      </c>
      <c r="U219" s="79"/>
      <c r="V219" s="79"/>
      <c r="W219" s="79"/>
      <c r="X219" s="79"/>
      <c r="Y219" s="79"/>
      <c r="Z219" s="79"/>
      <c r="AA219" s="79"/>
      <c r="AB219" s="79"/>
      <c r="AC219" s="79"/>
      <c r="AD219" s="79"/>
      <c r="AE219" s="79"/>
      <c r="AR219" s="161" t="s">
        <v>162</v>
      </c>
      <c r="AT219" s="161" t="s">
        <v>26</v>
      </c>
      <c r="AU219" s="161" t="s">
        <v>62</v>
      </c>
      <c r="AY219" s="72" t="s">
        <v>107</v>
      </c>
      <c r="BE219" s="162">
        <f>IF(N219="základní",J219,0)</f>
        <v>967.65</v>
      </c>
      <c r="BF219" s="162">
        <f>IF(N219="snížená",J219,0)</f>
        <v>0</v>
      </c>
      <c r="BG219" s="162">
        <f>IF(N219="zákl. přenesená",J219,0)</f>
        <v>0</v>
      </c>
      <c r="BH219" s="162">
        <f>IF(N219="sníž. přenesená",J219,0)</f>
        <v>0</v>
      </c>
      <c r="BI219" s="162">
        <f>IF(N219="nulová",J219,0)</f>
        <v>0</v>
      </c>
      <c r="BJ219" s="72" t="s">
        <v>105</v>
      </c>
      <c r="BK219" s="162">
        <f>ROUND(I219*H219,2)</f>
        <v>967.65</v>
      </c>
      <c r="BL219" s="72" t="s">
        <v>162</v>
      </c>
      <c r="BM219" s="161" t="s">
        <v>305</v>
      </c>
    </row>
    <row r="220" spans="1:65" s="82" customFormat="1" x14ac:dyDescent="0.2">
      <c r="A220" s="79"/>
      <c r="B220" s="80"/>
      <c r="C220" s="79"/>
      <c r="D220" s="163" t="s">
        <v>116</v>
      </c>
      <c r="E220" s="79"/>
      <c r="F220" s="164" t="s">
        <v>306</v>
      </c>
      <c r="G220" s="79"/>
      <c r="H220" s="79"/>
      <c r="I220" s="79"/>
      <c r="J220" s="79"/>
      <c r="K220" s="79"/>
      <c r="L220" s="80"/>
      <c r="M220" s="165"/>
      <c r="O220" s="79"/>
      <c r="P220" s="79"/>
      <c r="Q220" s="79"/>
      <c r="R220" s="79"/>
      <c r="S220" s="79"/>
      <c r="T220" s="166"/>
      <c r="U220" s="79"/>
      <c r="V220" s="79"/>
      <c r="W220" s="79"/>
      <c r="X220" s="79"/>
      <c r="Y220" s="79"/>
      <c r="Z220" s="79"/>
      <c r="AA220" s="79"/>
      <c r="AB220" s="79"/>
      <c r="AC220" s="79"/>
      <c r="AD220" s="79"/>
      <c r="AE220" s="79"/>
      <c r="AT220" s="72" t="s">
        <v>116</v>
      </c>
      <c r="AU220" s="72" t="s">
        <v>62</v>
      </c>
    </row>
    <row r="221" spans="1:65" s="82" customFormat="1" x14ac:dyDescent="0.2">
      <c r="A221" s="79"/>
      <c r="B221" s="80"/>
      <c r="C221" s="79"/>
      <c r="D221" s="167" t="s">
        <v>118</v>
      </c>
      <c r="E221" s="79"/>
      <c r="F221" s="168" t="s">
        <v>3616</v>
      </c>
      <c r="G221" s="79"/>
      <c r="H221" s="79"/>
      <c r="I221" s="79"/>
      <c r="J221" s="79"/>
      <c r="K221" s="79"/>
      <c r="L221" s="80"/>
      <c r="M221" s="165"/>
      <c r="O221" s="79"/>
      <c r="P221" s="79"/>
      <c r="Q221" s="79"/>
      <c r="R221" s="79"/>
      <c r="S221" s="79"/>
      <c r="T221" s="166"/>
      <c r="U221" s="79"/>
      <c r="V221" s="79"/>
      <c r="W221" s="79"/>
      <c r="X221" s="79"/>
      <c r="Y221" s="79"/>
      <c r="Z221" s="79"/>
      <c r="AA221" s="79"/>
      <c r="AB221" s="79"/>
      <c r="AC221" s="79"/>
      <c r="AD221" s="79"/>
      <c r="AE221" s="79"/>
      <c r="AT221" s="72" t="s">
        <v>118</v>
      </c>
      <c r="AU221" s="72" t="s">
        <v>62</v>
      </c>
    </row>
    <row r="222" spans="1:65" s="82" customFormat="1" ht="16.5" customHeight="1" x14ac:dyDescent="0.2">
      <c r="A222" s="79"/>
      <c r="B222" s="150"/>
      <c r="C222" s="151" t="s">
        <v>307</v>
      </c>
      <c r="D222" s="151" t="s">
        <v>26</v>
      </c>
      <c r="E222" s="152" t="s">
        <v>308</v>
      </c>
      <c r="F222" s="153" t="s">
        <v>3617</v>
      </c>
      <c r="G222" s="154" t="s">
        <v>130</v>
      </c>
      <c r="H222" s="155">
        <v>40</v>
      </c>
      <c r="I222" s="156">
        <v>21.84</v>
      </c>
      <c r="J222" s="156">
        <f>ROUND(I222*H222,2)</f>
        <v>873.6</v>
      </c>
      <c r="K222" s="153" t="s">
        <v>3562</v>
      </c>
      <c r="L222" s="80"/>
      <c r="M222" s="157" t="s">
        <v>31</v>
      </c>
      <c r="N222" s="158" t="s">
        <v>3550</v>
      </c>
      <c r="O222" s="159">
        <v>5.1999999999999998E-2</v>
      </c>
      <c r="P222" s="159">
        <f>O222*H222</f>
        <v>2.08</v>
      </c>
      <c r="Q222" s="159">
        <v>0</v>
      </c>
      <c r="R222" s="159">
        <f>Q222*H222</f>
        <v>0</v>
      </c>
      <c r="S222" s="159">
        <v>2.7999999999999998E-4</v>
      </c>
      <c r="T222" s="160">
        <f>S222*H222</f>
        <v>1.1199999999999998E-2</v>
      </c>
      <c r="U222" s="79"/>
      <c r="V222" s="79"/>
      <c r="W222" s="79"/>
      <c r="X222" s="79"/>
      <c r="Y222" s="79"/>
      <c r="Z222" s="79"/>
      <c r="AA222" s="79"/>
      <c r="AB222" s="79"/>
      <c r="AC222" s="79"/>
      <c r="AD222" s="79"/>
      <c r="AE222" s="79"/>
      <c r="AR222" s="161" t="s">
        <v>162</v>
      </c>
      <c r="AT222" s="161" t="s">
        <v>26</v>
      </c>
      <c r="AU222" s="161" t="s">
        <v>62</v>
      </c>
      <c r="AY222" s="72" t="s">
        <v>107</v>
      </c>
      <c r="BE222" s="162">
        <f>IF(N222="základní",J222,0)</f>
        <v>873.6</v>
      </c>
      <c r="BF222" s="162">
        <f>IF(N222="snížená",J222,0)</f>
        <v>0</v>
      </c>
      <c r="BG222" s="162">
        <f>IF(N222="zákl. přenesená",J222,0)</f>
        <v>0</v>
      </c>
      <c r="BH222" s="162">
        <f>IF(N222="sníž. přenesená",J222,0)</f>
        <v>0</v>
      </c>
      <c r="BI222" s="162">
        <f>IF(N222="nulová",J222,0)</f>
        <v>0</v>
      </c>
      <c r="BJ222" s="72" t="s">
        <v>105</v>
      </c>
      <c r="BK222" s="162">
        <f>ROUND(I222*H222,2)</f>
        <v>873.6</v>
      </c>
      <c r="BL222" s="72" t="s">
        <v>162</v>
      </c>
      <c r="BM222" s="161" t="s">
        <v>309</v>
      </c>
    </row>
    <row r="223" spans="1:65" s="82" customFormat="1" x14ac:dyDescent="0.2">
      <c r="A223" s="79"/>
      <c r="B223" s="80"/>
      <c r="C223" s="79"/>
      <c r="D223" s="163" t="s">
        <v>116</v>
      </c>
      <c r="E223" s="79"/>
      <c r="F223" s="164" t="s">
        <v>310</v>
      </c>
      <c r="G223" s="79"/>
      <c r="H223" s="79"/>
      <c r="I223" s="79"/>
      <c r="J223" s="79"/>
      <c r="K223" s="79"/>
      <c r="L223" s="80"/>
      <c r="M223" s="165"/>
      <c r="O223" s="79"/>
      <c r="P223" s="79"/>
      <c r="Q223" s="79"/>
      <c r="R223" s="79"/>
      <c r="S223" s="79"/>
      <c r="T223" s="166"/>
      <c r="U223" s="79"/>
      <c r="V223" s="79"/>
      <c r="W223" s="79"/>
      <c r="X223" s="79"/>
      <c r="Y223" s="79"/>
      <c r="Z223" s="79"/>
      <c r="AA223" s="79"/>
      <c r="AB223" s="79"/>
      <c r="AC223" s="79"/>
      <c r="AD223" s="79"/>
      <c r="AE223" s="79"/>
      <c r="AT223" s="72" t="s">
        <v>116</v>
      </c>
      <c r="AU223" s="72" t="s">
        <v>62</v>
      </c>
    </row>
    <row r="224" spans="1:65" s="82" customFormat="1" x14ac:dyDescent="0.2">
      <c r="A224" s="79"/>
      <c r="B224" s="80"/>
      <c r="C224" s="79"/>
      <c r="D224" s="167" t="s">
        <v>118</v>
      </c>
      <c r="E224" s="79"/>
      <c r="F224" s="168" t="s">
        <v>3618</v>
      </c>
      <c r="G224" s="79"/>
      <c r="H224" s="79"/>
      <c r="I224" s="79"/>
      <c r="J224" s="79"/>
      <c r="K224" s="79"/>
      <c r="L224" s="80"/>
      <c r="M224" s="165"/>
      <c r="O224" s="79"/>
      <c r="P224" s="79"/>
      <c r="Q224" s="79"/>
      <c r="R224" s="79"/>
      <c r="S224" s="79"/>
      <c r="T224" s="166"/>
      <c r="U224" s="79"/>
      <c r="V224" s="79"/>
      <c r="W224" s="79"/>
      <c r="X224" s="79"/>
      <c r="Y224" s="79"/>
      <c r="Z224" s="79"/>
      <c r="AA224" s="79"/>
      <c r="AB224" s="79"/>
      <c r="AC224" s="79"/>
      <c r="AD224" s="79"/>
      <c r="AE224" s="79"/>
      <c r="AT224" s="72" t="s">
        <v>118</v>
      </c>
      <c r="AU224" s="72" t="s">
        <v>62</v>
      </c>
    </row>
    <row r="225" spans="1:65" s="82" customFormat="1" ht="16.5" customHeight="1" x14ac:dyDescent="0.2">
      <c r="A225" s="79"/>
      <c r="B225" s="150"/>
      <c r="C225" s="151" t="s">
        <v>311</v>
      </c>
      <c r="D225" s="151" t="s">
        <v>26</v>
      </c>
      <c r="E225" s="152" t="s">
        <v>312</v>
      </c>
      <c r="F225" s="153" t="s">
        <v>3619</v>
      </c>
      <c r="G225" s="154" t="s">
        <v>130</v>
      </c>
      <c r="H225" s="155">
        <v>5</v>
      </c>
      <c r="I225" s="156">
        <v>34.86</v>
      </c>
      <c r="J225" s="156">
        <f>ROUND(I225*H225,2)</f>
        <v>174.3</v>
      </c>
      <c r="K225" s="153" t="s">
        <v>3562</v>
      </c>
      <c r="L225" s="80"/>
      <c r="M225" s="157" t="s">
        <v>31</v>
      </c>
      <c r="N225" s="158" t="s">
        <v>3550</v>
      </c>
      <c r="O225" s="159">
        <v>8.3000000000000004E-2</v>
      </c>
      <c r="P225" s="159">
        <f>O225*H225</f>
        <v>0.41500000000000004</v>
      </c>
      <c r="Q225" s="159">
        <v>0</v>
      </c>
      <c r="R225" s="159">
        <f>Q225*H225</f>
        <v>0</v>
      </c>
      <c r="S225" s="159">
        <v>2.9E-4</v>
      </c>
      <c r="T225" s="160">
        <f>S225*H225</f>
        <v>1.4499999999999999E-3</v>
      </c>
      <c r="U225" s="79"/>
      <c r="V225" s="79"/>
      <c r="W225" s="79"/>
      <c r="X225" s="79"/>
      <c r="Y225" s="79"/>
      <c r="Z225" s="79"/>
      <c r="AA225" s="79"/>
      <c r="AB225" s="79"/>
      <c r="AC225" s="79"/>
      <c r="AD225" s="79"/>
      <c r="AE225" s="79"/>
      <c r="AR225" s="161" t="s">
        <v>162</v>
      </c>
      <c r="AT225" s="161" t="s">
        <v>26</v>
      </c>
      <c r="AU225" s="161" t="s">
        <v>62</v>
      </c>
      <c r="AY225" s="72" t="s">
        <v>107</v>
      </c>
      <c r="BE225" s="162">
        <f>IF(N225="základní",J225,0)</f>
        <v>174.3</v>
      </c>
      <c r="BF225" s="162">
        <f>IF(N225="snížená",J225,0)</f>
        <v>0</v>
      </c>
      <c r="BG225" s="162">
        <f>IF(N225="zákl. přenesená",J225,0)</f>
        <v>0</v>
      </c>
      <c r="BH225" s="162">
        <f>IF(N225="sníž. přenesená",J225,0)</f>
        <v>0</v>
      </c>
      <c r="BI225" s="162">
        <f>IF(N225="nulová",J225,0)</f>
        <v>0</v>
      </c>
      <c r="BJ225" s="72" t="s">
        <v>105</v>
      </c>
      <c r="BK225" s="162">
        <f>ROUND(I225*H225,2)</f>
        <v>174.3</v>
      </c>
      <c r="BL225" s="72" t="s">
        <v>162</v>
      </c>
      <c r="BM225" s="161" t="s">
        <v>313</v>
      </c>
    </row>
    <row r="226" spans="1:65" s="82" customFormat="1" x14ac:dyDescent="0.2">
      <c r="A226" s="79"/>
      <c r="B226" s="80"/>
      <c r="C226" s="79"/>
      <c r="D226" s="163" t="s">
        <v>116</v>
      </c>
      <c r="E226" s="79"/>
      <c r="F226" s="164" t="s">
        <v>314</v>
      </c>
      <c r="G226" s="79"/>
      <c r="H226" s="79"/>
      <c r="I226" s="79"/>
      <c r="J226" s="79"/>
      <c r="K226" s="79"/>
      <c r="L226" s="80"/>
      <c r="M226" s="165"/>
      <c r="O226" s="79"/>
      <c r="P226" s="79"/>
      <c r="Q226" s="79"/>
      <c r="R226" s="79"/>
      <c r="S226" s="79"/>
      <c r="T226" s="166"/>
      <c r="U226" s="79"/>
      <c r="V226" s="79"/>
      <c r="W226" s="79"/>
      <c r="X226" s="79"/>
      <c r="Y226" s="79"/>
      <c r="Z226" s="79"/>
      <c r="AA226" s="79"/>
      <c r="AB226" s="79"/>
      <c r="AC226" s="79"/>
      <c r="AD226" s="79"/>
      <c r="AE226" s="79"/>
      <c r="AT226" s="72" t="s">
        <v>116</v>
      </c>
      <c r="AU226" s="72" t="s">
        <v>62</v>
      </c>
    </row>
    <row r="227" spans="1:65" s="82" customFormat="1" x14ac:dyDescent="0.2">
      <c r="A227" s="79"/>
      <c r="B227" s="80"/>
      <c r="C227" s="79"/>
      <c r="D227" s="167" t="s">
        <v>118</v>
      </c>
      <c r="E227" s="79"/>
      <c r="F227" s="168" t="s">
        <v>3620</v>
      </c>
      <c r="G227" s="79"/>
      <c r="H227" s="79"/>
      <c r="I227" s="79"/>
      <c r="J227" s="79"/>
      <c r="K227" s="79"/>
      <c r="L227" s="80"/>
      <c r="M227" s="165"/>
      <c r="O227" s="79"/>
      <c r="P227" s="79"/>
      <c r="Q227" s="79"/>
      <c r="R227" s="79"/>
      <c r="S227" s="79"/>
      <c r="T227" s="166"/>
      <c r="U227" s="79"/>
      <c r="V227" s="79"/>
      <c r="W227" s="79"/>
      <c r="X227" s="79"/>
      <c r="Y227" s="79"/>
      <c r="Z227" s="79"/>
      <c r="AA227" s="79"/>
      <c r="AB227" s="79"/>
      <c r="AC227" s="79"/>
      <c r="AD227" s="79"/>
      <c r="AE227" s="79"/>
      <c r="AT227" s="72" t="s">
        <v>118</v>
      </c>
      <c r="AU227" s="72" t="s">
        <v>62</v>
      </c>
    </row>
    <row r="228" spans="1:65" s="82" customFormat="1" ht="16.5" customHeight="1" x14ac:dyDescent="0.2">
      <c r="A228" s="79"/>
      <c r="B228" s="150"/>
      <c r="C228" s="151" t="s">
        <v>315</v>
      </c>
      <c r="D228" s="151" t="s">
        <v>26</v>
      </c>
      <c r="E228" s="152" t="s">
        <v>316</v>
      </c>
      <c r="F228" s="153" t="s">
        <v>317</v>
      </c>
      <c r="G228" s="154" t="s">
        <v>161</v>
      </c>
      <c r="H228" s="155">
        <v>20</v>
      </c>
      <c r="I228" s="156">
        <v>7</v>
      </c>
      <c r="J228" s="156">
        <f>ROUND(I228*H228,2)</f>
        <v>140</v>
      </c>
      <c r="K228" s="153" t="s">
        <v>3562</v>
      </c>
      <c r="L228" s="80"/>
      <c r="M228" s="157" t="s">
        <v>31</v>
      </c>
      <c r="N228" s="158" t="s">
        <v>3550</v>
      </c>
      <c r="O228" s="159">
        <v>1.4999999999999999E-2</v>
      </c>
      <c r="P228" s="159">
        <f>O228*H228</f>
        <v>0.3</v>
      </c>
      <c r="Q228" s="159">
        <v>0</v>
      </c>
      <c r="R228" s="159">
        <f>Q228*H228</f>
        <v>0</v>
      </c>
      <c r="S228" s="159">
        <v>0</v>
      </c>
      <c r="T228" s="160">
        <f>S228*H228</f>
        <v>0</v>
      </c>
      <c r="U228" s="79"/>
      <c r="V228" s="79"/>
      <c r="W228" s="79"/>
      <c r="X228" s="79"/>
      <c r="Y228" s="79"/>
      <c r="Z228" s="79"/>
      <c r="AA228" s="79"/>
      <c r="AB228" s="79"/>
      <c r="AC228" s="79"/>
      <c r="AD228" s="79"/>
      <c r="AE228" s="79"/>
      <c r="AR228" s="161" t="s">
        <v>162</v>
      </c>
      <c r="AT228" s="161" t="s">
        <v>26</v>
      </c>
      <c r="AU228" s="161" t="s">
        <v>62</v>
      </c>
      <c r="AY228" s="72" t="s">
        <v>107</v>
      </c>
      <c r="BE228" s="162">
        <f>IF(N228="základní",J228,0)</f>
        <v>140</v>
      </c>
      <c r="BF228" s="162">
        <f>IF(N228="snížená",J228,0)</f>
        <v>0</v>
      </c>
      <c r="BG228" s="162">
        <f>IF(N228="zákl. přenesená",J228,0)</f>
        <v>0</v>
      </c>
      <c r="BH228" s="162">
        <f>IF(N228="sníž. přenesená",J228,0)</f>
        <v>0</v>
      </c>
      <c r="BI228" s="162">
        <f>IF(N228="nulová",J228,0)</f>
        <v>0</v>
      </c>
      <c r="BJ228" s="72" t="s">
        <v>105</v>
      </c>
      <c r="BK228" s="162">
        <f>ROUND(I228*H228,2)</f>
        <v>140</v>
      </c>
      <c r="BL228" s="72" t="s">
        <v>162</v>
      </c>
      <c r="BM228" s="161" t="s">
        <v>318</v>
      </c>
    </row>
    <row r="229" spans="1:65" s="82" customFormat="1" x14ac:dyDescent="0.2">
      <c r="A229" s="79"/>
      <c r="B229" s="80"/>
      <c r="C229" s="79"/>
      <c r="D229" s="163" t="s">
        <v>116</v>
      </c>
      <c r="E229" s="79"/>
      <c r="F229" s="164" t="s">
        <v>319</v>
      </c>
      <c r="G229" s="79"/>
      <c r="H229" s="79"/>
      <c r="I229" s="79"/>
      <c r="J229" s="79"/>
      <c r="K229" s="79"/>
      <c r="L229" s="80"/>
      <c r="M229" s="165"/>
      <c r="O229" s="79"/>
      <c r="P229" s="79"/>
      <c r="Q229" s="79"/>
      <c r="R229" s="79"/>
      <c r="S229" s="79"/>
      <c r="T229" s="166"/>
      <c r="U229" s="79"/>
      <c r="V229" s="79"/>
      <c r="W229" s="79"/>
      <c r="X229" s="79"/>
      <c r="Y229" s="79"/>
      <c r="Z229" s="79"/>
      <c r="AA229" s="79"/>
      <c r="AB229" s="79"/>
      <c r="AC229" s="79"/>
      <c r="AD229" s="79"/>
      <c r="AE229" s="79"/>
      <c r="AT229" s="72" t="s">
        <v>116</v>
      </c>
      <c r="AU229" s="72" t="s">
        <v>62</v>
      </c>
    </row>
    <row r="230" spans="1:65" s="82" customFormat="1" x14ac:dyDescent="0.2">
      <c r="A230" s="79"/>
      <c r="B230" s="80"/>
      <c r="C230" s="79"/>
      <c r="D230" s="167" t="s">
        <v>118</v>
      </c>
      <c r="E230" s="79"/>
      <c r="F230" s="168" t="s">
        <v>3621</v>
      </c>
      <c r="G230" s="79"/>
      <c r="H230" s="79"/>
      <c r="I230" s="79"/>
      <c r="J230" s="79"/>
      <c r="K230" s="79"/>
      <c r="L230" s="80"/>
      <c r="M230" s="165"/>
      <c r="O230" s="79"/>
      <c r="P230" s="79"/>
      <c r="Q230" s="79"/>
      <c r="R230" s="79"/>
      <c r="S230" s="79"/>
      <c r="T230" s="166"/>
      <c r="U230" s="79"/>
      <c r="V230" s="79"/>
      <c r="W230" s="79"/>
      <c r="X230" s="79"/>
      <c r="Y230" s="79"/>
      <c r="Z230" s="79"/>
      <c r="AA230" s="79"/>
      <c r="AB230" s="79"/>
      <c r="AC230" s="79"/>
      <c r="AD230" s="79"/>
      <c r="AE230" s="79"/>
      <c r="AT230" s="72" t="s">
        <v>118</v>
      </c>
      <c r="AU230" s="72" t="s">
        <v>62</v>
      </c>
    </row>
    <row r="231" spans="1:65" s="82" customFormat="1" ht="16.5" customHeight="1" x14ac:dyDescent="0.2">
      <c r="A231" s="79"/>
      <c r="B231" s="150"/>
      <c r="C231" s="151" t="s">
        <v>320</v>
      </c>
      <c r="D231" s="151" t="s">
        <v>26</v>
      </c>
      <c r="E231" s="152" t="s">
        <v>321</v>
      </c>
      <c r="F231" s="153" t="s">
        <v>3622</v>
      </c>
      <c r="G231" s="154" t="s">
        <v>161</v>
      </c>
      <c r="H231" s="155">
        <v>20</v>
      </c>
      <c r="I231" s="156">
        <v>7.93</v>
      </c>
      <c r="J231" s="156">
        <f>ROUND(I231*H231,2)</f>
        <v>158.6</v>
      </c>
      <c r="K231" s="153" t="s">
        <v>3562</v>
      </c>
      <c r="L231" s="80"/>
      <c r="M231" s="157" t="s">
        <v>31</v>
      </c>
      <c r="N231" s="158" t="s">
        <v>3550</v>
      </c>
      <c r="O231" s="159">
        <v>1.7000000000000001E-2</v>
      </c>
      <c r="P231" s="159">
        <f>O231*H231</f>
        <v>0.34</v>
      </c>
      <c r="Q231" s="159">
        <v>0</v>
      </c>
      <c r="R231" s="159">
        <f>Q231*H231</f>
        <v>0</v>
      </c>
      <c r="S231" s="159">
        <v>0</v>
      </c>
      <c r="T231" s="160">
        <f>S231*H231</f>
        <v>0</v>
      </c>
      <c r="U231" s="79"/>
      <c r="V231" s="79"/>
      <c r="W231" s="79"/>
      <c r="X231" s="79"/>
      <c r="Y231" s="79"/>
      <c r="Z231" s="79"/>
      <c r="AA231" s="79"/>
      <c r="AB231" s="79"/>
      <c r="AC231" s="79"/>
      <c r="AD231" s="79"/>
      <c r="AE231" s="79"/>
      <c r="AR231" s="161" t="s">
        <v>162</v>
      </c>
      <c r="AT231" s="161" t="s">
        <v>26</v>
      </c>
      <c r="AU231" s="161" t="s">
        <v>62</v>
      </c>
      <c r="AY231" s="72" t="s">
        <v>107</v>
      </c>
      <c r="BE231" s="162">
        <f>IF(N231="základní",J231,0)</f>
        <v>158.6</v>
      </c>
      <c r="BF231" s="162">
        <f>IF(N231="snížená",J231,0)</f>
        <v>0</v>
      </c>
      <c r="BG231" s="162">
        <f>IF(N231="zákl. přenesená",J231,0)</f>
        <v>0</v>
      </c>
      <c r="BH231" s="162">
        <f>IF(N231="sníž. přenesená",J231,0)</f>
        <v>0</v>
      </c>
      <c r="BI231" s="162">
        <f>IF(N231="nulová",J231,0)</f>
        <v>0</v>
      </c>
      <c r="BJ231" s="72" t="s">
        <v>105</v>
      </c>
      <c r="BK231" s="162">
        <f>ROUND(I231*H231,2)</f>
        <v>158.6</v>
      </c>
      <c r="BL231" s="72" t="s">
        <v>162</v>
      </c>
      <c r="BM231" s="161" t="s">
        <v>322</v>
      </c>
    </row>
    <row r="232" spans="1:65" s="82" customFormat="1" x14ac:dyDescent="0.2">
      <c r="A232" s="79"/>
      <c r="B232" s="80"/>
      <c r="C232" s="79"/>
      <c r="D232" s="163" t="s">
        <v>116</v>
      </c>
      <c r="E232" s="79"/>
      <c r="F232" s="164" t="s">
        <v>323</v>
      </c>
      <c r="G232" s="79"/>
      <c r="H232" s="79"/>
      <c r="I232" s="79"/>
      <c r="J232" s="79"/>
      <c r="K232" s="79"/>
      <c r="L232" s="80"/>
      <c r="M232" s="165"/>
      <c r="O232" s="79"/>
      <c r="P232" s="79"/>
      <c r="Q232" s="79"/>
      <c r="R232" s="79"/>
      <c r="S232" s="79"/>
      <c r="T232" s="166"/>
      <c r="U232" s="79"/>
      <c r="V232" s="79"/>
      <c r="W232" s="79"/>
      <c r="X232" s="79"/>
      <c r="Y232" s="79"/>
      <c r="Z232" s="79"/>
      <c r="AA232" s="79"/>
      <c r="AB232" s="79"/>
      <c r="AC232" s="79"/>
      <c r="AD232" s="79"/>
      <c r="AE232" s="79"/>
      <c r="AT232" s="72" t="s">
        <v>116</v>
      </c>
      <c r="AU232" s="72" t="s">
        <v>62</v>
      </c>
    </row>
    <row r="233" spans="1:65" s="82" customFormat="1" x14ac:dyDescent="0.2">
      <c r="A233" s="79"/>
      <c r="B233" s="80"/>
      <c r="C233" s="79"/>
      <c r="D233" s="167" t="s">
        <v>118</v>
      </c>
      <c r="E233" s="79"/>
      <c r="F233" s="168" t="s">
        <v>3623</v>
      </c>
      <c r="G233" s="79"/>
      <c r="H233" s="79"/>
      <c r="I233" s="79"/>
      <c r="J233" s="79"/>
      <c r="K233" s="79"/>
      <c r="L233" s="80"/>
      <c r="M233" s="165"/>
      <c r="O233" s="79"/>
      <c r="P233" s="79"/>
      <c r="Q233" s="79"/>
      <c r="R233" s="79"/>
      <c r="S233" s="79"/>
      <c r="T233" s="166"/>
      <c r="U233" s="79"/>
      <c r="V233" s="79"/>
      <c r="W233" s="79"/>
      <c r="X233" s="79"/>
      <c r="Y233" s="79"/>
      <c r="Z233" s="79"/>
      <c r="AA233" s="79"/>
      <c r="AB233" s="79"/>
      <c r="AC233" s="79"/>
      <c r="AD233" s="79"/>
      <c r="AE233" s="79"/>
      <c r="AT233" s="72" t="s">
        <v>118</v>
      </c>
      <c r="AU233" s="72" t="s">
        <v>62</v>
      </c>
    </row>
    <row r="234" spans="1:65" s="82" customFormat="1" ht="16.5" customHeight="1" x14ac:dyDescent="0.2">
      <c r="A234" s="79"/>
      <c r="B234" s="150"/>
      <c r="C234" s="151" t="s">
        <v>324</v>
      </c>
      <c r="D234" s="151" t="s">
        <v>26</v>
      </c>
      <c r="E234" s="152" t="s">
        <v>325</v>
      </c>
      <c r="F234" s="153" t="s">
        <v>3624</v>
      </c>
      <c r="G234" s="154" t="s">
        <v>161</v>
      </c>
      <c r="H234" s="155">
        <v>5</v>
      </c>
      <c r="I234" s="156">
        <v>8.86</v>
      </c>
      <c r="J234" s="156">
        <f>ROUND(I234*H234,2)</f>
        <v>44.3</v>
      </c>
      <c r="K234" s="153" t="s">
        <v>3562</v>
      </c>
      <c r="L234" s="80"/>
      <c r="M234" s="157" t="s">
        <v>31</v>
      </c>
      <c r="N234" s="158" t="s">
        <v>3550</v>
      </c>
      <c r="O234" s="159">
        <v>1.9E-2</v>
      </c>
      <c r="P234" s="159">
        <f>O234*H234</f>
        <v>9.5000000000000001E-2</v>
      </c>
      <c r="Q234" s="159">
        <v>0</v>
      </c>
      <c r="R234" s="159">
        <f>Q234*H234</f>
        <v>0</v>
      </c>
      <c r="S234" s="159">
        <v>0</v>
      </c>
      <c r="T234" s="160">
        <f>S234*H234</f>
        <v>0</v>
      </c>
      <c r="U234" s="79"/>
      <c r="V234" s="79"/>
      <c r="W234" s="79"/>
      <c r="X234" s="79"/>
      <c r="Y234" s="79"/>
      <c r="Z234" s="79"/>
      <c r="AA234" s="79"/>
      <c r="AB234" s="79"/>
      <c r="AC234" s="79"/>
      <c r="AD234" s="79"/>
      <c r="AE234" s="79"/>
      <c r="AR234" s="161" t="s">
        <v>162</v>
      </c>
      <c r="AT234" s="161" t="s">
        <v>26</v>
      </c>
      <c r="AU234" s="161" t="s">
        <v>62</v>
      </c>
      <c r="AY234" s="72" t="s">
        <v>107</v>
      </c>
      <c r="BE234" s="162">
        <f>IF(N234="základní",J234,0)</f>
        <v>44.3</v>
      </c>
      <c r="BF234" s="162">
        <f>IF(N234="snížená",J234,0)</f>
        <v>0</v>
      </c>
      <c r="BG234" s="162">
        <f>IF(N234="zákl. přenesená",J234,0)</f>
        <v>0</v>
      </c>
      <c r="BH234" s="162">
        <f>IF(N234="sníž. přenesená",J234,0)</f>
        <v>0</v>
      </c>
      <c r="BI234" s="162">
        <f>IF(N234="nulová",J234,0)</f>
        <v>0</v>
      </c>
      <c r="BJ234" s="72" t="s">
        <v>105</v>
      </c>
      <c r="BK234" s="162">
        <f>ROUND(I234*H234,2)</f>
        <v>44.3</v>
      </c>
      <c r="BL234" s="72" t="s">
        <v>162</v>
      </c>
      <c r="BM234" s="161" t="s">
        <v>326</v>
      </c>
    </row>
    <row r="235" spans="1:65" s="82" customFormat="1" x14ac:dyDescent="0.2">
      <c r="A235" s="79"/>
      <c r="B235" s="80"/>
      <c r="C235" s="79"/>
      <c r="D235" s="163" t="s">
        <v>116</v>
      </c>
      <c r="E235" s="79"/>
      <c r="F235" s="164" t="s">
        <v>327</v>
      </c>
      <c r="G235" s="79"/>
      <c r="H235" s="79"/>
      <c r="I235" s="79"/>
      <c r="J235" s="79"/>
      <c r="K235" s="79"/>
      <c r="L235" s="80"/>
      <c r="M235" s="165"/>
      <c r="O235" s="79"/>
      <c r="P235" s="79"/>
      <c r="Q235" s="79"/>
      <c r="R235" s="79"/>
      <c r="S235" s="79"/>
      <c r="T235" s="166"/>
      <c r="U235" s="79"/>
      <c r="V235" s="79"/>
      <c r="W235" s="79"/>
      <c r="X235" s="79"/>
      <c r="Y235" s="79"/>
      <c r="Z235" s="79"/>
      <c r="AA235" s="79"/>
      <c r="AB235" s="79"/>
      <c r="AC235" s="79"/>
      <c r="AD235" s="79"/>
      <c r="AE235" s="79"/>
      <c r="AT235" s="72" t="s">
        <v>116</v>
      </c>
      <c r="AU235" s="72" t="s">
        <v>62</v>
      </c>
    </row>
    <row r="236" spans="1:65" s="82" customFormat="1" x14ac:dyDescent="0.2">
      <c r="A236" s="79"/>
      <c r="B236" s="80"/>
      <c r="C236" s="79"/>
      <c r="D236" s="167" t="s">
        <v>118</v>
      </c>
      <c r="E236" s="79"/>
      <c r="F236" s="168" t="s">
        <v>3625</v>
      </c>
      <c r="G236" s="79"/>
      <c r="H236" s="79"/>
      <c r="I236" s="79"/>
      <c r="J236" s="79"/>
      <c r="K236" s="79"/>
      <c r="L236" s="80"/>
      <c r="M236" s="165"/>
      <c r="O236" s="79"/>
      <c r="P236" s="79"/>
      <c r="Q236" s="79"/>
      <c r="R236" s="79"/>
      <c r="S236" s="79"/>
      <c r="T236" s="166"/>
      <c r="U236" s="79"/>
      <c r="V236" s="79"/>
      <c r="W236" s="79"/>
      <c r="X236" s="79"/>
      <c r="Y236" s="79"/>
      <c r="Z236" s="79"/>
      <c r="AA236" s="79"/>
      <c r="AB236" s="79"/>
      <c r="AC236" s="79"/>
      <c r="AD236" s="79"/>
      <c r="AE236" s="79"/>
      <c r="AT236" s="72" t="s">
        <v>118</v>
      </c>
      <c r="AU236" s="72" t="s">
        <v>62</v>
      </c>
    </row>
    <row r="237" spans="1:65" s="82" customFormat="1" ht="16.5" customHeight="1" x14ac:dyDescent="0.2">
      <c r="A237" s="79"/>
      <c r="B237" s="150"/>
      <c r="C237" s="151" t="s">
        <v>328</v>
      </c>
      <c r="D237" s="151" t="s">
        <v>26</v>
      </c>
      <c r="E237" s="152" t="s">
        <v>329</v>
      </c>
      <c r="F237" s="153" t="s">
        <v>3626</v>
      </c>
      <c r="G237" s="154" t="s">
        <v>161</v>
      </c>
      <c r="H237" s="155">
        <v>2</v>
      </c>
      <c r="I237" s="156">
        <v>9.7899999999999991</v>
      </c>
      <c r="J237" s="156">
        <f>ROUND(I237*H237,2)</f>
        <v>19.579999999999998</v>
      </c>
      <c r="K237" s="153" t="s">
        <v>3562</v>
      </c>
      <c r="L237" s="80"/>
      <c r="M237" s="157" t="s">
        <v>31</v>
      </c>
      <c r="N237" s="158" t="s">
        <v>3550</v>
      </c>
      <c r="O237" s="159">
        <v>2.1000000000000001E-2</v>
      </c>
      <c r="P237" s="159">
        <f>O237*H237</f>
        <v>4.2000000000000003E-2</v>
      </c>
      <c r="Q237" s="159">
        <v>0</v>
      </c>
      <c r="R237" s="159">
        <f>Q237*H237</f>
        <v>0</v>
      </c>
      <c r="S237" s="159">
        <v>0</v>
      </c>
      <c r="T237" s="160">
        <f>S237*H237</f>
        <v>0</v>
      </c>
      <c r="U237" s="79"/>
      <c r="V237" s="79"/>
      <c r="W237" s="79"/>
      <c r="X237" s="79"/>
      <c r="Y237" s="79"/>
      <c r="Z237" s="79"/>
      <c r="AA237" s="79"/>
      <c r="AB237" s="79"/>
      <c r="AC237" s="79"/>
      <c r="AD237" s="79"/>
      <c r="AE237" s="79"/>
      <c r="AR237" s="161" t="s">
        <v>162</v>
      </c>
      <c r="AT237" s="161" t="s">
        <v>26</v>
      </c>
      <c r="AU237" s="161" t="s">
        <v>62</v>
      </c>
      <c r="AY237" s="72" t="s">
        <v>107</v>
      </c>
      <c r="BE237" s="162">
        <f>IF(N237="základní",J237,0)</f>
        <v>19.579999999999998</v>
      </c>
      <c r="BF237" s="162">
        <f>IF(N237="snížená",J237,0)</f>
        <v>0</v>
      </c>
      <c r="BG237" s="162">
        <f>IF(N237="zákl. přenesená",J237,0)</f>
        <v>0</v>
      </c>
      <c r="BH237" s="162">
        <f>IF(N237="sníž. přenesená",J237,0)</f>
        <v>0</v>
      </c>
      <c r="BI237" s="162">
        <f>IF(N237="nulová",J237,0)</f>
        <v>0</v>
      </c>
      <c r="BJ237" s="72" t="s">
        <v>105</v>
      </c>
      <c r="BK237" s="162">
        <f>ROUND(I237*H237,2)</f>
        <v>19.579999999999998</v>
      </c>
      <c r="BL237" s="72" t="s">
        <v>162</v>
      </c>
      <c r="BM237" s="161" t="s">
        <v>330</v>
      </c>
    </row>
    <row r="238" spans="1:65" s="82" customFormat="1" x14ac:dyDescent="0.2">
      <c r="A238" s="79"/>
      <c r="B238" s="80"/>
      <c r="C238" s="79"/>
      <c r="D238" s="163" t="s">
        <v>116</v>
      </c>
      <c r="E238" s="79"/>
      <c r="F238" s="164" t="s">
        <v>331</v>
      </c>
      <c r="G238" s="79"/>
      <c r="H238" s="79"/>
      <c r="I238" s="79"/>
      <c r="J238" s="79"/>
      <c r="K238" s="79"/>
      <c r="L238" s="80"/>
      <c r="M238" s="165"/>
      <c r="O238" s="79"/>
      <c r="P238" s="79"/>
      <c r="Q238" s="79"/>
      <c r="R238" s="79"/>
      <c r="S238" s="79"/>
      <c r="T238" s="166"/>
      <c r="U238" s="79"/>
      <c r="V238" s="79"/>
      <c r="W238" s="79"/>
      <c r="X238" s="79"/>
      <c r="Y238" s="79"/>
      <c r="Z238" s="79"/>
      <c r="AA238" s="79"/>
      <c r="AB238" s="79"/>
      <c r="AC238" s="79"/>
      <c r="AD238" s="79"/>
      <c r="AE238" s="79"/>
      <c r="AT238" s="72" t="s">
        <v>116</v>
      </c>
      <c r="AU238" s="72" t="s">
        <v>62</v>
      </c>
    </row>
    <row r="239" spans="1:65" s="82" customFormat="1" x14ac:dyDescent="0.2">
      <c r="A239" s="79"/>
      <c r="B239" s="80"/>
      <c r="C239" s="79"/>
      <c r="D239" s="167" t="s">
        <v>118</v>
      </c>
      <c r="E239" s="79"/>
      <c r="F239" s="168" t="s">
        <v>3627</v>
      </c>
      <c r="G239" s="79"/>
      <c r="H239" s="79"/>
      <c r="I239" s="79"/>
      <c r="J239" s="79"/>
      <c r="K239" s="79"/>
      <c r="L239" s="80"/>
      <c r="M239" s="165"/>
      <c r="O239" s="79"/>
      <c r="P239" s="79"/>
      <c r="Q239" s="79"/>
      <c r="R239" s="79"/>
      <c r="S239" s="79"/>
      <c r="T239" s="166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T239" s="72" t="s">
        <v>118</v>
      </c>
      <c r="AU239" s="72" t="s">
        <v>62</v>
      </c>
    </row>
    <row r="240" spans="1:65" s="82" customFormat="1" ht="16.5" customHeight="1" x14ac:dyDescent="0.2">
      <c r="A240" s="79"/>
      <c r="B240" s="150"/>
      <c r="C240" s="151" t="s">
        <v>332</v>
      </c>
      <c r="D240" s="151" t="s">
        <v>26</v>
      </c>
      <c r="E240" s="152" t="s">
        <v>333</v>
      </c>
      <c r="F240" s="153" t="s">
        <v>334</v>
      </c>
      <c r="G240" s="154" t="s">
        <v>161</v>
      </c>
      <c r="H240" s="155">
        <v>10</v>
      </c>
      <c r="I240" s="156">
        <v>113.43</v>
      </c>
      <c r="J240" s="156">
        <f>ROUND(I240*H240,2)</f>
        <v>1134.3</v>
      </c>
      <c r="K240" s="153" t="s">
        <v>3562</v>
      </c>
      <c r="L240" s="80"/>
      <c r="M240" s="157" t="s">
        <v>31</v>
      </c>
      <c r="N240" s="158" t="s">
        <v>3550</v>
      </c>
      <c r="O240" s="159">
        <v>0.19600000000000001</v>
      </c>
      <c r="P240" s="159">
        <f>O240*H240</f>
        <v>1.96</v>
      </c>
      <c r="Q240" s="159">
        <v>4.3999999999999999E-5</v>
      </c>
      <c r="R240" s="159">
        <f>Q240*H240</f>
        <v>4.3999999999999996E-4</v>
      </c>
      <c r="S240" s="159">
        <v>2.4000000000000001E-4</v>
      </c>
      <c r="T240" s="160">
        <f>S240*H240</f>
        <v>2.4000000000000002E-3</v>
      </c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R240" s="161" t="s">
        <v>162</v>
      </c>
      <c r="AT240" s="161" t="s">
        <v>26</v>
      </c>
      <c r="AU240" s="161" t="s">
        <v>62</v>
      </c>
      <c r="AY240" s="72" t="s">
        <v>107</v>
      </c>
      <c r="BE240" s="162">
        <f>IF(N240="základní",J240,0)</f>
        <v>1134.3</v>
      </c>
      <c r="BF240" s="162">
        <f>IF(N240="snížená",J240,0)</f>
        <v>0</v>
      </c>
      <c r="BG240" s="162">
        <f>IF(N240="zákl. přenesená",J240,0)</f>
        <v>0</v>
      </c>
      <c r="BH240" s="162">
        <f>IF(N240="sníž. přenesená",J240,0)</f>
        <v>0</v>
      </c>
      <c r="BI240" s="162">
        <f>IF(N240="nulová",J240,0)</f>
        <v>0</v>
      </c>
      <c r="BJ240" s="72" t="s">
        <v>105</v>
      </c>
      <c r="BK240" s="162">
        <f>ROUND(I240*H240,2)</f>
        <v>1134.3</v>
      </c>
      <c r="BL240" s="72" t="s">
        <v>162</v>
      </c>
      <c r="BM240" s="161" t="s">
        <v>335</v>
      </c>
    </row>
    <row r="241" spans="1:65" s="82" customFormat="1" x14ac:dyDescent="0.2">
      <c r="A241" s="79"/>
      <c r="B241" s="80"/>
      <c r="C241" s="79"/>
      <c r="D241" s="163" t="s">
        <v>116</v>
      </c>
      <c r="E241" s="79"/>
      <c r="F241" s="164" t="s">
        <v>336</v>
      </c>
      <c r="G241" s="79"/>
      <c r="H241" s="79"/>
      <c r="I241" s="79"/>
      <c r="J241" s="79"/>
      <c r="K241" s="79"/>
      <c r="L241" s="80"/>
      <c r="M241" s="165"/>
      <c r="O241" s="79"/>
      <c r="P241" s="79"/>
      <c r="Q241" s="79"/>
      <c r="R241" s="79"/>
      <c r="S241" s="79"/>
      <c r="T241" s="166"/>
      <c r="U241" s="79"/>
      <c r="V241" s="79"/>
      <c r="W241" s="79"/>
      <c r="X241" s="79"/>
      <c r="Y241" s="79"/>
      <c r="Z241" s="79"/>
      <c r="AA241" s="79"/>
      <c r="AB241" s="79"/>
      <c r="AC241" s="79"/>
      <c r="AD241" s="79"/>
      <c r="AE241" s="79"/>
      <c r="AT241" s="72" t="s">
        <v>116</v>
      </c>
      <c r="AU241" s="72" t="s">
        <v>62</v>
      </c>
    </row>
    <row r="242" spans="1:65" s="82" customFormat="1" x14ac:dyDescent="0.2">
      <c r="A242" s="79"/>
      <c r="B242" s="80"/>
      <c r="C242" s="79"/>
      <c r="D242" s="167" t="s">
        <v>118</v>
      </c>
      <c r="E242" s="79"/>
      <c r="F242" s="168" t="s">
        <v>3628</v>
      </c>
      <c r="G242" s="79"/>
      <c r="H242" s="79"/>
      <c r="I242" s="79"/>
      <c r="J242" s="79"/>
      <c r="K242" s="79"/>
      <c r="L242" s="80"/>
      <c r="M242" s="165"/>
      <c r="O242" s="79"/>
      <c r="P242" s="79"/>
      <c r="Q242" s="79"/>
      <c r="R242" s="79"/>
      <c r="S242" s="79"/>
      <c r="T242" s="166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T242" s="72" t="s">
        <v>118</v>
      </c>
      <c r="AU242" s="72" t="s">
        <v>62</v>
      </c>
    </row>
    <row r="243" spans="1:65" s="82" customFormat="1" ht="16.5" customHeight="1" x14ac:dyDescent="0.2">
      <c r="A243" s="79"/>
      <c r="B243" s="150"/>
      <c r="C243" s="169" t="s">
        <v>337</v>
      </c>
      <c r="D243" s="169" t="s">
        <v>338</v>
      </c>
      <c r="E243" s="170" t="s">
        <v>339</v>
      </c>
      <c r="F243" s="171" t="s">
        <v>340</v>
      </c>
      <c r="G243" s="172" t="s">
        <v>130</v>
      </c>
      <c r="H243" s="173">
        <v>10.3</v>
      </c>
      <c r="I243" s="174">
        <v>27.4</v>
      </c>
      <c r="J243" s="174">
        <f>ROUND(I243*H243,2)</f>
        <v>282.22000000000003</v>
      </c>
      <c r="K243" s="171" t="s">
        <v>3562</v>
      </c>
      <c r="L243" s="175"/>
      <c r="M243" s="176" t="s">
        <v>31</v>
      </c>
      <c r="N243" s="177" t="s">
        <v>3550</v>
      </c>
      <c r="O243" s="159">
        <v>0</v>
      </c>
      <c r="P243" s="159">
        <f>O243*H243</f>
        <v>0</v>
      </c>
      <c r="Q243" s="159">
        <v>2.0000000000000001E-4</v>
      </c>
      <c r="R243" s="159">
        <f>Q243*H243</f>
        <v>2.0600000000000002E-3</v>
      </c>
      <c r="S243" s="159">
        <v>0</v>
      </c>
      <c r="T243" s="160">
        <f>S243*H243</f>
        <v>0</v>
      </c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R243" s="161" t="s">
        <v>268</v>
      </c>
      <c r="AT243" s="161" t="s">
        <v>338</v>
      </c>
      <c r="AU243" s="161" t="s">
        <v>62</v>
      </c>
      <c r="AY243" s="72" t="s">
        <v>107</v>
      </c>
      <c r="BE243" s="162">
        <f>IF(N243="základní",J243,0)</f>
        <v>282.22000000000003</v>
      </c>
      <c r="BF243" s="162">
        <f>IF(N243="snížená",J243,0)</f>
        <v>0</v>
      </c>
      <c r="BG243" s="162">
        <f>IF(N243="zákl. přenesená",J243,0)</f>
        <v>0</v>
      </c>
      <c r="BH243" s="162">
        <f>IF(N243="sníž. přenesená",J243,0)</f>
        <v>0</v>
      </c>
      <c r="BI243" s="162">
        <f>IF(N243="nulová",J243,0)</f>
        <v>0</v>
      </c>
      <c r="BJ243" s="72" t="s">
        <v>105</v>
      </c>
      <c r="BK243" s="162">
        <f>ROUND(I243*H243,2)</f>
        <v>282.22000000000003</v>
      </c>
      <c r="BL243" s="72" t="s">
        <v>162</v>
      </c>
      <c r="BM243" s="161" t="s">
        <v>341</v>
      </c>
    </row>
    <row r="244" spans="1:65" s="82" customFormat="1" x14ac:dyDescent="0.2">
      <c r="A244" s="79"/>
      <c r="B244" s="80"/>
      <c r="C244" s="79"/>
      <c r="D244" s="163" t="s">
        <v>116</v>
      </c>
      <c r="E244" s="79"/>
      <c r="F244" s="164" t="s">
        <v>340</v>
      </c>
      <c r="G244" s="79"/>
      <c r="H244" s="79"/>
      <c r="I244" s="79"/>
      <c r="J244" s="79"/>
      <c r="K244" s="79"/>
      <c r="L244" s="80"/>
      <c r="M244" s="165"/>
      <c r="O244" s="79"/>
      <c r="P244" s="79"/>
      <c r="Q244" s="79"/>
      <c r="R244" s="79"/>
      <c r="S244" s="79"/>
      <c r="T244" s="166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T244" s="72" t="s">
        <v>116</v>
      </c>
      <c r="AU244" s="72" t="s">
        <v>62</v>
      </c>
    </row>
    <row r="245" spans="1:65" s="178" customFormat="1" x14ac:dyDescent="0.2">
      <c r="B245" s="179"/>
      <c r="D245" s="163" t="s">
        <v>342</v>
      </c>
      <c r="F245" s="180" t="s">
        <v>343</v>
      </c>
      <c r="H245" s="181">
        <v>10.3</v>
      </c>
      <c r="L245" s="179"/>
      <c r="M245" s="182"/>
      <c r="T245" s="183"/>
      <c r="AT245" s="184" t="s">
        <v>342</v>
      </c>
      <c r="AU245" s="184" t="s">
        <v>62</v>
      </c>
      <c r="AV245" s="178" t="s">
        <v>62</v>
      </c>
      <c r="AW245" s="178" t="s">
        <v>65</v>
      </c>
      <c r="AX245" s="178" t="s">
        <v>105</v>
      </c>
      <c r="AY245" s="184" t="s">
        <v>107</v>
      </c>
    </row>
    <row r="246" spans="1:65" s="82" customFormat="1" ht="16.5" customHeight="1" x14ac:dyDescent="0.2">
      <c r="A246" s="79"/>
      <c r="B246" s="150"/>
      <c r="C246" s="151" t="s">
        <v>344</v>
      </c>
      <c r="D246" s="151" t="s">
        <v>26</v>
      </c>
      <c r="E246" s="152" t="s">
        <v>345</v>
      </c>
      <c r="F246" s="153" t="s">
        <v>3629</v>
      </c>
      <c r="G246" s="154" t="s">
        <v>161</v>
      </c>
      <c r="H246" s="155">
        <v>5</v>
      </c>
      <c r="I246" s="156">
        <v>126.37</v>
      </c>
      <c r="J246" s="156">
        <f>ROUND(I246*H246,2)</f>
        <v>631.85</v>
      </c>
      <c r="K246" s="153" t="s">
        <v>3562</v>
      </c>
      <c r="L246" s="80"/>
      <c r="M246" s="157" t="s">
        <v>31</v>
      </c>
      <c r="N246" s="158" t="s">
        <v>3550</v>
      </c>
      <c r="O246" s="159">
        <v>0.22</v>
      </c>
      <c r="P246" s="159">
        <f>O246*H246</f>
        <v>1.1000000000000001</v>
      </c>
      <c r="Q246" s="159">
        <v>4.3999999999999999E-5</v>
      </c>
      <c r="R246" s="159">
        <f>Q246*H246</f>
        <v>2.1999999999999998E-4</v>
      </c>
      <c r="S246" s="159">
        <v>3.6000000000000002E-4</v>
      </c>
      <c r="T246" s="160">
        <f>S246*H246</f>
        <v>1.8000000000000002E-3</v>
      </c>
      <c r="U246" s="79"/>
      <c r="V246" s="79"/>
      <c r="W246" s="79"/>
      <c r="X246" s="79"/>
      <c r="Y246" s="79"/>
      <c r="Z246" s="79"/>
      <c r="AA246" s="79"/>
      <c r="AB246" s="79"/>
      <c r="AC246" s="79"/>
      <c r="AD246" s="79"/>
      <c r="AE246" s="79"/>
      <c r="AR246" s="161" t="s">
        <v>162</v>
      </c>
      <c r="AT246" s="161" t="s">
        <v>26</v>
      </c>
      <c r="AU246" s="161" t="s">
        <v>62</v>
      </c>
      <c r="AY246" s="72" t="s">
        <v>107</v>
      </c>
      <c r="BE246" s="162">
        <f>IF(N246="základní",J246,0)</f>
        <v>631.85</v>
      </c>
      <c r="BF246" s="162">
        <f>IF(N246="snížená",J246,0)</f>
        <v>0</v>
      </c>
      <c r="BG246" s="162">
        <f>IF(N246="zákl. přenesená",J246,0)</f>
        <v>0</v>
      </c>
      <c r="BH246" s="162">
        <f>IF(N246="sníž. přenesená",J246,0)</f>
        <v>0</v>
      </c>
      <c r="BI246" s="162">
        <f>IF(N246="nulová",J246,0)</f>
        <v>0</v>
      </c>
      <c r="BJ246" s="72" t="s">
        <v>105</v>
      </c>
      <c r="BK246" s="162">
        <f>ROUND(I246*H246,2)</f>
        <v>631.85</v>
      </c>
      <c r="BL246" s="72" t="s">
        <v>162</v>
      </c>
      <c r="BM246" s="161" t="s">
        <v>346</v>
      </c>
    </row>
    <row r="247" spans="1:65" s="82" customFormat="1" x14ac:dyDescent="0.2">
      <c r="A247" s="79"/>
      <c r="B247" s="80"/>
      <c r="C247" s="79"/>
      <c r="D247" s="163" t="s">
        <v>116</v>
      </c>
      <c r="E247" s="79"/>
      <c r="F247" s="164" t="s">
        <v>347</v>
      </c>
      <c r="G247" s="79"/>
      <c r="H247" s="79"/>
      <c r="I247" s="79"/>
      <c r="J247" s="79"/>
      <c r="K247" s="79"/>
      <c r="L247" s="80"/>
      <c r="M247" s="165"/>
      <c r="O247" s="79"/>
      <c r="P247" s="79"/>
      <c r="Q247" s="79"/>
      <c r="R247" s="79"/>
      <c r="S247" s="79"/>
      <c r="T247" s="166"/>
      <c r="U247" s="79"/>
      <c r="V247" s="79"/>
      <c r="W247" s="79"/>
      <c r="X247" s="79"/>
      <c r="Y247" s="79"/>
      <c r="Z247" s="79"/>
      <c r="AA247" s="79"/>
      <c r="AB247" s="79"/>
      <c r="AC247" s="79"/>
      <c r="AD247" s="79"/>
      <c r="AE247" s="79"/>
      <c r="AT247" s="72" t="s">
        <v>116</v>
      </c>
      <c r="AU247" s="72" t="s">
        <v>62</v>
      </c>
    </row>
    <row r="248" spans="1:65" s="82" customFormat="1" x14ac:dyDescent="0.2">
      <c r="A248" s="79"/>
      <c r="B248" s="80"/>
      <c r="C248" s="79"/>
      <c r="D248" s="167" t="s">
        <v>118</v>
      </c>
      <c r="E248" s="79"/>
      <c r="F248" s="168" t="s">
        <v>3630</v>
      </c>
      <c r="G248" s="79"/>
      <c r="H248" s="79"/>
      <c r="I248" s="79"/>
      <c r="J248" s="79"/>
      <c r="K248" s="79"/>
      <c r="L248" s="80"/>
      <c r="M248" s="165"/>
      <c r="O248" s="79"/>
      <c r="P248" s="79"/>
      <c r="Q248" s="79"/>
      <c r="R248" s="79"/>
      <c r="S248" s="79"/>
      <c r="T248" s="166"/>
      <c r="U248" s="79"/>
      <c r="V248" s="79"/>
      <c r="W248" s="79"/>
      <c r="X248" s="79"/>
      <c r="Y248" s="79"/>
      <c r="Z248" s="79"/>
      <c r="AA248" s="79"/>
      <c r="AB248" s="79"/>
      <c r="AC248" s="79"/>
      <c r="AD248" s="79"/>
      <c r="AE248" s="79"/>
      <c r="AT248" s="72" t="s">
        <v>118</v>
      </c>
      <c r="AU248" s="72" t="s">
        <v>62</v>
      </c>
    </row>
    <row r="249" spans="1:65" s="82" customFormat="1" ht="16.5" customHeight="1" x14ac:dyDescent="0.2">
      <c r="A249" s="79"/>
      <c r="B249" s="150"/>
      <c r="C249" s="169" t="s">
        <v>348</v>
      </c>
      <c r="D249" s="169" t="s">
        <v>338</v>
      </c>
      <c r="E249" s="170" t="s">
        <v>349</v>
      </c>
      <c r="F249" s="171" t="s">
        <v>350</v>
      </c>
      <c r="G249" s="172" t="s">
        <v>130</v>
      </c>
      <c r="H249" s="173">
        <v>5.15</v>
      </c>
      <c r="I249" s="174">
        <v>31.4</v>
      </c>
      <c r="J249" s="174">
        <f>ROUND(I249*H249,2)</f>
        <v>161.71</v>
      </c>
      <c r="K249" s="171" t="s">
        <v>3562</v>
      </c>
      <c r="L249" s="175"/>
      <c r="M249" s="176" t="s">
        <v>31</v>
      </c>
      <c r="N249" s="177" t="s">
        <v>3550</v>
      </c>
      <c r="O249" s="159">
        <v>0</v>
      </c>
      <c r="P249" s="159">
        <f>O249*H249</f>
        <v>0</v>
      </c>
      <c r="Q249" s="159">
        <v>3.2000000000000003E-4</v>
      </c>
      <c r="R249" s="159">
        <f>Q249*H249</f>
        <v>1.6480000000000002E-3</v>
      </c>
      <c r="S249" s="159">
        <v>0</v>
      </c>
      <c r="T249" s="160">
        <f>S249*H249</f>
        <v>0</v>
      </c>
      <c r="U249" s="79"/>
      <c r="V249" s="79"/>
      <c r="W249" s="79"/>
      <c r="X249" s="79"/>
      <c r="Y249" s="79"/>
      <c r="Z249" s="79"/>
      <c r="AA249" s="79"/>
      <c r="AB249" s="79"/>
      <c r="AC249" s="79"/>
      <c r="AD249" s="79"/>
      <c r="AE249" s="79"/>
      <c r="AR249" s="161" t="s">
        <v>268</v>
      </c>
      <c r="AT249" s="161" t="s">
        <v>338</v>
      </c>
      <c r="AU249" s="161" t="s">
        <v>62</v>
      </c>
      <c r="AY249" s="72" t="s">
        <v>107</v>
      </c>
      <c r="BE249" s="162">
        <f>IF(N249="základní",J249,0)</f>
        <v>161.71</v>
      </c>
      <c r="BF249" s="162">
        <f>IF(N249="snížená",J249,0)</f>
        <v>0</v>
      </c>
      <c r="BG249" s="162">
        <f>IF(N249="zákl. přenesená",J249,0)</f>
        <v>0</v>
      </c>
      <c r="BH249" s="162">
        <f>IF(N249="sníž. přenesená",J249,0)</f>
        <v>0</v>
      </c>
      <c r="BI249" s="162">
        <f>IF(N249="nulová",J249,0)</f>
        <v>0</v>
      </c>
      <c r="BJ249" s="72" t="s">
        <v>105</v>
      </c>
      <c r="BK249" s="162">
        <f>ROUND(I249*H249,2)</f>
        <v>161.71</v>
      </c>
      <c r="BL249" s="72" t="s">
        <v>162</v>
      </c>
      <c r="BM249" s="161" t="s">
        <v>351</v>
      </c>
    </row>
    <row r="250" spans="1:65" s="82" customFormat="1" x14ac:dyDescent="0.2">
      <c r="A250" s="79"/>
      <c r="B250" s="80"/>
      <c r="C250" s="79"/>
      <c r="D250" s="163" t="s">
        <v>116</v>
      </c>
      <c r="E250" s="79"/>
      <c r="F250" s="164" t="s">
        <v>350</v>
      </c>
      <c r="G250" s="79"/>
      <c r="H250" s="79"/>
      <c r="I250" s="79"/>
      <c r="J250" s="79"/>
      <c r="K250" s="79"/>
      <c r="L250" s="80"/>
      <c r="M250" s="165"/>
      <c r="O250" s="79"/>
      <c r="P250" s="79"/>
      <c r="Q250" s="79"/>
      <c r="R250" s="79"/>
      <c r="S250" s="79"/>
      <c r="T250" s="166"/>
      <c r="U250" s="79"/>
      <c r="V250" s="79"/>
      <c r="W250" s="79"/>
      <c r="X250" s="79"/>
      <c r="Y250" s="79"/>
      <c r="Z250" s="79"/>
      <c r="AA250" s="79"/>
      <c r="AB250" s="79"/>
      <c r="AC250" s="79"/>
      <c r="AD250" s="79"/>
      <c r="AE250" s="79"/>
      <c r="AT250" s="72" t="s">
        <v>116</v>
      </c>
      <c r="AU250" s="72" t="s">
        <v>62</v>
      </c>
    </row>
    <row r="251" spans="1:65" s="178" customFormat="1" x14ac:dyDescent="0.2">
      <c r="B251" s="179"/>
      <c r="D251" s="163" t="s">
        <v>342</v>
      </c>
      <c r="F251" s="180" t="s">
        <v>352</v>
      </c>
      <c r="H251" s="181">
        <v>5.15</v>
      </c>
      <c r="L251" s="179"/>
      <c r="M251" s="182"/>
      <c r="T251" s="183"/>
      <c r="AT251" s="184" t="s">
        <v>342</v>
      </c>
      <c r="AU251" s="184" t="s">
        <v>62</v>
      </c>
      <c r="AV251" s="178" t="s">
        <v>62</v>
      </c>
      <c r="AW251" s="178" t="s">
        <v>65</v>
      </c>
      <c r="AX251" s="178" t="s">
        <v>105</v>
      </c>
      <c r="AY251" s="184" t="s">
        <v>107</v>
      </c>
    </row>
    <row r="252" spans="1:65" s="82" customFormat="1" ht="16.5" customHeight="1" x14ac:dyDescent="0.2">
      <c r="A252" s="79"/>
      <c r="B252" s="150"/>
      <c r="C252" s="151" t="s">
        <v>353</v>
      </c>
      <c r="D252" s="151" t="s">
        <v>26</v>
      </c>
      <c r="E252" s="152" t="s">
        <v>354</v>
      </c>
      <c r="F252" s="153" t="s">
        <v>3631</v>
      </c>
      <c r="G252" s="154" t="s">
        <v>161</v>
      </c>
      <c r="H252" s="155">
        <v>3</v>
      </c>
      <c r="I252" s="156">
        <v>139.99</v>
      </c>
      <c r="J252" s="156">
        <f>ROUND(I252*H252,2)</f>
        <v>419.97</v>
      </c>
      <c r="K252" s="153" t="s">
        <v>3562</v>
      </c>
      <c r="L252" s="80"/>
      <c r="M252" s="157" t="s">
        <v>31</v>
      </c>
      <c r="N252" s="158" t="s">
        <v>3550</v>
      </c>
      <c r="O252" s="159">
        <v>0.24399999999999999</v>
      </c>
      <c r="P252" s="159">
        <f>O252*H252</f>
        <v>0.73199999999999998</v>
      </c>
      <c r="Q252" s="159">
        <v>5.3999999999999998E-5</v>
      </c>
      <c r="R252" s="159">
        <f>Q252*H252</f>
        <v>1.6199999999999998E-4</v>
      </c>
      <c r="S252" s="159">
        <v>5.1999999999999995E-4</v>
      </c>
      <c r="T252" s="160">
        <f>S252*H252</f>
        <v>1.5599999999999998E-3</v>
      </c>
      <c r="U252" s="79"/>
      <c r="V252" s="79"/>
      <c r="W252" s="79"/>
      <c r="X252" s="79"/>
      <c r="Y252" s="79"/>
      <c r="Z252" s="79"/>
      <c r="AA252" s="79"/>
      <c r="AB252" s="79"/>
      <c r="AC252" s="79"/>
      <c r="AD252" s="79"/>
      <c r="AE252" s="79"/>
      <c r="AR252" s="161" t="s">
        <v>162</v>
      </c>
      <c r="AT252" s="161" t="s">
        <v>26</v>
      </c>
      <c r="AU252" s="161" t="s">
        <v>62</v>
      </c>
      <c r="AY252" s="72" t="s">
        <v>107</v>
      </c>
      <c r="BE252" s="162">
        <f>IF(N252="základní",J252,0)</f>
        <v>419.97</v>
      </c>
      <c r="BF252" s="162">
        <f>IF(N252="snížená",J252,0)</f>
        <v>0</v>
      </c>
      <c r="BG252" s="162">
        <f>IF(N252="zákl. přenesená",J252,0)</f>
        <v>0</v>
      </c>
      <c r="BH252" s="162">
        <f>IF(N252="sníž. přenesená",J252,0)</f>
        <v>0</v>
      </c>
      <c r="BI252" s="162">
        <f>IF(N252="nulová",J252,0)</f>
        <v>0</v>
      </c>
      <c r="BJ252" s="72" t="s">
        <v>105</v>
      </c>
      <c r="BK252" s="162">
        <f>ROUND(I252*H252,2)</f>
        <v>419.97</v>
      </c>
      <c r="BL252" s="72" t="s">
        <v>162</v>
      </c>
      <c r="BM252" s="161" t="s">
        <v>355</v>
      </c>
    </row>
    <row r="253" spans="1:65" s="82" customFormat="1" x14ac:dyDescent="0.2">
      <c r="A253" s="79"/>
      <c r="B253" s="80"/>
      <c r="C253" s="79"/>
      <c r="D253" s="163" t="s">
        <v>116</v>
      </c>
      <c r="E253" s="79"/>
      <c r="F253" s="164" t="s">
        <v>356</v>
      </c>
      <c r="G253" s="79"/>
      <c r="H253" s="79"/>
      <c r="I253" s="79"/>
      <c r="J253" s="79"/>
      <c r="K253" s="79"/>
      <c r="L253" s="80"/>
      <c r="M253" s="165"/>
      <c r="O253" s="79"/>
      <c r="P253" s="79"/>
      <c r="Q253" s="79"/>
      <c r="R253" s="79"/>
      <c r="S253" s="79"/>
      <c r="T253" s="166"/>
      <c r="U253" s="79"/>
      <c r="V253" s="79"/>
      <c r="W253" s="79"/>
      <c r="X253" s="79"/>
      <c r="Y253" s="79"/>
      <c r="Z253" s="79"/>
      <c r="AA253" s="79"/>
      <c r="AB253" s="79"/>
      <c r="AC253" s="79"/>
      <c r="AD253" s="79"/>
      <c r="AE253" s="79"/>
      <c r="AT253" s="72" t="s">
        <v>116</v>
      </c>
      <c r="AU253" s="72" t="s">
        <v>62</v>
      </c>
    </row>
    <row r="254" spans="1:65" s="82" customFormat="1" x14ac:dyDescent="0.2">
      <c r="A254" s="79"/>
      <c r="B254" s="80"/>
      <c r="C254" s="79"/>
      <c r="D254" s="167" t="s">
        <v>118</v>
      </c>
      <c r="E254" s="79"/>
      <c r="F254" s="168" t="s">
        <v>3632</v>
      </c>
      <c r="G254" s="79"/>
      <c r="H254" s="79"/>
      <c r="I254" s="79"/>
      <c r="J254" s="79"/>
      <c r="K254" s="79"/>
      <c r="L254" s="80"/>
      <c r="M254" s="165"/>
      <c r="O254" s="79"/>
      <c r="P254" s="79"/>
      <c r="Q254" s="79"/>
      <c r="R254" s="79"/>
      <c r="S254" s="79"/>
      <c r="T254" s="166"/>
      <c r="U254" s="79"/>
      <c r="V254" s="79"/>
      <c r="W254" s="79"/>
      <c r="X254" s="79"/>
      <c r="Y254" s="79"/>
      <c r="Z254" s="79"/>
      <c r="AA254" s="79"/>
      <c r="AB254" s="79"/>
      <c r="AC254" s="79"/>
      <c r="AD254" s="79"/>
      <c r="AE254" s="79"/>
      <c r="AT254" s="72" t="s">
        <v>118</v>
      </c>
      <c r="AU254" s="72" t="s">
        <v>62</v>
      </c>
    </row>
    <row r="255" spans="1:65" s="82" customFormat="1" ht="16.5" customHeight="1" x14ac:dyDescent="0.2">
      <c r="A255" s="79"/>
      <c r="B255" s="150"/>
      <c r="C255" s="169" t="s">
        <v>357</v>
      </c>
      <c r="D255" s="169" t="s">
        <v>338</v>
      </c>
      <c r="E255" s="170" t="s">
        <v>358</v>
      </c>
      <c r="F255" s="171" t="s">
        <v>359</v>
      </c>
      <c r="G255" s="172" t="s">
        <v>130</v>
      </c>
      <c r="H255" s="173">
        <v>3.09</v>
      </c>
      <c r="I255" s="174">
        <v>50.1</v>
      </c>
      <c r="J255" s="174">
        <f>ROUND(I255*H255,2)</f>
        <v>154.81</v>
      </c>
      <c r="K255" s="171" t="s">
        <v>3562</v>
      </c>
      <c r="L255" s="175"/>
      <c r="M255" s="176" t="s">
        <v>31</v>
      </c>
      <c r="N255" s="177" t="s">
        <v>3550</v>
      </c>
      <c r="O255" s="159">
        <v>0</v>
      </c>
      <c r="P255" s="159">
        <f>O255*H255</f>
        <v>0</v>
      </c>
      <c r="Q255" s="159">
        <v>4.6999999999999999E-4</v>
      </c>
      <c r="R255" s="159">
        <f>Q255*H255</f>
        <v>1.4522999999999999E-3</v>
      </c>
      <c r="S255" s="159">
        <v>0</v>
      </c>
      <c r="T255" s="160">
        <f>S255*H255</f>
        <v>0</v>
      </c>
      <c r="U255" s="79"/>
      <c r="V255" s="79"/>
      <c r="W255" s="79"/>
      <c r="X255" s="79"/>
      <c r="Y255" s="79"/>
      <c r="Z255" s="79"/>
      <c r="AA255" s="79"/>
      <c r="AB255" s="79"/>
      <c r="AC255" s="79"/>
      <c r="AD255" s="79"/>
      <c r="AE255" s="79"/>
      <c r="AR255" s="161" t="s">
        <v>268</v>
      </c>
      <c r="AT255" s="161" t="s">
        <v>338</v>
      </c>
      <c r="AU255" s="161" t="s">
        <v>62</v>
      </c>
      <c r="AY255" s="72" t="s">
        <v>107</v>
      </c>
      <c r="BE255" s="162">
        <f>IF(N255="základní",J255,0)</f>
        <v>154.81</v>
      </c>
      <c r="BF255" s="162">
        <f>IF(N255="snížená",J255,0)</f>
        <v>0</v>
      </c>
      <c r="BG255" s="162">
        <f>IF(N255="zákl. přenesená",J255,0)</f>
        <v>0</v>
      </c>
      <c r="BH255" s="162">
        <f>IF(N255="sníž. přenesená",J255,0)</f>
        <v>0</v>
      </c>
      <c r="BI255" s="162">
        <f>IF(N255="nulová",J255,0)</f>
        <v>0</v>
      </c>
      <c r="BJ255" s="72" t="s">
        <v>105</v>
      </c>
      <c r="BK255" s="162">
        <f>ROUND(I255*H255,2)</f>
        <v>154.81</v>
      </c>
      <c r="BL255" s="72" t="s">
        <v>162</v>
      </c>
      <c r="BM255" s="161" t="s">
        <v>360</v>
      </c>
    </row>
    <row r="256" spans="1:65" s="82" customFormat="1" x14ac:dyDescent="0.2">
      <c r="A256" s="79"/>
      <c r="B256" s="80"/>
      <c r="C256" s="79"/>
      <c r="D256" s="163" t="s">
        <v>116</v>
      </c>
      <c r="E256" s="79"/>
      <c r="F256" s="164" t="s">
        <v>359</v>
      </c>
      <c r="G256" s="79"/>
      <c r="H256" s="79"/>
      <c r="I256" s="79"/>
      <c r="J256" s="79"/>
      <c r="K256" s="79"/>
      <c r="L256" s="80"/>
      <c r="M256" s="165"/>
      <c r="O256" s="79"/>
      <c r="P256" s="79"/>
      <c r="Q256" s="79"/>
      <c r="R256" s="79"/>
      <c r="S256" s="79"/>
      <c r="T256" s="166"/>
      <c r="U256" s="79"/>
      <c r="V256" s="79"/>
      <c r="W256" s="79"/>
      <c r="X256" s="79"/>
      <c r="Y256" s="79"/>
      <c r="Z256" s="79"/>
      <c r="AA256" s="79"/>
      <c r="AB256" s="79"/>
      <c r="AC256" s="79"/>
      <c r="AD256" s="79"/>
      <c r="AE256" s="79"/>
      <c r="AT256" s="72" t="s">
        <v>116</v>
      </c>
      <c r="AU256" s="72" t="s">
        <v>62</v>
      </c>
    </row>
    <row r="257" spans="1:65" s="178" customFormat="1" x14ac:dyDescent="0.2">
      <c r="B257" s="179"/>
      <c r="D257" s="163" t="s">
        <v>342</v>
      </c>
      <c r="F257" s="180" t="s">
        <v>361</v>
      </c>
      <c r="H257" s="181">
        <v>3.09</v>
      </c>
      <c r="L257" s="179"/>
      <c r="M257" s="182"/>
      <c r="T257" s="183"/>
      <c r="AT257" s="184" t="s">
        <v>342</v>
      </c>
      <c r="AU257" s="184" t="s">
        <v>62</v>
      </c>
      <c r="AV257" s="178" t="s">
        <v>62</v>
      </c>
      <c r="AW257" s="178" t="s">
        <v>65</v>
      </c>
      <c r="AX257" s="178" t="s">
        <v>105</v>
      </c>
      <c r="AY257" s="184" t="s">
        <v>107</v>
      </c>
    </row>
    <row r="258" spans="1:65" s="82" customFormat="1" ht="16.5" customHeight="1" x14ac:dyDescent="0.2">
      <c r="A258" s="79"/>
      <c r="B258" s="150"/>
      <c r="C258" s="151" t="s">
        <v>362</v>
      </c>
      <c r="D258" s="151" t="s">
        <v>26</v>
      </c>
      <c r="E258" s="152" t="s">
        <v>363</v>
      </c>
      <c r="F258" s="153" t="s">
        <v>3633</v>
      </c>
      <c r="G258" s="154" t="s">
        <v>161</v>
      </c>
      <c r="H258" s="155">
        <v>2</v>
      </c>
      <c r="I258" s="156">
        <v>163.13999999999999</v>
      </c>
      <c r="J258" s="156">
        <f>ROUND(I258*H258,2)</f>
        <v>326.27999999999997</v>
      </c>
      <c r="K258" s="153" t="s">
        <v>3562</v>
      </c>
      <c r="L258" s="80"/>
      <c r="M258" s="157" t="s">
        <v>31</v>
      </c>
      <c r="N258" s="158" t="s">
        <v>3550</v>
      </c>
      <c r="O258" s="159">
        <v>0.28000000000000003</v>
      </c>
      <c r="P258" s="159">
        <f>O258*H258</f>
        <v>0.56000000000000005</v>
      </c>
      <c r="Q258" s="159">
        <v>5.3999999999999998E-5</v>
      </c>
      <c r="R258" s="159">
        <f>Q258*H258</f>
        <v>1.08E-4</v>
      </c>
      <c r="S258" s="159">
        <v>6.6E-4</v>
      </c>
      <c r="T258" s="160">
        <f>S258*H258</f>
        <v>1.32E-3</v>
      </c>
      <c r="U258" s="79"/>
      <c r="V258" s="79"/>
      <c r="W258" s="79"/>
      <c r="X258" s="79"/>
      <c r="Y258" s="79"/>
      <c r="Z258" s="79"/>
      <c r="AA258" s="79"/>
      <c r="AB258" s="79"/>
      <c r="AC258" s="79"/>
      <c r="AD258" s="79"/>
      <c r="AE258" s="79"/>
      <c r="AR258" s="161" t="s">
        <v>162</v>
      </c>
      <c r="AT258" s="161" t="s">
        <v>26</v>
      </c>
      <c r="AU258" s="161" t="s">
        <v>62</v>
      </c>
      <c r="AY258" s="72" t="s">
        <v>107</v>
      </c>
      <c r="BE258" s="162">
        <f>IF(N258="základní",J258,0)</f>
        <v>326.27999999999997</v>
      </c>
      <c r="BF258" s="162">
        <f>IF(N258="snížená",J258,0)</f>
        <v>0</v>
      </c>
      <c r="BG258" s="162">
        <f>IF(N258="zákl. přenesená",J258,0)</f>
        <v>0</v>
      </c>
      <c r="BH258" s="162">
        <f>IF(N258="sníž. přenesená",J258,0)</f>
        <v>0</v>
      </c>
      <c r="BI258" s="162">
        <f>IF(N258="nulová",J258,0)</f>
        <v>0</v>
      </c>
      <c r="BJ258" s="72" t="s">
        <v>105</v>
      </c>
      <c r="BK258" s="162">
        <f>ROUND(I258*H258,2)</f>
        <v>326.27999999999997</v>
      </c>
      <c r="BL258" s="72" t="s">
        <v>162</v>
      </c>
      <c r="BM258" s="161" t="s">
        <v>364</v>
      </c>
    </row>
    <row r="259" spans="1:65" s="82" customFormat="1" x14ac:dyDescent="0.2">
      <c r="A259" s="79"/>
      <c r="B259" s="80"/>
      <c r="C259" s="79"/>
      <c r="D259" s="163" t="s">
        <v>116</v>
      </c>
      <c r="E259" s="79"/>
      <c r="F259" s="164" t="s">
        <v>365</v>
      </c>
      <c r="G259" s="79"/>
      <c r="H259" s="79"/>
      <c r="I259" s="79"/>
      <c r="J259" s="79"/>
      <c r="K259" s="79"/>
      <c r="L259" s="80"/>
      <c r="M259" s="165"/>
      <c r="O259" s="79"/>
      <c r="P259" s="79"/>
      <c r="Q259" s="79"/>
      <c r="R259" s="79"/>
      <c r="S259" s="79"/>
      <c r="T259" s="166"/>
      <c r="U259" s="79"/>
      <c r="V259" s="79"/>
      <c r="W259" s="79"/>
      <c r="X259" s="79"/>
      <c r="Y259" s="79"/>
      <c r="Z259" s="79"/>
      <c r="AA259" s="79"/>
      <c r="AB259" s="79"/>
      <c r="AC259" s="79"/>
      <c r="AD259" s="79"/>
      <c r="AE259" s="79"/>
      <c r="AT259" s="72" t="s">
        <v>116</v>
      </c>
      <c r="AU259" s="72" t="s">
        <v>62</v>
      </c>
    </row>
    <row r="260" spans="1:65" s="82" customFormat="1" x14ac:dyDescent="0.2">
      <c r="A260" s="79"/>
      <c r="B260" s="80"/>
      <c r="C260" s="79"/>
      <c r="D260" s="167" t="s">
        <v>118</v>
      </c>
      <c r="E260" s="79"/>
      <c r="F260" s="168" t="s">
        <v>3634</v>
      </c>
      <c r="G260" s="79"/>
      <c r="H260" s="79"/>
      <c r="I260" s="79"/>
      <c r="J260" s="79"/>
      <c r="K260" s="79"/>
      <c r="L260" s="80"/>
      <c r="M260" s="165"/>
      <c r="O260" s="79"/>
      <c r="P260" s="79"/>
      <c r="Q260" s="79"/>
      <c r="R260" s="79"/>
      <c r="S260" s="79"/>
      <c r="T260" s="166"/>
      <c r="U260" s="79"/>
      <c r="V260" s="79"/>
      <c r="W260" s="79"/>
      <c r="X260" s="79"/>
      <c r="Y260" s="79"/>
      <c r="Z260" s="79"/>
      <c r="AA260" s="79"/>
      <c r="AB260" s="79"/>
      <c r="AC260" s="79"/>
      <c r="AD260" s="79"/>
      <c r="AE260" s="79"/>
      <c r="AT260" s="72" t="s">
        <v>118</v>
      </c>
      <c r="AU260" s="72" t="s">
        <v>62</v>
      </c>
    </row>
    <row r="261" spans="1:65" s="82" customFormat="1" ht="16.5" customHeight="1" x14ac:dyDescent="0.2">
      <c r="A261" s="79"/>
      <c r="B261" s="150"/>
      <c r="C261" s="169" t="s">
        <v>366</v>
      </c>
      <c r="D261" s="169" t="s">
        <v>338</v>
      </c>
      <c r="E261" s="170" t="s">
        <v>367</v>
      </c>
      <c r="F261" s="171" t="s">
        <v>368</v>
      </c>
      <c r="G261" s="172" t="s">
        <v>130</v>
      </c>
      <c r="H261" s="173">
        <v>2.06</v>
      </c>
      <c r="I261" s="174">
        <v>81.099999999999994</v>
      </c>
      <c r="J261" s="174">
        <f>ROUND(I261*H261,2)</f>
        <v>167.07</v>
      </c>
      <c r="K261" s="171" t="s">
        <v>3562</v>
      </c>
      <c r="L261" s="175"/>
      <c r="M261" s="176" t="s">
        <v>31</v>
      </c>
      <c r="N261" s="177" t="s">
        <v>3550</v>
      </c>
      <c r="O261" s="159">
        <v>0</v>
      </c>
      <c r="P261" s="159">
        <f>O261*H261</f>
        <v>0</v>
      </c>
      <c r="Q261" s="159">
        <v>6.0999999999999997E-4</v>
      </c>
      <c r="R261" s="159">
        <f>Q261*H261</f>
        <v>1.2566000000000001E-3</v>
      </c>
      <c r="S261" s="159">
        <v>0</v>
      </c>
      <c r="T261" s="160">
        <f>S261*H261</f>
        <v>0</v>
      </c>
      <c r="U261" s="79"/>
      <c r="V261" s="79"/>
      <c r="W261" s="79"/>
      <c r="X261" s="79"/>
      <c r="Y261" s="79"/>
      <c r="Z261" s="79"/>
      <c r="AA261" s="79"/>
      <c r="AB261" s="79"/>
      <c r="AC261" s="79"/>
      <c r="AD261" s="79"/>
      <c r="AE261" s="79"/>
      <c r="AR261" s="161" t="s">
        <v>268</v>
      </c>
      <c r="AT261" s="161" t="s">
        <v>338</v>
      </c>
      <c r="AU261" s="161" t="s">
        <v>62</v>
      </c>
      <c r="AY261" s="72" t="s">
        <v>107</v>
      </c>
      <c r="BE261" s="162">
        <f>IF(N261="základní",J261,0)</f>
        <v>167.07</v>
      </c>
      <c r="BF261" s="162">
        <f>IF(N261="snížená",J261,0)</f>
        <v>0</v>
      </c>
      <c r="BG261" s="162">
        <f>IF(N261="zákl. přenesená",J261,0)</f>
        <v>0</v>
      </c>
      <c r="BH261" s="162">
        <f>IF(N261="sníž. přenesená",J261,0)</f>
        <v>0</v>
      </c>
      <c r="BI261" s="162">
        <f>IF(N261="nulová",J261,0)</f>
        <v>0</v>
      </c>
      <c r="BJ261" s="72" t="s">
        <v>105</v>
      </c>
      <c r="BK261" s="162">
        <f>ROUND(I261*H261,2)</f>
        <v>167.07</v>
      </c>
      <c r="BL261" s="72" t="s">
        <v>162</v>
      </c>
      <c r="BM261" s="161" t="s">
        <v>369</v>
      </c>
    </row>
    <row r="262" spans="1:65" s="82" customFormat="1" x14ac:dyDescent="0.2">
      <c r="A262" s="79"/>
      <c r="B262" s="80"/>
      <c r="C262" s="79"/>
      <c r="D262" s="163" t="s">
        <v>116</v>
      </c>
      <c r="E262" s="79"/>
      <c r="F262" s="164" t="s">
        <v>368</v>
      </c>
      <c r="G262" s="79"/>
      <c r="H262" s="79"/>
      <c r="I262" s="79"/>
      <c r="J262" s="79"/>
      <c r="K262" s="79"/>
      <c r="L262" s="80"/>
      <c r="M262" s="165"/>
      <c r="O262" s="79"/>
      <c r="P262" s="79"/>
      <c r="Q262" s="79"/>
      <c r="R262" s="79"/>
      <c r="S262" s="79"/>
      <c r="T262" s="166"/>
      <c r="U262" s="79"/>
      <c r="V262" s="79"/>
      <c r="W262" s="79"/>
      <c r="X262" s="79"/>
      <c r="Y262" s="79"/>
      <c r="Z262" s="79"/>
      <c r="AA262" s="79"/>
      <c r="AB262" s="79"/>
      <c r="AC262" s="79"/>
      <c r="AD262" s="79"/>
      <c r="AE262" s="79"/>
      <c r="AT262" s="72" t="s">
        <v>116</v>
      </c>
      <c r="AU262" s="72" t="s">
        <v>62</v>
      </c>
    </row>
    <row r="263" spans="1:65" s="178" customFormat="1" x14ac:dyDescent="0.2">
      <c r="B263" s="179"/>
      <c r="D263" s="163" t="s">
        <v>342</v>
      </c>
      <c r="F263" s="180" t="s">
        <v>370</v>
      </c>
      <c r="H263" s="181">
        <v>2.06</v>
      </c>
      <c r="L263" s="179"/>
      <c r="M263" s="182"/>
      <c r="T263" s="183"/>
      <c r="AT263" s="184" t="s">
        <v>342</v>
      </c>
      <c r="AU263" s="184" t="s">
        <v>62</v>
      </c>
      <c r="AV263" s="178" t="s">
        <v>62</v>
      </c>
      <c r="AW263" s="178" t="s">
        <v>65</v>
      </c>
      <c r="AX263" s="178" t="s">
        <v>105</v>
      </c>
      <c r="AY263" s="184" t="s">
        <v>107</v>
      </c>
    </row>
    <row r="264" spans="1:65" s="82" customFormat="1" ht="16.5" customHeight="1" x14ac:dyDescent="0.2">
      <c r="A264" s="79"/>
      <c r="B264" s="150"/>
      <c r="C264" s="151" t="s">
        <v>371</v>
      </c>
      <c r="D264" s="151" t="s">
        <v>26</v>
      </c>
      <c r="E264" s="152" t="s">
        <v>372</v>
      </c>
      <c r="F264" s="153" t="s">
        <v>3635</v>
      </c>
      <c r="G264" s="154" t="s">
        <v>130</v>
      </c>
      <c r="H264" s="155">
        <v>20</v>
      </c>
      <c r="I264" s="156">
        <v>360.1</v>
      </c>
      <c r="J264" s="156">
        <f>ROUND(I264*H264,2)</f>
        <v>7202</v>
      </c>
      <c r="K264" s="153" t="s">
        <v>3562</v>
      </c>
      <c r="L264" s="80"/>
      <c r="M264" s="157" t="s">
        <v>31</v>
      </c>
      <c r="N264" s="158" t="s">
        <v>3550</v>
      </c>
      <c r="O264" s="159">
        <v>0.30599999999999999</v>
      </c>
      <c r="P264" s="159">
        <f>O264*H264</f>
        <v>6.12</v>
      </c>
      <c r="Q264" s="159">
        <v>1.7239999999999999E-4</v>
      </c>
      <c r="R264" s="159">
        <f>Q264*H264</f>
        <v>3.4479999999999997E-3</v>
      </c>
      <c r="S264" s="159">
        <v>0</v>
      </c>
      <c r="T264" s="160">
        <f>S264*H264</f>
        <v>0</v>
      </c>
      <c r="U264" s="79"/>
      <c r="V264" s="79"/>
      <c r="W264" s="79"/>
      <c r="X264" s="79"/>
      <c r="Y264" s="79"/>
      <c r="Z264" s="79"/>
      <c r="AA264" s="79"/>
      <c r="AB264" s="79"/>
      <c r="AC264" s="79"/>
      <c r="AD264" s="79"/>
      <c r="AE264" s="79"/>
      <c r="AR264" s="161" t="s">
        <v>162</v>
      </c>
      <c r="AT264" s="161" t="s">
        <v>26</v>
      </c>
      <c r="AU264" s="161" t="s">
        <v>62</v>
      </c>
      <c r="AY264" s="72" t="s">
        <v>107</v>
      </c>
      <c r="BE264" s="162">
        <f>IF(N264="základní",J264,0)</f>
        <v>7202</v>
      </c>
      <c r="BF264" s="162">
        <f>IF(N264="snížená",J264,0)</f>
        <v>0</v>
      </c>
      <c r="BG264" s="162">
        <f>IF(N264="zákl. přenesená",J264,0)</f>
        <v>0</v>
      </c>
      <c r="BH264" s="162">
        <f>IF(N264="sníž. přenesená",J264,0)</f>
        <v>0</v>
      </c>
      <c r="BI264" s="162">
        <f>IF(N264="nulová",J264,0)</f>
        <v>0</v>
      </c>
      <c r="BJ264" s="72" t="s">
        <v>105</v>
      </c>
      <c r="BK264" s="162">
        <f>ROUND(I264*H264,2)</f>
        <v>7202</v>
      </c>
      <c r="BL264" s="72" t="s">
        <v>162</v>
      </c>
      <c r="BM264" s="161" t="s">
        <v>373</v>
      </c>
    </row>
    <row r="265" spans="1:65" s="82" customFormat="1" x14ac:dyDescent="0.2">
      <c r="A265" s="79"/>
      <c r="B265" s="80"/>
      <c r="C265" s="79"/>
      <c r="D265" s="163" t="s">
        <v>116</v>
      </c>
      <c r="E265" s="79"/>
      <c r="F265" s="164" t="s">
        <v>3636</v>
      </c>
      <c r="G265" s="79"/>
      <c r="H265" s="79"/>
      <c r="I265" s="79"/>
      <c r="J265" s="79"/>
      <c r="K265" s="79"/>
      <c r="L265" s="80"/>
      <c r="M265" s="165"/>
      <c r="O265" s="79"/>
      <c r="P265" s="79"/>
      <c r="Q265" s="79"/>
      <c r="R265" s="79"/>
      <c r="S265" s="79"/>
      <c r="T265" s="166"/>
      <c r="U265" s="79"/>
      <c r="V265" s="79"/>
      <c r="W265" s="79"/>
      <c r="X265" s="79"/>
      <c r="Y265" s="79"/>
      <c r="Z265" s="79"/>
      <c r="AA265" s="79"/>
      <c r="AB265" s="79"/>
      <c r="AC265" s="79"/>
      <c r="AD265" s="79"/>
      <c r="AE265" s="79"/>
      <c r="AT265" s="72" t="s">
        <v>116</v>
      </c>
      <c r="AU265" s="72" t="s">
        <v>62</v>
      </c>
    </row>
    <row r="266" spans="1:65" s="82" customFormat="1" x14ac:dyDescent="0.2">
      <c r="A266" s="79"/>
      <c r="B266" s="80"/>
      <c r="C266" s="79"/>
      <c r="D266" s="167" t="s">
        <v>118</v>
      </c>
      <c r="E266" s="79"/>
      <c r="F266" s="168" t="s">
        <v>3637</v>
      </c>
      <c r="G266" s="79"/>
      <c r="H266" s="79"/>
      <c r="I266" s="79"/>
      <c r="J266" s="79"/>
      <c r="K266" s="79"/>
      <c r="L266" s="80"/>
      <c r="M266" s="165"/>
      <c r="O266" s="79"/>
      <c r="P266" s="79"/>
      <c r="Q266" s="79"/>
      <c r="R266" s="79"/>
      <c r="S266" s="79"/>
      <c r="T266" s="166"/>
      <c r="U266" s="79"/>
      <c r="V266" s="79"/>
      <c r="W266" s="79"/>
      <c r="X266" s="79"/>
      <c r="Y266" s="79"/>
      <c r="Z266" s="79"/>
      <c r="AA266" s="79"/>
      <c r="AB266" s="79"/>
      <c r="AC266" s="79"/>
      <c r="AD266" s="79"/>
      <c r="AE266" s="79"/>
      <c r="AT266" s="72" t="s">
        <v>118</v>
      </c>
      <c r="AU266" s="72" t="s">
        <v>62</v>
      </c>
    </row>
    <row r="267" spans="1:65" s="82" customFormat="1" ht="16.5" customHeight="1" x14ac:dyDescent="0.2">
      <c r="A267" s="79"/>
      <c r="B267" s="150"/>
      <c r="C267" s="151" t="s">
        <v>374</v>
      </c>
      <c r="D267" s="151" t="s">
        <v>26</v>
      </c>
      <c r="E267" s="152" t="s">
        <v>375</v>
      </c>
      <c r="F267" s="153" t="s">
        <v>3638</v>
      </c>
      <c r="G267" s="154" t="s">
        <v>130</v>
      </c>
      <c r="H267" s="155">
        <v>18</v>
      </c>
      <c r="I267" s="156">
        <v>422.87</v>
      </c>
      <c r="J267" s="156">
        <f>ROUND(I267*H267,2)</f>
        <v>7611.66</v>
      </c>
      <c r="K267" s="153" t="s">
        <v>3562</v>
      </c>
      <c r="L267" s="80"/>
      <c r="M267" s="157" t="s">
        <v>31</v>
      </c>
      <c r="N267" s="158" t="s">
        <v>3550</v>
      </c>
      <c r="O267" s="159">
        <v>0.30599999999999999</v>
      </c>
      <c r="P267" s="159">
        <f>O267*H267</f>
        <v>5.508</v>
      </c>
      <c r="Q267" s="159">
        <v>3.2591199999999998E-4</v>
      </c>
      <c r="R267" s="159">
        <f>Q267*H267</f>
        <v>5.8664159999999993E-3</v>
      </c>
      <c r="S267" s="159">
        <v>0</v>
      </c>
      <c r="T267" s="160">
        <f>S267*H267</f>
        <v>0</v>
      </c>
      <c r="U267" s="79"/>
      <c r="V267" s="79"/>
      <c r="W267" s="79"/>
      <c r="X267" s="79"/>
      <c r="Y267" s="79"/>
      <c r="Z267" s="79"/>
      <c r="AA267" s="79"/>
      <c r="AB267" s="79"/>
      <c r="AC267" s="79"/>
      <c r="AD267" s="79"/>
      <c r="AE267" s="79"/>
      <c r="AR267" s="161" t="s">
        <v>162</v>
      </c>
      <c r="AT267" s="161" t="s">
        <v>26</v>
      </c>
      <c r="AU267" s="161" t="s">
        <v>62</v>
      </c>
      <c r="AY267" s="72" t="s">
        <v>107</v>
      </c>
      <c r="BE267" s="162">
        <f>IF(N267="základní",J267,0)</f>
        <v>7611.66</v>
      </c>
      <c r="BF267" s="162">
        <f>IF(N267="snížená",J267,0)</f>
        <v>0</v>
      </c>
      <c r="BG267" s="162">
        <f>IF(N267="zákl. přenesená",J267,0)</f>
        <v>0</v>
      </c>
      <c r="BH267" s="162">
        <f>IF(N267="sníž. přenesená",J267,0)</f>
        <v>0</v>
      </c>
      <c r="BI267" s="162">
        <f>IF(N267="nulová",J267,0)</f>
        <v>0</v>
      </c>
      <c r="BJ267" s="72" t="s">
        <v>105</v>
      </c>
      <c r="BK267" s="162">
        <f>ROUND(I267*H267,2)</f>
        <v>7611.66</v>
      </c>
      <c r="BL267" s="72" t="s">
        <v>162</v>
      </c>
      <c r="BM267" s="161" t="s">
        <v>376</v>
      </c>
    </row>
    <row r="268" spans="1:65" s="82" customFormat="1" x14ac:dyDescent="0.2">
      <c r="A268" s="79"/>
      <c r="B268" s="80"/>
      <c r="C268" s="79"/>
      <c r="D268" s="163" t="s">
        <v>116</v>
      </c>
      <c r="E268" s="79"/>
      <c r="F268" s="164" t="s">
        <v>3639</v>
      </c>
      <c r="G268" s="79"/>
      <c r="H268" s="79"/>
      <c r="I268" s="79"/>
      <c r="J268" s="79"/>
      <c r="K268" s="79"/>
      <c r="L268" s="80"/>
      <c r="M268" s="165"/>
      <c r="O268" s="79"/>
      <c r="P268" s="79"/>
      <c r="Q268" s="79"/>
      <c r="R268" s="79"/>
      <c r="S268" s="79"/>
      <c r="T268" s="166"/>
      <c r="U268" s="79"/>
      <c r="V268" s="79"/>
      <c r="W268" s="79"/>
      <c r="X268" s="79"/>
      <c r="Y268" s="79"/>
      <c r="Z268" s="79"/>
      <c r="AA268" s="79"/>
      <c r="AB268" s="79"/>
      <c r="AC268" s="79"/>
      <c r="AD268" s="79"/>
      <c r="AE268" s="79"/>
      <c r="AT268" s="72" t="s">
        <v>116</v>
      </c>
      <c r="AU268" s="72" t="s">
        <v>62</v>
      </c>
    </row>
    <row r="269" spans="1:65" s="82" customFormat="1" x14ac:dyDescent="0.2">
      <c r="A269" s="79"/>
      <c r="B269" s="80"/>
      <c r="C269" s="79"/>
      <c r="D269" s="167" t="s">
        <v>118</v>
      </c>
      <c r="E269" s="79"/>
      <c r="F269" s="168" t="s">
        <v>3640</v>
      </c>
      <c r="G269" s="79"/>
      <c r="H269" s="79"/>
      <c r="I269" s="79"/>
      <c r="J269" s="79"/>
      <c r="K269" s="79"/>
      <c r="L269" s="80"/>
      <c r="M269" s="165"/>
      <c r="O269" s="79"/>
      <c r="P269" s="79"/>
      <c r="Q269" s="79"/>
      <c r="R269" s="79"/>
      <c r="S269" s="79"/>
      <c r="T269" s="166"/>
      <c r="U269" s="79"/>
      <c r="V269" s="79"/>
      <c r="W269" s="79"/>
      <c r="X269" s="79"/>
      <c r="Y269" s="79"/>
      <c r="Z269" s="79"/>
      <c r="AA269" s="79"/>
      <c r="AB269" s="79"/>
      <c r="AC269" s="79"/>
      <c r="AD269" s="79"/>
      <c r="AE269" s="79"/>
      <c r="AT269" s="72" t="s">
        <v>118</v>
      </c>
      <c r="AU269" s="72" t="s">
        <v>62</v>
      </c>
    </row>
    <row r="270" spans="1:65" s="82" customFormat="1" ht="16.5" customHeight="1" x14ac:dyDescent="0.2">
      <c r="A270" s="79"/>
      <c r="B270" s="150"/>
      <c r="C270" s="151" t="s">
        <v>377</v>
      </c>
      <c r="D270" s="151" t="s">
        <v>26</v>
      </c>
      <c r="E270" s="152" t="s">
        <v>378</v>
      </c>
      <c r="F270" s="153" t="s">
        <v>3641</v>
      </c>
      <c r="G270" s="154" t="s">
        <v>130</v>
      </c>
      <c r="H270" s="155">
        <v>12</v>
      </c>
      <c r="I270" s="156">
        <v>547.54</v>
      </c>
      <c r="J270" s="156">
        <f>ROUND(I270*H270,2)</f>
        <v>6570.48</v>
      </c>
      <c r="K270" s="153" t="s">
        <v>3562</v>
      </c>
      <c r="L270" s="80"/>
      <c r="M270" s="157" t="s">
        <v>31</v>
      </c>
      <c r="N270" s="158" t="s">
        <v>3550</v>
      </c>
      <c r="O270" s="159">
        <v>0.33700000000000002</v>
      </c>
      <c r="P270" s="159">
        <f>O270*H270</f>
        <v>4.0440000000000005</v>
      </c>
      <c r="Q270" s="159">
        <v>3.8309999999999999E-4</v>
      </c>
      <c r="R270" s="159">
        <f>Q270*H270</f>
        <v>4.5972000000000001E-3</v>
      </c>
      <c r="S270" s="159">
        <v>0</v>
      </c>
      <c r="T270" s="160">
        <f>S270*H270</f>
        <v>0</v>
      </c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R270" s="161" t="s">
        <v>162</v>
      </c>
      <c r="AT270" s="161" t="s">
        <v>26</v>
      </c>
      <c r="AU270" s="161" t="s">
        <v>62</v>
      </c>
      <c r="AY270" s="72" t="s">
        <v>107</v>
      </c>
      <c r="BE270" s="162">
        <f>IF(N270="základní",J270,0)</f>
        <v>6570.48</v>
      </c>
      <c r="BF270" s="162">
        <f>IF(N270="snížená",J270,0)</f>
        <v>0</v>
      </c>
      <c r="BG270" s="162">
        <f>IF(N270="zákl. přenesená",J270,0)</f>
        <v>0</v>
      </c>
      <c r="BH270" s="162">
        <f>IF(N270="sníž. přenesená",J270,0)</f>
        <v>0</v>
      </c>
      <c r="BI270" s="162">
        <f>IF(N270="nulová",J270,0)</f>
        <v>0</v>
      </c>
      <c r="BJ270" s="72" t="s">
        <v>105</v>
      </c>
      <c r="BK270" s="162">
        <f>ROUND(I270*H270,2)</f>
        <v>6570.48</v>
      </c>
      <c r="BL270" s="72" t="s">
        <v>162</v>
      </c>
      <c r="BM270" s="161" t="s">
        <v>379</v>
      </c>
    </row>
    <row r="271" spans="1:65" s="82" customFormat="1" x14ac:dyDescent="0.2">
      <c r="A271" s="79"/>
      <c r="B271" s="80"/>
      <c r="C271" s="79"/>
      <c r="D271" s="163" t="s">
        <v>116</v>
      </c>
      <c r="E271" s="79"/>
      <c r="F271" s="164" t="s">
        <v>3642</v>
      </c>
      <c r="G271" s="79"/>
      <c r="H271" s="79"/>
      <c r="I271" s="79"/>
      <c r="J271" s="79"/>
      <c r="K271" s="79"/>
      <c r="L271" s="80"/>
      <c r="M271" s="165"/>
      <c r="O271" s="79"/>
      <c r="P271" s="79"/>
      <c r="Q271" s="79"/>
      <c r="R271" s="79"/>
      <c r="S271" s="79"/>
      <c r="T271" s="166"/>
      <c r="U271" s="79"/>
      <c r="V271" s="79"/>
      <c r="W271" s="79"/>
      <c r="X271" s="79"/>
      <c r="Y271" s="79"/>
      <c r="Z271" s="79"/>
      <c r="AA271" s="79"/>
      <c r="AB271" s="79"/>
      <c r="AC271" s="79"/>
      <c r="AD271" s="79"/>
      <c r="AE271" s="79"/>
      <c r="AT271" s="72" t="s">
        <v>116</v>
      </c>
      <c r="AU271" s="72" t="s">
        <v>62</v>
      </c>
    </row>
    <row r="272" spans="1:65" s="82" customFormat="1" x14ac:dyDescent="0.2">
      <c r="A272" s="79"/>
      <c r="B272" s="80"/>
      <c r="C272" s="79"/>
      <c r="D272" s="167" t="s">
        <v>118</v>
      </c>
      <c r="E272" s="79"/>
      <c r="F272" s="168" t="s">
        <v>3643</v>
      </c>
      <c r="G272" s="79"/>
      <c r="H272" s="79"/>
      <c r="I272" s="79"/>
      <c r="J272" s="79"/>
      <c r="K272" s="79"/>
      <c r="L272" s="80"/>
      <c r="M272" s="165"/>
      <c r="O272" s="79"/>
      <c r="P272" s="79"/>
      <c r="Q272" s="79"/>
      <c r="R272" s="79"/>
      <c r="S272" s="79"/>
      <c r="T272" s="166"/>
      <c r="U272" s="79"/>
      <c r="V272" s="79"/>
      <c r="W272" s="79"/>
      <c r="X272" s="79"/>
      <c r="Y272" s="79"/>
      <c r="Z272" s="79"/>
      <c r="AA272" s="79"/>
      <c r="AB272" s="79"/>
      <c r="AC272" s="79"/>
      <c r="AD272" s="79"/>
      <c r="AE272" s="79"/>
      <c r="AT272" s="72" t="s">
        <v>118</v>
      </c>
      <c r="AU272" s="72" t="s">
        <v>62</v>
      </c>
    </row>
    <row r="273" spans="1:65" s="82" customFormat="1" ht="16.5" customHeight="1" x14ac:dyDescent="0.2">
      <c r="A273" s="79"/>
      <c r="B273" s="150"/>
      <c r="C273" s="151" t="s">
        <v>380</v>
      </c>
      <c r="D273" s="151" t="s">
        <v>26</v>
      </c>
      <c r="E273" s="152" t="s">
        <v>381</v>
      </c>
      <c r="F273" s="153" t="s">
        <v>3644</v>
      </c>
      <c r="G273" s="154" t="s">
        <v>130</v>
      </c>
      <c r="H273" s="155">
        <v>5</v>
      </c>
      <c r="I273" s="156">
        <v>571.16999999999996</v>
      </c>
      <c r="J273" s="156">
        <f>ROUND(I273*H273,2)</f>
        <v>2855.85</v>
      </c>
      <c r="K273" s="153" t="s">
        <v>3562</v>
      </c>
      <c r="L273" s="80"/>
      <c r="M273" s="157" t="s">
        <v>31</v>
      </c>
      <c r="N273" s="158" t="s">
        <v>3550</v>
      </c>
      <c r="O273" s="159">
        <v>0.219</v>
      </c>
      <c r="P273" s="159">
        <f>O273*H273</f>
        <v>1.095</v>
      </c>
      <c r="Q273" s="159">
        <v>6.0327999999999998E-4</v>
      </c>
      <c r="R273" s="159">
        <f>Q273*H273</f>
        <v>3.0163999999999998E-3</v>
      </c>
      <c r="S273" s="159">
        <v>0</v>
      </c>
      <c r="T273" s="160">
        <f>S273*H273</f>
        <v>0</v>
      </c>
      <c r="U273" s="79"/>
      <c r="V273" s="79"/>
      <c r="W273" s="79"/>
      <c r="X273" s="79"/>
      <c r="Y273" s="79"/>
      <c r="Z273" s="79"/>
      <c r="AA273" s="79"/>
      <c r="AB273" s="79"/>
      <c r="AC273" s="79"/>
      <c r="AD273" s="79"/>
      <c r="AE273" s="79"/>
      <c r="AR273" s="161" t="s">
        <v>162</v>
      </c>
      <c r="AT273" s="161" t="s">
        <v>26</v>
      </c>
      <c r="AU273" s="161" t="s">
        <v>62</v>
      </c>
      <c r="AY273" s="72" t="s">
        <v>107</v>
      </c>
      <c r="BE273" s="162">
        <f>IF(N273="základní",J273,0)</f>
        <v>2855.85</v>
      </c>
      <c r="BF273" s="162">
        <f>IF(N273="snížená",J273,0)</f>
        <v>0</v>
      </c>
      <c r="BG273" s="162">
        <f>IF(N273="zákl. přenesená",J273,0)</f>
        <v>0</v>
      </c>
      <c r="BH273" s="162">
        <f>IF(N273="sníž. přenesená",J273,0)</f>
        <v>0</v>
      </c>
      <c r="BI273" s="162">
        <f>IF(N273="nulová",J273,0)</f>
        <v>0</v>
      </c>
      <c r="BJ273" s="72" t="s">
        <v>105</v>
      </c>
      <c r="BK273" s="162">
        <f>ROUND(I273*H273,2)</f>
        <v>2855.85</v>
      </c>
      <c r="BL273" s="72" t="s">
        <v>162</v>
      </c>
      <c r="BM273" s="161" t="s">
        <v>382</v>
      </c>
    </row>
    <row r="274" spans="1:65" s="82" customFormat="1" x14ac:dyDescent="0.2">
      <c r="A274" s="79"/>
      <c r="B274" s="80"/>
      <c r="C274" s="79"/>
      <c r="D274" s="163" t="s">
        <v>116</v>
      </c>
      <c r="E274" s="79"/>
      <c r="F274" s="164" t="s">
        <v>3645</v>
      </c>
      <c r="G274" s="79"/>
      <c r="H274" s="79"/>
      <c r="I274" s="79"/>
      <c r="J274" s="79"/>
      <c r="K274" s="79"/>
      <c r="L274" s="80"/>
      <c r="M274" s="165"/>
      <c r="O274" s="79"/>
      <c r="P274" s="79"/>
      <c r="Q274" s="79"/>
      <c r="R274" s="79"/>
      <c r="S274" s="79"/>
      <c r="T274" s="166"/>
      <c r="U274" s="79"/>
      <c r="V274" s="79"/>
      <c r="W274" s="79"/>
      <c r="X274" s="79"/>
      <c r="Y274" s="79"/>
      <c r="Z274" s="79"/>
      <c r="AA274" s="79"/>
      <c r="AB274" s="79"/>
      <c r="AC274" s="79"/>
      <c r="AD274" s="79"/>
      <c r="AE274" s="79"/>
      <c r="AT274" s="72" t="s">
        <v>116</v>
      </c>
      <c r="AU274" s="72" t="s">
        <v>62</v>
      </c>
    </row>
    <row r="275" spans="1:65" s="82" customFormat="1" x14ac:dyDescent="0.2">
      <c r="A275" s="79"/>
      <c r="B275" s="80"/>
      <c r="C275" s="79"/>
      <c r="D275" s="167" t="s">
        <v>118</v>
      </c>
      <c r="E275" s="79"/>
      <c r="F275" s="168" t="s">
        <v>3646</v>
      </c>
      <c r="G275" s="79"/>
      <c r="H275" s="79"/>
      <c r="I275" s="79"/>
      <c r="J275" s="79"/>
      <c r="K275" s="79"/>
      <c r="L275" s="80"/>
      <c r="M275" s="165"/>
      <c r="O275" s="79"/>
      <c r="P275" s="79"/>
      <c r="Q275" s="79"/>
      <c r="R275" s="79"/>
      <c r="S275" s="79"/>
      <c r="T275" s="166"/>
      <c r="U275" s="79"/>
      <c r="V275" s="79"/>
      <c r="W275" s="79"/>
      <c r="X275" s="79"/>
      <c r="Y275" s="79"/>
      <c r="Z275" s="79"/>
      <c r="AA275" s="79"/>
      <c r="AB275" s="79"/>
      <c r="AC275" s="79"/>
      <c r="AD275" s="79"/>
      <c r="AE275" s="79"/>
      <c r="AT275" s="72" t="s">
        <v>118</v>
      </c>
      <c r="AU275" s="72" t="s">
        <v>62</v>
      </c>
    </row>
    <row r="276" spans="1:65" s="82" customFormat="1" ht="16.5" customHeight="1" x14ac:dyDescent="0.2">
      <c r="A276" s="79"/>
      <c r="B276" s="150"/>
      <c r="C276" s="151" t="s">
        <v>383</v>
      </c>
      <c r="D276" s="151" t="s">
        <v>26</v>
      </c>
      <c r="E276" s="152" t="s">
        <v>384</v>
      </c>
      <c r="F276" s="153" t="s">
        <v>385</v>
      </c>
      <c r="G276" s="154" t="s">
        <v>161</v>
      </c>
      <c r="H276" s="155">
        <v>50</v>
      </c>
      <c r="I276" s="156">
        <v>42.73</v>
      </c>
      <c r="J276" s="156">
        <f>ROUND(I276*H276,2)</f>
        <v>2136.5</v>
      </c>
      <c r="K276" s="153" t="s">
        <v>3562</v>
      </c>
      <c r="L276" s="80"/>
      <c r="M276" s="157" t="s">
        <v>31</v>
      </c>
      <c r="N276" s="158" t="s">
        <v>3550</v>
      </c>
      <c r="O276" s="159">
        <v>0.08</v>
      </c>
      <c r="P276" s="159">
        <f>O276*H276</f>
        <v>4</v>
      </c>
      <c r="Q276" s="159">
        <v>0</v>
      </c>
      <c r="R276" s="159">
        <f>Q276*H276</f>
        <v>0</v>
      </c>
      <c r="S276" s="159">
        <v>0</v>
      </c>
      <c r="T276" s="160">
        <f>S276*H276</f>
        <v>0</v>
      </c>
      <c r="U276" s="79"/>
      <c r="V276" s="79"/>
      <c r="W276" s="79"/>
      <c r="X276" s="79"/>
      <c r="Y276" s="79"/>
      <c r="Z276" s="79"/>
      <c r="AA276" s="79"/>
      <c r="AB276" s="79"/>
      <c r="AC276" s="79"/>
      <c r="AD276" s="79"/>
      <c r="AE276" s="79"/>
      <c r="AR276" s="161" t="s">
        <v>162</v>
      </c>
      <c r="AT276" s="161" t="s">
        <v>26</v>
      </c>
      <c r="AU276" s="161" t="s">
        <v>62</v>
      </c>
      <c r="AY276" s="72" t="s">
        <v>107</v>
      </c>
      <c r="BE276" s="162">
        <f>IF(N276="základní",J276,0)</f>
        <v>2136.5</v>
      </c>
      <c r="BF276" s="162">
        <f>IF(N276="snížená",J276,0)</f>
        <v>0</v>
      </c>
      <c r="BG276" s="162">
        <f>IF(N276="zákl. přenesená",J276,0)</f>
        <v>0</v>
      </c>
      <c r="BH276" s="162">
        <f>IF(N276="sníž. přenesená",J276,0)</f>
        <v>0</v>
      </c>
      <c r="BI276" s="162">
        <f>IF(N276="nulová",J276,0)</f>
        <v>0</v>
      </c>
      <c r="BJ276" s="72" t="s">
        <v>105</v>
      </c>
      <c r="BK276" s="162">
        <f>ROUND(I276*H276,2)</f>
        <v>2136.5</v>
      </c>
      <c r="BL276" s="72" t="s">
        <v>162</v>
      </c>
      <c r="BM276" s="161" t="s">
        <v>386</v>
      </c>
    </row>
    <row r="277" spans="1:65" s="82" customFormat="1" x14ac:dyDescent="0.2">
      <c r="A277" s="79"/>
      <c r="B277" s="80"/>
      <c r="C277" s="79"/>
      <c r="D277" s="163" t="s">
        <v>116</v>
      </c>
      <c r="E277" s="79"/>
      <c r="F277" s="164" t="s">
        <v>387</v>
      </c>
      <c r="G277" s="79"/>
      <c r="H277" s="79"/>
      <c r="I277" s="79"/>
      <c r="J277" s="79"/>
      <c r="K277" s="79"/>
      <c r="L277" s="80"/>
      <c r="M277" s="165"/>
      <c r="O277" s="79"/>
      <c r="P277" s="79"/>
      <c r="Q277" s="79"/>
      <c r="R277" s="79"/>
      <c r="S277" s="79"/>
      <c r="T277" s="166"/>
      <c r="U277" s="79"/>
      <c r="V277" s="79"/>
      <c r="W277" s="79"/>
      <c r="X277" s="79"/>
      <c r="Y277" s="79"/>
      <c r="Z277" s="79"/>
      <c r="AA277" s="79"/>
      <c r="AB277" s="79"/>
      <c r="AC277" s="79"/>
      <c r="AD277" s="79"/>
      <c r="AE277" s="79"/>
      <c r="AT277" s="72" t="s">
        <v>116</v>
      </c>
      <c r="AU277" s="72" t="s">
        <v>62</v>
      </c>
    </row>
    <row r="278" spans="1:65" s="82" customFormat="1" x14ac:dyDescent="0.2">
      <c r="A278" s="79"/>
      <c r="B278" s="80"/>
      <c r="C278" s="79"/>
      <c r="D278" s="167" t="s">
        <v>118</v>
      </c>
      <c r="E278" s="79"/>
      <c r="F278" s="168" t="s">
        <v>3647</v>
      </c>
      <c r="G278" s="79"/>
      <c r="H278" s="79"/>
      <c r="I278" s="79"/>
      <c r="J278" s="79"/>
      <c r="K278" s="79"/>
      <c r="L278" s="80"/>
      <c r="M278" s="165"/>
      <c r="O278" s="79"/>
      <c r="P278" s="79"/>
      <c r="Q278" s="79"/>
      <c r="R278" s="79"/>
      <c r="S278" s="79"/>
      <c r="T278" s="166"/>
      <c r="U278" s="79"/>
      <c r="V278" s="79"/>
      <c r="W278" s="79"/>
      <c r="X278" s="79"/>
      <c r="Y278" s="79"/>
      <c r="Z278" s="79"/>
      <c r="AA278" s="79"/>
      <c r="AB278" s="79"/>
      <c r="AC278" s="79"/>
      <c r="AD278" s="79"/>
      <c r="AE278" s="79"/>
      <c r="AT278" s="72" t="s">
        <v>118</v>
      </c>
      <c r="AU278" s="72" t="s">
        <v>62</v>
      </c>
    </row>
    <row r="279" spans="1:65" s="82" customFormat="1" ht="16.5" customHeight="1" x14ac:dyDescent="0.2">
      <c r="A279" s="79"/>
      <c r="B279" s="150"/>
      <c r="C279" s="151" t="s">
        <v>388</v>
      </c>
      <c r="D279" s="151" t="s">
        <v>26</v>
      </c>
      <c r="E279" s="152" t="s">
        <v>389</v>
      </c>
      <c r="F279" s="153" t="s">
        <v>3648</v>
      </c>
      <c r="G279" s="154" t="s">
        <v>161</v>
      </c>
      <c r="H279" s="155">
        <v>30</v>
      </c>
      <c r="I279" s="156">
        <v>48.08</v>
      </c>
      <c r="J279" s="156">
        <f>ROUND(I279*H279,2)</f>
        <v>1442.4</v>
      </c>
      <c r="K279" s="153" t="s">
        <v>3562</v>
      </c>
      <c r="L279" s="80"/>
      <c r="M279" s="157" t="s">
        <v>31</v>
      </c>
      <c r="N279" s="158" t="s">
        <v>3550</v>
      </c>
      <c r="O279" s="159">
        <v>0.09</v>
      </c>
      <c r="P279" s="159">
        <f>O279*H279</f>
        <v>2.6999999999999997</v>
      </c>
      <c r="Q279" s="159">
        <v>0</v>
      </c>
      <c r="R279" s="159">
        <f>Q279*H279</f>
        <v>0</v>
      </c>
      <c r="S279" s="159">
        <v>0</v>
      </c>
      <c r="T279" s="160">
        <f>S279*H279</f>
        <v>0</v>
      </c>
      <c r="U279" s="79"/>
      <c r="V279" s="79"/>
      <c r="W279" s="79"/>
      <c r="X279" s="79"/>
      <c r="Y279" s="79"/>
      <c r="Z279" s="79"/>
      <c r="AA279" s="79"/>
      <c r="AB279" s="79"/>
      <c r="AC279" s="79"/>
      <c r="AD279" s="79"/>
      <c r="AE279" s="79"/>
      <c r="AR279" s="161" t="s">
        <v>162</v>
      </c>
      <c r="AT279" s="161" t="s">
        <v>26</v>
      </c>
      <c r="AU279" s="161" t="s">
        <v>62</v>
      </c>
      <c r="AY279" s="72" t="s">
        <v>107</v>
      </c>
      <c r="BE279" s="162">
        <f>IF(N279="základní",J279,0)</f>
        <v>1442.4</v>
      </c>
      <c r="BF279" s="162">
        <f>IF(N279="snížená",J279,0)</f>
        <v>0</v>
      </c>
      <c r="BG279" s="162">
        <f>IF(N279="zákl. přenesená",J279,0)</f>
        <v>0</v>
      </c>
      <c r="BH279" s="162">
        <f>IF(N279="sníž. přenesená",J279,0)</f>
        <v>0</v>
      </c>
      <c r="BI279" s="162">
        <f>IF(N279="nulová",J279,0)</f>
        <v>0</v>
      </c>
      <c r="BJ279" s="72" t="s">
        <v>105</v>
      </c>
      <c r="BK279" s="162">
        <f>ROUND(I279*H279,2)</f>
        <v>1442.4</v>
      </c>
      <c r="BL279" s="72" t="s">
        <v>162</v>
      </c>
      <c r="BM279" s="161" t="s">
        <v>390</v>
      </c>
    </row>
    <row r="280" spans="1:65" s="82" customFormat="1" x14ac:dyDescent="0.2">
      <c r="A280" s="79"/>
      <c r="B280" s="80"/>
      <c r="C280" s="79"/>
      <c r="D280" s="163" t="s">
        <v>116</v>
      </c>
      <c r="E280" s="79"/>
      <c r="F280" s="164" t="s">
        <v>391</v>
      </c>
      <c r="G280" s="79"/>
      <c r="H280" s="79"/>
      <c r="I280" s="79"/>
      <c r="J280" s="79"/>
      <c r="K280" s="79"/>
      <c r="L280" s="80"/>
      <c r="M280" s="165"/>
      <c r="O280" s="79"/>
      <c r="P280" s="79"/>
      <c r="Q280" s="79"/>
      <c r="R280" s="79"/>
      <c r="S280" s="79"/>
      <c r="T280" s="166"/>
      <c r="U280" s="79"/>
      <c r="V280" s="79"/>
      <c r="W280" s="79"/>
      <c r="X280" s="79"/>
      <c r="Y280" s="79"/>
      <c r="Z280" s="79"/>
      <c r="AA280" s="79"/>
      <c r="AB280" s="79"/>
      <c r="AC280" s="79"/>
      <c r="AD280" s="79"/>
      <c r="AE280" s="79"/>
      <c r="AT280" s="72" t="s">
        <v>116</v>
      </c>
      <c r="AU280" s="72" t="s">
        <v>62</v>
      </c>
    </row>
    <row r="281" spans="1:65" s="82" customFormat="1" x14ac:dyDescent="0.2">
      <c r="A281" s="79"/>
      <c r="B281" s="80"/>
      <c r="C281" s="79"/>
      <c r="D281" s="167" t="s">
        <v>118</v>
      </c>
      <c r="E281" s="79"/>
      <c r="F281" s="168" t="s">
        <v>3649</v>
      </c>
      <c r="G281" s="79"/>
      <c r="H281" s="79"/>
      <c r="I281" s="79"/>
      <c r="J281" s="79"/>
      <c r="K281" s="79"/>
      <c r="L281" s="80"/>
      <c r="M281" s="165"/>
      <c r="O281" s="79"/>
      <c r="P281" s="79"/>
      <c r="Q281" s="79"/>
      <c r="R281" s="79"/>
      <c r="S281" s="79"/>
      <c r="T281" s="166"/>
      <c r="U281" s="79"/>
      <c r="V281" s="79"/>
      <c r="W281" s="79"/>
      <c r="X281" s="79"/>
      <c r="Y281" s="79"/>
      <c r="Z281" s="79"/>
      <c r="AA281" s="79"/>
      <c r="AB281" s="79"/>
      <c r="AC281" s="79"/>
      <c r="AD281" s="79"/>
      <c r="AE281" s="79"/>
      <c r="AT281" s="72" t="s">
        <v>118</v>
      </c>
      <c r="AU281" s="72" t="s">
        <v>62</v>
      </c>
    </row>
    <row r="282" spans="1:65" s="82" customFormat="1" ht="16.5" customHeight="1" x14ac:dyDescent="0.2">
      <c r="A282" s="79"/>
      <c r="B282" s="150"/>
      <c r="C282" s="151" t="s">
        <v>392</v>
      </c>
      <c r="D282" s="151" t="s">
        <v>26</v>
      </c>
      <c r="E282" s="152" t="s">
        <v>393</v>
      </c>
      <c r="F282" s="153" t="s">
        <v>3650</v>
      </c>
      <c r="G282" s="154" t="s">
        <v>161</v>
      </c>
      <c r="H282" s="155">
        <v>10</v>
      </c>
      <c r="I282" s="156">
        <v>53.42</v>
      </c>
      <c r="J282" s="156">
        <f>ROUND(I282*H282,2)</f>
        <v>534.20000000000005</v>
      </c>
      <c r="K282" s="153" t="s">
        <v>3562</v>
      </c>
      <c r="L282" s="80"/>
      <c r="M282" s="157" t="s">
        <v>31</v>
      </c>
      <c r="N282" s="158" t="s">
        <v>3550</v>
      </c>
      <c r="O282" s="159">
        <v>0.1</v>
      </c>
      <c r="P282" s="159">
        <f>O282*H282</f>
        <v>1</v>
      </c>
      <c r="Q282" s="159">
        <v>0</v>
      </c>
      <c r="R282" s="159">
        <f>Q282*H282</f>
        <v>0</v>
      </c>
      <c r="S282" s="159">
        <v>0</v>
      </c>
      <c r="T282" s="160">
        <f>S282*H282</f>
        <v>0</v>
      </c>
      <c r="U282" s="79"/>
      <c r="V282" s="79"/>
      <c r="W282" s="79"/>
      <c r="X282" s="79"/>
      <c r="Y282" s="79"/>
      <c r="Z282" s="79"/>
      <c r="AA282" s="79"/>
      <c r="AB282" s="79"/>
      <c r="AC282" s="79"/>
      <c r="AD282" s="79"/>
      <c r="AE282" s="79"/>
      <c r="AR282" s="161" t="s">
        <v>162</v>
      </c>
      <c r="AT282" s="161" t="s">
        <v>26</v>
      </c>
      <c r="AU282" s="161" t="s">
        <v>62</v>
      </c>
      <c r="AY282" s="72" t="s">
        <v>107</v>
      </c>
      <c r="BE282" s="162">
        <f>IF(N282="základní",J282,0)</f>
        <v>534.20000000000005</v>
      </c>
      <c r="BF282" s="162">
        <f>IF(N282="snížená",J282,0)</f>
        <v>0</v>
      </c>
      <c r="BG282" s="162">
        <f>IF(N282="zákl. přenesená",J282,0)</f>
        <v>0</v>
      </c>
      <c r="BH282" s="162">
        <f>IF(N282="sníž. přenesená",J282,0)</f>
        <v>0</v>
      </c>
      <c r="BI282" s="162">
        <f>IF(N282="nulová",J282,0)</f>
        <v>0</v>
      </c>
      <c r="BJ282" s="72" t="s">
        <v>105</v>
      </c>
      <c r="BK282" s="162">
        <f>ROUND(I282*H282,2)</f>
        <v>534.20000000000005</v>
      </c>
      <c r="BL282" s="72" t="s">
        <v>162</v>
      </c>
      <c r="BM282" s="161" t="s">
        <v>394</v>
      </c>
    </row>
    <row r="283" spans="1:65" s="82" customFormat="1" x14ac:dyDescent="0.2">
      <c r="A283" s="79"/>
      <c r="B283" s="80"/>
      <c r="C283" s="79"/>
      <c r="D283" s="163" t="s">
        <v>116</v>
      </c>
      <c r="E283" s="79"/>
      <c r="F283" s="164" t="s">
        <v>395</v>
      </c>
      <c r="G283" s="79"/>
      <c r="H283" s="79"/>
      <c r="I283" s="79"/>
      <c r="J283" s="79"/>
      <c r="K283" s="79"/>
      <c r="L283" s="80"/>
      <c r="M283" s="165"/>
      <c r="O283" s="79"/>
      <c r="P283" s="79"/>
      <c r="Q283" s="79"/>
      <c r="R283" s="79"/>
      <c r="S283" s="79"/>
      <c r="T283" s="166"/>
      <c r="U283" s="79"/>
      <c r="V283" s="79"/>
      <c r="W283" s="79"/>
      <c r="X283" s="79"/>
      <c r="Y283" s="79"/>
      <c r="Z283" s="79"/>
      <c r="AA283" s="79"/>
      <c r="AB283" s="79"/>
      <c r="AC283" s="79"/>
      <c r="AD283" s="79"/>
      <c r="AE283" s="79"/>
      <c r="AT283" s="72" t="s">
        <v>116</v>
      </c>
      <c r="AU283" s="72" t="s">
        <v>62</v>
      </c>
    </row>
    <row r="284" spans="1:65" s="82" customFormat="1" x14ac:dyDescent="0.2">
      <c r="A284" s="79"/>
      <c r="B284" s="80"/>
      <c r="C284" s="79"/>
      <c r="D284" s="167" t="s">
        <v>118</v>
      </c>
      <c r="E284" s="79"/>
      <c r="F284" s="168" t="s">
        <v>3651</v>
      </c>
      <c r="G284" s="79"/>
      <c r="H284" s="79"/>
      <c r="I284" s="79"/>
      <c r="J284" s="79"/>
      <c r="K284" s="79"/>
      <c r="L284" s="80"/>
      <c r="M284" s="165"/>
      <c r="O284" s="79"/>
      <c r="P284" s="79"/>
      <c r="Q284" s="79"/>
      <c r="R284" s="79"/>
      <c r="S284" s="79"/>
      <c r="T284" s="166"/>
      <c r="U284" s="79"/>
      <c r="V284" s="79"/>
      <c r="W284" s="79"/>
      <c r="X284" s="79"/>
      <c r="Y284" s="79"/>
      <c r="Z284" s="79"/>
      <c r="AA284" s="79"/>
      <c r="AB284" s="79"/>
      <c r="AC284" s="79"/>
      <c r="AD284" s="79"/>
      <c r="AE284" s="79"/>
      <c r="AT284" s="72" t="s">
        <v>118</v>
      </c>
      <c r="AU284" s="72" t="s">
        <v>62</v>
      </c>
    </row>
    <row r="285" spans="1:65" s="82" customFormat="1" ht="16.5" customHeight="1" x14ac:dyDescent="0.2">
      <c r="A285" s="79"/>
      <c r="B285" s="150"/>
      <c r="C285" s="151" t="s">
        <v>396</v>
      </c>
      <c r="D285" s="151" t="s">
        <v>26</v>
      </c>
      <c r="E285" s="152" t="s">
        <v>397</v>
      </c>
      <c r="F285" s="153" t="s">
        <v>3652</v>
      </c>
      <c r="G285" s="154" t="s">
        <v>161</v>
      </c>
      <c r="H285" s="155">
        <v>5</v>
      </c>
      <c r="I285" s="156">
        <v>64.099999999999994</v>
      </c>
      <c r="J285" s="156">
        <f>ROUND(I285*H285,2)</f>
        <v>320.5</v>
      </c>
      <c r="K285" s="153" t="s">
        <v>3562</v>
      </c>
      <c r="L285" s="80"/>
      <c r="M285" s="157" t="s">
        <v>31</v>
      </c>
      <c r="N285" s="158" t="s">
        <v>3550</v>
      </c>
      <c r="O285" s="159">
        <v>0.12</v>
      </c>
      <c r="P285" s="159">
        <f>O285*H285</f>
        <v>0.6</v>
      </c>
      <c r="Q285" s="159">
        <v>0</v>
      </c>
      <c r="R285" s="159">
        <f>Q285*H285</f>
        <v>0</v>
      </c>
      <c r="S285" s="159">
        <v>0</v>
      </c>
      <c r="T285" s="160">
        <f>S285*H285</f>
        <v>0</v>
      </c>
      <c r="U285" s="79"/>
      <c r="V285" s="79"/>
      <c r="W285" s="79"/>
      <c r="X285" s="79"/>
      <c r="Y285" s="79"/>
      <c r="Z285" s="79"/>
      <c r="AA285" s="79"/>
      <c r="AB285" s="79"/>
      <c r="AC285" s="79"/>
      <c r="AD285" s="79"/>
      <c r="AE285" s="79"/>
      <c r="AR285" s="161" t="s">
        <v>162</v>
      </c>
      <c r="AT285" s="161" t="s">
        <v>26</v>
      </c>
      <c r="AU285" s="161" t="s">
        <v>62</v>
      </c>
      <c r="AY285" s="72" t="s">
        <v>107</v>
      </c>
      <c r="BE285" s="162">
        <f>IF(N285="základní",J285,0)</f>
        <v>320.5</v>
      </c>
      <c r="BF285" s="162">
        <f>IF(N285="snížená",J285,0)</f>
        <v>0</v>
      </c>
      <c r="BG285" s="162">
        <f>IF(N285="zákl. přenesená",J285,0)</f>
        <v>0</v>
      </c>
      <c r="BH285" s="162">
        <f>IF(N285="sníž. přenesená",J285,0)</f>
        <v>0</v>
      </c>
      <c r="BI285" s="162">
        <f>IF(N285="nulová",J285,0)</f>
        <v>0</v>
      </c>
      <c r="BJ285" s="72" t="s">
        <v>105</v>
      </c>
      <c r="BK285" s="162">
        <f>ROUND(I285*H285,2)</f>
        <v>320.5</v>
      </c>
      <c r="BL285" s="72" t="s">
        <v>162</v>
      </c>
      <c r="BM285" s="161" t="s">
        <v>398</v>
      </c>
    </row>
    <row r="286" spans="1:65" s="82" customFormat="1" x14ac:dyDescent="0.2">
      <c r="A286" s="79"/>
      <c r="B286" s="80"/>
      <c r="C286" s="79"/>
      <c r="D286" s="163" t="s">
        <v>116</v>
      </c>
      <c r="E286" s="79"/>
      <c r="F286" s="164" t="s">
        <v>399</v>
      </c>
      <c r="G286" s="79"/>
      <c r="H286" s="79"/>
      <c r="I286" s="79"/>
      <c r="J286" s="79"/>
      <c r="K286" s="79"/>
      <c r="L286" s="80"/>
      <c r="M286" s="165"/>
      <c r="O286" s="79"/>
      <c r="P286" s="79"/>
      <c r="Q286" s="79"/>
      <c r="R286" s="79"/>
      <c r="S286" s="79"/>
      <c r="T286" s="166"/>
      <c r="U286" s="79"/>
      <c r="V286" s="79"/>
      <c r="W286" s="79"/>
      <c r="X286" s="79"/>
      <c r="Y286" s="79"/>
      <c r="Z286" s="79"/>
      <c r="AA286" s="79"/>
      <c r="AB286" s="79"/>
      <c r="AC286" s="79"/>
      <c r="AD286" s="79"/>
      <c r="AE286" s="79"/>
      <c r="AT286" s="72" t="s">
        <v>116</v>
      </c>
      <c r="AU286" s="72" t="s">
        <v>62</v>
      </c>
    </row>
    <row r="287" spans="1:65" s="82" customFormat="1" x14ac:dyDescent="0.2">
      <c r="A287" s="79"/>
      <c r="B287" s="80"/>
      <c r="C287" s="79"/>
      <c r="D287" s="167" t="s">
        <v>118</v>
      </c>
      <c r="E287" s="79"/>
      <c r="F287" s="168" t="s">
        <v>3653</v>
      </c>
      <c r="G287" s="79"/>
      <c r="H287" s="79"/>
      <c r="I287" s="79"/>
      <c r="J287" s="79"/>
      <c r="K287" s="79"/>
      <c r="L287" s="80"/>
      <c r="M287" s="165"/>
      <c r="O287" s="79"/>
      <c r="P287" s="79"/>
      <c r="Q287" s="79"/>
      <c r="R287" s="79"/>
      <c r="S287" s="79"/>
      <c r="T287" s="166"/>
      <c r="U287" s="79"/>
      <c r="V287" s="79"/>
      <c r="W287" s="79"/>
      <c r="X287" s="79"/>
      <c r="Y287" s="79"/>
      <c r="Z287" s="79"/>
      <c r="AA287" s="79"/>
      <c r="AB287" s="79"/>
      <c r="AC287" s="79"/>
      <c r="AD287" s="79"/>
      <c r="AE287" s="79"/>
      <c r="AT287" s="72" t="s">
        <v>118</v>
      </c>
      <c r="AU287" s="72" t="s">
        <v>62</v>
      </c>
    </row>
    <row r="288" spans="1:65" s="82" customFormat="1" ht="16.5" customHeight="1" x14ac:dyDescent="0.2">
      <c r="A288" s="79"/>
      <c r="B288" s="150"/>
      <c r="C288" s="151" t="s">
        <v>400</v>
      </c>
      <c r="D288" s="151" t="s">
        <v>26</v>
      </c>
      <c r="E288" s="152" t="s">
        <v>401</v>
      </c>
      <c r="F288" s="153" t="s">
        <v>402</v>
      </c>
      <c r="G288" s="154" t="s">
        <v>130</v>
      </c>
      <c r="H288" s="155">
        <v>40</v>
      </c>
      <c r="I288" s="156">
        <v>352.32</v>
      </c>
      <c r="J288" s="156">
        <f>ROUND(I288*H288,2)</f>
        <v>14092.8</v>
      </c>
      <c r="K288" s="153" t="s">
        <v>3562</v>
      </c>
      <c r="L288" s="80"/>
      <c r="M288" s="157" t="s">
        <v>31</v>
      </c>
      <c r="N288" s="158" t="s">
        <v>3550</v>
      </c>
      <c r="O288" s="159">
        <v>0.55600000000000005</v>
      </c>
      <c r="P288" s="159">
        <f>O288*H288</f>
        <v>22.240000000000002</v>
      </c>
      <c r="Q288" s="159">
        <v>5.0540000000000003E-4</v>
      </c>
      <c r="R288" s="159">
        <f>Q288*H288</f>
        <v>2.0216000000000001E-2</v>
      </c>
      <c r="S288" s="159">
        <v>0</v>
      </c>
      <c r="T288" s="160">
        <f>S288*H288</f>
        <v>0</v>
      </c>
      <c r="U288" s="79"/>
      <c r="V288" s="79"/>
      <c r="W288" s="79"/>
      <c r="X288" s="79"/>
      <c r="Y288" s="79"/>
      <c r="Z288" s="79"/>
      <c r="AA288" s="79"/>
      <c r="AB288" s="79"/>
      <c r="AC288" s="79"/>
      <c r="AD288" s="79"/>
      <c r="AE288" s="79"/>
      <c r="AR288" s="161" t="s">
        <v>162</v>
      </c>
      <c r="AT288" s="161" t="s">
        <v>26</v>
      </c>
      <c r="AU288" s="161" t="s">
        <v>62</v>
      </c>
      <c r="AY288" s="72" t="s">
        <v>107</v>
      </c>
      <c r="BE288" s="162">
        <f>IF(N288="základní",J288,0)</f>
        <v>14092.8</v>
      </c>
      <c r="BF288" s="162">
        <f>IF(N288="snížená",J288,0)</f>
        <v>0</v>
      </c>
      <c r="BG288" s="162">
        <f>IF(N288="zákl. přenesená",J288,0)</f>
        <v>0</v>
      </c>
      <c r="BH288" s="162">
        <f>IF(N288="sníž. přenesená",J288,0)</f>
        <v>0</v>
      </c>
      <c r="BI288" s="162">
        <f>IF(N288="nulová",J288,0)</f>
        <v>0</v>
      </c>
      <c r="BJ288" s="72" t="s">
        <v>105</v>
      </c>
      <c r="BK288" s="162">
        <f>ROUND(I288*H288,2)</f>
        <v>14092.8</v>
      </c>
      <c r="BL288" s="72" t="s">
        <v>162</v>
      </c>
      <c r="BM288" s="161" t="s">
        <v>403</v>
      </c>
    </row>
    <row r="289" spans="1:65" s="82" customFormat="1" x14ac:dyDescent="0.2">
      <c r="A289" s="79"/>
      <c r="B289" s="80"/>
      <c r="C289" s="79"/>
      <c r="D289" s="163" t="s">
        <v>116</v>
      </c>
      <c r="E289" s="79"/>
      <c r="F289" s="164" t="s">
        <v>404</v>
      </c>
      <c r="G289" s="79"/>
      <c r="H289" s="79"/>
      <c r="I289" s="79"/>
      <c r="J289" s="79"/>
      <c r="K289" s="79"/>
      <c r="L289" s="80"/>
      <c r="M289" s="165"/>
      <c r="O289" s="79"/>
      <c r="P289" s="79"/>
      <c r="Q289" s="79"/>
      <c r="R289" s="79"/>
      <c r="S289" s="79"/>
      <c r="T289" s="166"/>
      <c r="U289" s="79"/>
      <c r="V289" s="79"/>
      <c r="W289" s="79"/>
      <c r="X289" s="79"/>
      <c r="Y289" s="79"/>
      <c r="Z289" s="79"/>
      <c r="AA289" s="79"/>
      <c r="AB289" s="79"/>
      <c r="AC289" s="79"/>
      <c r="AD289" s="79"/>
      <c r="AE289" s="79"/>
      <c r="AT289" s="72" t="s">
        <v>116</v>
      </c>
      <c r="AU289" s="72" t="s">
        <v>62</v>
      </c>
    </row>
    <row r="290" spans="1:65" s="82" customFormat="1" x14ac:dyDescent="0.2">
      <c r="A290" s="79"/>
      <c r="B290" s="80"/>
      <c r="C290" s="79"/>
      <c r="D290" s="167" t="s">
        <v>118</v>
      </c>
      <c r="E290" s="79"/>
      <c r="F290" s="168" t="s">
        <v>3654</v>
      </c>
      <c r="G290" s="79"/>
      <c r="H290" s="79"/>
      <c r="I290" s="79"/>
      <c r="J290" s="79"/>
      <c r="K290" s="79"/>
      <c r="L290" s="80"/>
      <c r="M290" s="165"/>
      <c r="O290" s="79"/>
      <c r="P290" s="79"/>
      <c r="Q290" s="79"/>
      <c r="R290" s="79"/>
      <c r="S290" s="79"/>
      <c r="T290" s="166"/>
      <c r="U290" s="79"/>
      <c r="V290" s="79"/>
      <c r="W290" s="79"/>
      <c r="X290" s="79"/>
      <c r="Y290" s="79"/>
      <c r="Z290" s="79"/>
      <c r="AA290" s="79"/>
      <c r="AB290" s="79"/>
      <c r="AC290" s="79"/>
      <c r="AD290" s="79"/>
      <c r="AE290" s="79"/>
      <c r="AT290" s="72" t="s">
        <v>118</v>
      </c>
      <c r="AU290" s="72" t="s">
        <v>62</v>
      </c>
    </row>
    <row r="291" spans="1:65" s="82" customFormat="1" ht="16.5" customHeight="1" x14ac:dyDescent="0.2">
      <c r="A291" s="79"/>
      <c r="B291" s="150"/>
      <c r="C291" s="151" t="s">
        <v>405</v>
      </c>
      <c r="D291" s="151" t="s">
        <v>26</v>
      </c>
      <c r="E291" s="152" t="s">
        <v>406</v>
      </c>
      <c r="F291" s="153" t="s">
        <v>407</v>
      </c>
      <c r="G291" s="154" t="s">
        <v>130</v>
      </c>
      <c r="H291" s="155">
        <v>14</v>
      </c>
      <c r="I291" s="156">
        <v>348.4</v>
      </c>
      <c r="J291" s="156">
        <f>ROUND(I291*H291,2)</f>
        <v>4877.6000000000004</v>
      </c>
      <c r="K291" s="153" t="s">
        <v>3562</v>
      </c>
      <c r="L291" s="80"/>
      <c r="M291" s="157" t="s">
        <v>31</v>
      </c>
      <c r="N291" s="158" t="s">
        <v>3550</v>
      </c>
      <c r="O291" s="159">
        <v>0.52900000000000003</v>
      </c>
      <c r="P291" s="159">
        <f>O291*H291</f>
        <v>7.4060000000000006</v>
      </c>
      <c r="Q291" s="159">
        <v>8.4230000000000004E-4</v>
      </c>
      <c r="R291" s="159">
        <f>Q291*H291</f>
        <v>1.1792200000000001E-2</v>
      </c>
      <c r="S291" s="159">
        <v>0</v>
      </c>
      <c r="T291" s="160">
        <f>S291*H291</f>
        <v>0</v>
      </c>
      <c r="U291" s="79"/>
      <c r="V291" s="79"/>
      <c r="W291" s="79"/>
      <c r="X291" s="79"/>
      <c r="Y291" s="79"/>
      <c r="Z291" s="79"/>
      <c r="AA291" s="79"/>
      <c r="AB291" s="79"/>
      <c r="AC291" s="79"/>
      <c r="AD291" s="79"/>
      <c r="AE291" s="79"/>
      <c r="AR291" s="161" t="s">
        <v>162</v>
      </c>
      <c r="AT291" s="161" t="s">
        <v>26</v>
      </c>
      <c r="AU291" s="161" t="s">
        <v>62</v>
      </c>
      <c r="AY291" s="72" t="s">
        <v>107</v>
      </c>
      <c r="BE291" s="162">
        <f>IF(N291="základní",J291,0)</f>
        <v>4877.6000000000004</v>
      </c>
      <c r="BF291" s="162">
        <f>IF(N291="snížená",J291,0)</f>
        <v>0</v>
      </c>
      <c r="BG291" s="162">
        <f>IF(N291="zákl. přenesená",J291,0)</f>
        <v>0</v>
      </c>
      <c r="BH291" s="162">
        <f>IF(N291="sníž. přenesená",J291,0)</f>
        <v>0</v>
      </c>
      <c r="BI291" s="162">
        <f>IF(N291="nulová",J291,0)</f>
        <v>0</v>
      </c>
      <c r="BJ291" s="72" t="s">
        <v>105</v>
      </c>
      <c r="BK291" s="162">
        <f>ROUND(I291*H291,2)</f>
        <v>4877.6000000000004</v>
      </c>
      <c r="BL291" s="72" t="s">
        <v>162</v>
      </c>
      <c r="BM291" s="161" t="s">
        <v>408</v>
      </c>
    </row>
    <row r="292" spans="1:65" s="82" customFormat="1" x14ac:dyDescent="0.2">
      <c r="A292" s="79"/>
      <c r="B292" s="80"/>
      <c r="C292" s="79"/>
      <c r="D292" s="163" t="s">
        <v>116</v>
      </c>
      <c r="E292" s="79"/>
      <c r="F292" s="164" t="s">
        <v>409</v>
      </c>
      <c r="G292" s="79"/>
      <c r="H292" s="79"/>
      <c r="I292" s="79"/>
      <c r="J292" s="79"/>
      <c r="K292" s="79"/>
      <c r="L292" s="80"/>
      <c r="M292" s="165"/>
      <c r="O292" s="79"/>
      <c r="P292" s="79"/>
      <c r="Q292" s="79"/>
      <c r="R292" s="79"/>
      <c r="S292" s="79"/>
      <c r="T292" s="166"/>
      <c r="U292" s="79"/>
      <c r="V292" s="79"/>
      <c r="W292" s="79"/>
      <c r="X292" s="79"/>
      <c r="Y292" s="79"/>
      <c r="Z292" s="79"/>
      <c r="AA292" s="79"/>
      <c r="AB292" s="79"/>
      <c r="AC292" s="79"/>
      <c r="AD292" s="79"/>
      <c r="AE292" s="79"/>
      <c r="AT292" s="72" t="s">
        <v>116</v>
      </c>
      <c r="AU292" s="72" t="s">
        <v>62</v>
      </c>
    </row>
    <row r="293" spans="1:65" s="82" customFormat="1" x14ac:dyDescent="0.2">
      <c r="A293" s="79"/>
      <c r="B293" s="80"/>
      <c r="C293" s="79"/>
      <c r="D293" s="167" t="s">
        <v>118</v>
      </c>
      <c r="E293" s="79"/>
      <c r="F293" s="168" t="s">
        <v>3655</v>
      </c>
      <c r="G293" s="79"/>
      <c r="H293" s="79"/>
      <c r="I293" s="79"/>
      <c r="J293" s="79"/>
      <c r="K293" s="79"/>
      <c r="L293" s="80"/>
      <c r="M293" s="165"/>
      <c r="O293" s="79"/>
      <c r="P293" s="79"/>
      <c r="Q293" s="79"/>
      <c r="R293" s="79"/>
      <c r="S293" s="79"/>
      <c r="T293" s="166"/>
      <c r="U293" s="79"/>
      <c r="V293" s="79"/>
      <c r="W293" s="79"/>
      <c r="X293" s="79"/>
      <c r="Y293" s="79"/>
      <c r="Z293" s="79"/>
      <c r="AA293" s="79"/>
      <c r="AB293" s="79"/>
      <c r="AC293" s="79"/>
      <c r="AD293" s="79"/>
      <c r="AE293" s="79"/>
      <c r="AT293" s="72" t="s">
        <v>118</v>
      </c>
      <c r="AU293" s="72" t="s">
        <v>62</v>
      </c>
    </row>
    <row r="294" spans="1:65" s="82" customFormat="1" ht="16.5" customHeight="1" x14ac:dyDescent="0.2">
      <c r="A294" s="79"/>
      <c r="B294" s="150"/>
      <c r="C294" s="151" t="s">
        <v>410</v>
      </c>
      <c r="D294" s="151" t="s">
        <v>26</v>
      </c>
      <c r="E294" s="152" t="s">
        <v>411</v>
      </c>
      <c r="F294" s="153" t="s">
        <v>412</v>
      </c>
      <c r="G294" s="154" t="s">
        <v>130</v>
      </c>
      <c r="H294" s="155">
        <v>4</v>
      </c>
      <c r="I294" s="156">
        <v>423.66</v>
      </c>
      <c r="J294" s="156">
        <f>ROUND(I294*H294,2)</f>
        <v>1694.64</v>
      </c>
      <c r="K294" s="153" t="s">
        <v>3562</v>
      </c>
      <c r="L294" s="80"/>
      <c r="M294" s="157" t="s">
        <v>31</v>
      </c>
      <c r="N294" s="158" t="s">
        <v>3550</v>
      </c>
      <c r="O294" s="159">
        <v>0.61599999999999999</v>
      </c>
      <c r="P294" s="159">
        <f>O294*H294</f>
        <v>2.464</v>
      </c>
      <c r="Q294" s="159">
        <v>1.1590999999999999E-3</v>
      </c>
      <c r="R294" s="159">
        <f>Q294*H294</f>
        <v>4.6363999999999997E-3</v>
      </c>
      <c r="S294" s="159">
        <v>0</v>
      </c>
      <c r="T294" s="160">
        <f>S294*H294</f>
        <v>0</v>
      </c>
      <c r="U294" s="79"/>
      <c r="V294" s="79"/>
      <c r="W294" s="79"/>
      <c r="X294" s="79"/>
      <c r="Y294" s="79"/>
      <c r="Z294" s="79"/>
      <c r="AA294" s="79"/>
      <c r="AB294" s="79"/>
      <c r="AC294" s="79"/>
      <c r="AD294" s="79"/>
      <c r="AE294" s="79"/>
      <c r="AR294" s="161" t="s">
        <v>162</v>
      </c>
      <c r="AT294" s="161" t="s">
        <v>26</v>
      </c>
      <c r="AU294" s="161" t="s">
        <v>62</v>
      </c>
      <c r="AY294" s="72" t="s">
        <v>107</v>
      </c>
      <c r="BE294" s="162">
        <f>IF(N294="základní",J294,0)</f>
        <v>1694.64</v>
      </c>
      <c r="BF294" s="162">
        <f>IF(N294="snížená",J294,0)</f>
        <v>0</v>
      </c>
      <c r="BG294" s="162">
        <f>IF(N294="zákl. přenesená",J294,0)</f>
        <v>0</v>
      </c>
      <c r="BH294" s="162">
        <f>IF(N294="sníž. přenesená",J294,0)</f>
        <v>0</v>
      </c>
      <c r="BI294" s="162">
        <f>IF(N294="nulová",J294,0)</f>
        <v>0</v>
      </c>
      <c r="BJ294" s="72" t="s">
        <v>105</v>
      </c>
      <c r="BK294" s="162">
        <f>ROUND(I294*H294,2)</f>
        <v>1694.64</v>
      </c>
      <c r="BL294" s="72" t="s">
        <v>162</v>
      </c>
      <c r="BM294" s="161" t="s">
        <v>413</v>
      </c>
    </row>
    <row r="295" spans="1:65" s="82" customFormat="1" x14ac:dyDescent="0.2">
      <c r="A295" s="79"/>
      <c r="B295" s="80"/>
      <c r="C295" s="79"/>
      <c r="D295" s="163" t="s">
        <v>116</v>
      </c>
      <c r="E295" s="79"/>
      <c r="F295" s="164" t="s">
        <v>414</v>
      </c>
      <c r="G295" s="79"/>
      <c r="H295" s="79"/>
      <c r="I295" s="79"/>
      <c r="J295" s="79"/>
      <c r="K295" s="79"/>
      <c r="L295" s="80"/>
      <c r="M295" s="165"/>
      <c r="O295" s="79"/>
      <c r="P295" s="79"/>
      <c r="Q295" s="79"/>
      <c r="R295" s="79"/>
      <c r="S295" s="79"/>
      <c r="T295" s="166"/>
      <c r="U295" s="79"/>
      <c r="V295" s="79"/>
      <c r="W295" s="79"/>
      <c r="X295" s="79"/>
      <c r="Y295" s="79"/>
      <c r="Z295" s="79"/>
      <c r="AA295" s="79"/>
      <c r="AB295" s="79"/>
      <c r="AC295" s="79"/>
      <c r="AD295" s="79"/>
      <c r="AE295" s="79"/>
      <c r="AT295" s="72" t="s">
        <v>116</v>
      </c>
      <c r="AU295" s="72" t="s">
        <v>62</v>
      </c>
    </row>
    <row r="296" spans="1:65" s="82" customFormat="1" x14ac:dyDescent="0.2">
      <c r="A296" s="79"/>
      <c r="B296" s="80"/>
      <c r="C296" s="79"/>
      <c r="D296" s="167" t="s">
        <v>118</v>
      </c>
      <c r="E296" s="79"/>
      <c r="F296" s="168" t="s">
        <v>3656</v>
      </c>
      <c r="G296" s="79"/>
      <c r="H296" s="79"/>
      <c r="I296" s="79"/>
      <c r="J296" s="79"/>
      <c r="K296" s="79"/>
      <c r="L296" s="80"/>
      <c r="M296" s="165"/>
      <c r="O296" s="79"/>
      <c r="P296" s="79"/>
      <c r="Q296" s="79"/>
      <c r="R296" s="79"/>
      <c r="S296" s="79"/>
      <c r="T296" s="166"/>
      <c r="U296" s="79"/>
      <c r="V296" s="79"/>
      <c r="W296" s="79"/>
      <c r="X296" s="79"/>
      <c r="Y296" s="79"/>
      <c r="Z296" s="79"/>
      <c r="AA296" s="79"/>
      <c r="AB296" s="79"/>
      <c r="AC296" s="79"/>
      <c r="AD296" s="79"/>
      <c r="AE296" s="79"/>
      <c r="AT296" s="72" t="s">
        <v>118</v>
      </c>
      <c r="AU296" s="72" t="s">
        <v>62</v>
      </c>
    </row>
    <row r="297" spans="1:65" s="82" customFormat="1" ht="16.5" customHeight="1" x14ac:dyDescent="0.2">
      <c r="A297" s="79"/>
      <c r="B297" s="150"/>
      <c r="C297" s="151" t="s">
        <v>415</v>
      </c>
      <c r="D297" s="151" t="s">
        <v>26</v>
      </c>
      <c r="E297" s="152" t="s">
        <v>416</v>
      </c>
      <c r="F297" s="153" t="s">
        <v>417</v>
      </c>
      <c r="G297" s="154" t="s">
        <v>130</v>
      </c>
      <c r="H297" s="155">
        <v>16</v>
      </c>
      <c r="I297" s="156">
        <v>364.84</v>
      </c>
      <c r="J297" s="156">
        <f>ROUND(I297*H297,2)</f>
        <v>5837.44</v>
      </c>
      <c r="K297" s="153" t="s">
        <v>3562</v>
      </c>
      <c r="L297" s="80"/>
      <c r="M297" s="157" t="s">
        <v>31</v>
      </c>
      <c r="N297" s="158" t="s">
        <v>3550</v>
      </c>
      <c r="O297" s="159">
        <v>0.55600000000000005</v>
      </c>
      <c r="P297" s="159">
        <f>O297*H297</f>
        <v>8.8960000000000008</v>
      </c>
      <c r="Q297" s="159">
        <v>8.3765E-4</v>
      </c>
      <c r="R297" s="159">
        <f>Q297*H297</f>
        <v>1.34024E-2</v>
      </c>
      <c r="S297" s="159">
        <v>0</v>
      </c>
      <c r="T297" s="160">
        <f>S297*H297</f>
        <v>0</v>
      </c>
      <c r="U297" s="79"/>
      <c r="V297" s="79"/>
      <c r="W297" s="79"/>
      <c r="X297" s="79"/>
      <c r="Y297" s="79"/>
      <c r="Z297" s="79"/>
      <c r="AA297" s="79"/>
      <c r="AB297" s="79"/>
      <c r="AC297" s="79"/>
      <c r="AD297" s="79"/>
      <c r="AE297" s="79"/>
      <c r="AR297" s="161" t="s">
        <v>162</v>
      </c>
      <c r="AT297" s="161" t="s">
        <v>26</v>
      </c>
      <c r="AU297" s="161" t="s">
        <v>62</v>
      </c>
      <c r="AY297" s="72" t="s">
        <v>107</v>
      </c>
      <c r="BE297" s="162">
        <f>IF(N297="základní",J297,0)</f>
        <v>5837.44</v>
      </c>
      <c r="BF297" s="162">
        <f>IF(N297="snížená",J297,0)</f>
        <v>0</v>
      </c>
      <c r="BG297" s="162">
        <f>IF(N297="zákl. přenesená",J297,0)</f>
        <v>0</v>
      </c>
      <c r="BH297" s="162">
        <f>IF(N297="sníž. přenesená",J297,0)</f>
        <v>0</v>
      </c>
      <c r="BI297" s="162">
        <f>IF(N297="nulová",J297,0)</f>
        <v>0</v>
      </c>
      <c r="BJ297" s="72" t="s">
        <v>105</v>
      </c>
      <c r="BK297" s="162">
        <f>ROUND(I297*H297,2)</f>
        <v>5837.44</v>
      </c>
      <c r="BL297" s="72" t="s">
        <v>162</v>
      </c>
      <c r="BM297" s="161" t="s">
        <v>418</v>
      </c>
    </row>
    <row r="298" spans="1:65" s="82" customFormat="1" x14ac:dyDescent="0.2">
      <c r="A298" s="79"/>
      <c r="B298" s="80"/>
      <c r="C298" s="79"/>
      <c r="D298" s="163" t="s">
        <v>116</v>
      </c>
      <c r="E298" s="79"/>
      <c r="F298" s="164" t="s">
        <v>419</v>
      </c>
      <c r="G298" s="79"/>
      <c r="H298" s="79"/>
      <c r="I298" s="79"/>
      <c r="J298" s="79"/>
      <c r="K298" s="79"/>
      <c r="L298" s="80"/>
      <c r="M298" s="165"/>
      <c r="O298" s="79"/>
      <c r="P298" s="79"/>
      <c r="Q298" s="79"/>
      <c r="R298" s="79"/>
      <c r="S298" s="79"/>
      <c r="T298" s="166"/>
      <c r="U298" s="79"/>
      <c r="V298" s="79"/>
      <c r="W298" s="79"/>
      <c r="X298" s="79"/>
      <c r="Y298" s="79"/>
      <c r="Z298" s="79"/>
      <c r="AA298" s="79"/>
      <c r="AB298" s="79"/>
      <c r="AC298" s="79"/>
      <c r="AD298" s="79"/>
      <c r="AE298" s="79"/>
      <c r="AT298" s="72" t="s">
        <v>116</v>
      </c>
      <c r="AU298" s="72" t="s">
        <v>62</v>
      </c>
    </row>
    <row r="299" spans="1:65" s="82" customFormat="1" x14ac:dyDescent="0.2">
      <c r="A299" s="79"/>
      <c r="B299" s="80"/>
      <c r="C299" s="79"/>
      <c r="D299" s="167" t="s">
        <v>118</v>
      </c>
      <c r="E299" s="79"/>
      <c r="F299" s="168" t="s">
        <v>3657</v>
      </c>
      <c r="G299" s="79"/>
      <c r="H299" s="79"/>
      <c r="I299" s="79"/>
      <c r="J299" s="79"/>
      <c r="K299" s="79"/>
      <c r="L299" s="80"/>
      <c r="M299" s="165"/>
      <c r="O299" s="79"/>
      <c r="P299" s="79"/>
      <c r="Q299" s="79"/>
      <c r="R299" s="79"/>
      <c r="S299" s="79"/>
      <c r="T299" s="166"/>
      <c r="U299" s="79"/>
      <c r="V299" s="79"/>
      <c r="W299" s="79"/>
      <c r="X299" s="79"/>
      <c r="Y299" s="79"/>
      <c r="Z299" s="79"/>
      <c r="AA299" s="79"/>
      <c r="AB299" s="79"/>
      <c r="AC299" s="79"/>
      <c r="AD299" s="79"/>
      <c r="AE299" s="79"/>
      <c r="AT299" s="72" t="s">
        <v>118</v>
      </c>
      <c r="AU299" s="72" t="s">
        <v>62</v>
      </c>
    </row>
    <row r="300" spans="1:65" s="82" customFormat="1" ht="16.5" customHeight="1" x14ac:dyDescent="0.2">
      <c r="A300" s="79"/>
      <c r="B300" s="150"/>
      <c r="C300" s="151" t="s">
        <v>420</v>
      </c>
      <c r="D300" s="151" t="s">
        <v>26</v>
      </c>
      <c r="E300" s="152" t="s">
        <v>421</v>
      </c>
      <c r="F300" s="153" t="s">
        <v>422</v>
      </c>
      <c r="G300" s="154" t="s">
        <v>130</v>
      </c>
      <c r="H300" s="155">
        <v>4</v>
      </c>
      <c r="I300" s="156">
        <v>358.75</v>
      </c>
      <c r="J300" s="156">
        <f>ROUND(I300*H300,2)</f>
        <v>1435</v>
      </c>
      <c r="K300" s="153" t="s">
        <v>3562</v>
      </c>
      <c r="L300" s="80"/>
      <c r="M300" s="157" t="s">
        <v>31</v>
      </c>
      <c r="N300" s="158" t="s">
        <v>3550</v>
      </c>
      <c r="O300" s="159">
        <v>0.52900000000000003</v>
      </c>
      <c r="P300" s="159">
        <f>O300*H300</f>
        <v>2.1160000000000001</v>
      </c>
      <c r="Q300" s="159">
        <v>9.76972E-4</v>
      </c>
      <c r="R300" s="159">
        <f>Q300*H300</f>
        <v>3.907888E-3</v>
      </c>
      <c r="S300" s="159">
        <v>0</v>
      </c>
      <c r="T300" s="160">
        <f>S300*H300</f>
        <v>0</v>
      </c>
      <c r="U300" s="79"/>
      <c r="V300" s="79"/>
      <c r="W300" s="79"/>
      <c r="X300" s="79"/>
      <c r="Y300" s="79"/>
      <c r="Z300" s="79"/>
      <c r="AA300" s="79"/>
      <c r="AB300" s="79"/>
      <c r="AC300" s="79"/>
      <c r="AD300" s="79"/>
      <c r="AE300" s="79"/>
      <c r="AR300" s="161" t="s">
        <v>162</v>
      </c>
      <c r="AT300" s="161" t="s">
        <v>26</v>
      </c>
      <c r="AU300" s="161" t="s">
        <v>62</v>
      </c>
      <c r="AY300" s="72" t="s">
        <v>107</v>
      </c>
      <c r="BE300" s="162">
        <f>IF(N300="základní",J300,0)</f>
        <v>1435</v>
      </c>
      <c r="BF300" s="162">
        <f>IF(N300="snížená",J300,0)</f>
        <v>0</v>
      </c>
      <c r="BG300" s="162">
        <f>IF(N300="zákl. přenesená",J300,0)</f>
        <v>0</v>
      </c>
      <c r="BH300" s="162">
        <f>IF(N300="sníž. přenesená",J300,0)</f>
        <v>0</v>
      </c>
      <c r="BI300" s="162">
        <f>IF(N300="nulová",J300,0)</f>
        <v>0</v>
      </c>
      <c r="BJ300" s="72" t="s">
        <v>105</v>
      </c>
      <c r="BK300" s="162">
        <f>ROUND(I300*H300,2)</f>
        <v>1435</v>
      </c>
      <c r="BL300" s="72" t="s">
        <v>162</v>
      </c>
      <c r="BM300" s="161" t="s">
        <v>423</v>
      </c>
    </row>
    <row r="301" spans="1:65" s="82" customFormat="1" x14ac:dyDescent="0.2">
      <c r="A301" s="79"/>
      <c r="B301" s="80"/>
      <c r="C301" s="79"/>
      <c r="D301" s="163" t="s">
        <v>116</v>
      </c>
      <c r="E301" s="79"/>
      <c r="F301" s="164" t="s">
        <v>424</v>
      </c>
      <c r="G301" s="79"/>
      <c r="H301" s="79"/>
      <c r="I301" s="79"/>
      <c r="J301" s="79"/>
      <c r="K301" s="79"/>
      <c r="L301" s="80"/>
      <c r="M301" s="165"/>
      <c r="O301" s="79"/>
      <c r="P301" s="79"/>
      <c r="Q301" s="79"/>
      <c r="R301" s="79"/>
      <c r="S301" s="79"/>
      <c r="T301" s="166"/>
      <c r="U301" s="79"/>
      <c r="V301" s="79"/>
      <c r="W301" s="79"/>
      <c r="X301" s="79"/>
      <c r="Y301" s="79"/>
      <c r="Z301" s="79"/>
      <c r="AA301" s="79"/>
      <c r="AB301" s="79"/>
      <c r="AC301" s="79"/>
      <c r="AD301" s="79"/>
      <c r="AE301" s="79"/>
      <c r="AT301" s="72" t="s">
        <v>116</v>
      </c>
      <c r="AU301" s="72" t="s">
        <v>62</v>
      </c>
    </row>
    <row r="302" spans="1:65" s="82" customFormat="1" x14ac:dyDescent="0.2">
      <c r="A302" s="79"/>
      <c r="B302" s="80"/>
      <c r="C302" s="79"/>
      <c r="D302" s="167" t="s">
        <v>118</v>
      </c>
      <c r="E302" s="79"/>
      <c r="F302" s="168" t="s">
        <v>3658</v>
      </c>
      <c r="G302" s="79"/>
      <c r="H302" s="79"/>
      <c r="I302" s="79"/>
      <c r="J302" s="79"/>
      <c r="K302" s="79"/>
      <c r="L302" s="80"/>
      <c r="M302" s="165"/>
      <c r="O302" s="79"/>
      <c r="P302" s="79"/>
      <c r="Q302" s="79"/>
      <c r="R302" s="79"/>
      <c r="S302" s="79"/>
      <c r="T302" s="166"/>
      <c r="U302" s="79"/>
      <c r="V302" s="79"/>
      <c r="W302" s="79"/>
      <c r="X302" s="79"/>
      <c r="Y302" s="79"/>
      <c r="Z302" s="79"/>
      <c r="AA302" s="79"/>
      <c r="AB302" s="79"/>
      <c r="AC302" s="79"/>
      <c r="AD302" s="79"/>
      <c r="AE302" s="79"/>
      <c r="AT302" s="72" t="s">
        <v>118</v>
      </c>
      <c r="AU302" s="72" t="s">
        <v>62</v>
      </c>
    </row>
    <row r="303" spans="1:65" s="82" customFormat="1" ht="16.5" customHeight="1" x14ac:dyDescent="0.2">
      <c r="A303" s="79"/>
      <c r="B303" s="150"/>
      <c r="C303" s="151" t="s">
        <v>425</v>
      </c>
      <c r="D303" s="151" t="s">
        <v>26</v>
      </c>
      <c r="E303" s="152" t="s">
        <v>426</v>
      </c>
      <c r="F303" s="153" t="s">
        <v>427</v>
      </c>
      <c r="G303" s="154" t="s">
        <v>161</v>
      </c>
      <c r="H303" s="155">
        <v>2</v>
      </c>
      <c r="I303" s="156">
        <v>243.15</v>
      </c>
      <c r="J303" s="156">
        <f>ROUND(I303*H303,2)</f>
        <v>486.3</v>
      </c>
      <c r="K303" s="153" t="s">
        <v>3562</v>
      </c>
      <c r="L303" s="80"/>
      <c r="M303" s="157" t="s">
        <v>31</v>
      </c>
      <c r="N303" s="158" t="s">
        <v>3550</v>
      </c>
      <c r="O303" s="159">
        <v>0.34300000000000003</v>
      </c>
      <c r="P303" s="159">
        <f>O303*H303</f>
        <v>0.68600000000000005</v>
      </c>
      <c r="Q303" s="159">
        <v>3.1100000000000002E-4</v>
      </c>
      <c r="R303" s="159">
        <f>Q303*H303</f>
        <v>6.2200000000000005E-4</v>
      </c>
      <c r="S303" s="159">
        <v>0</v>
      </c>
      <c r="T303" s="160">
        <f>S303*H303</f>
        <v>0</v>
      </c>
      <c r="U303" s="79"/>
      <c r="V303" s="79"/>
      <c r="W303" s="79"/>
      <c r="X303" s="79"/>
      <c r="Y303" s="79"/>
      <c r="Z303" s="79"/>
      <c r="AA303" s="79"/>
      <c r="AB303" s="79"/>
      <c r="AC303" s="79"/>
      <c r="AD303" s="79"/>
      <c r="AE303" s="79"/>
      <c r="AR303" s="161" t="s">
        <v>162</v>
      </c>
      <c r="AT303" s="161" t="s">
        <v>26</v>
      </c>
      <c r="AU303" s="161" t="s">
        <v>62</v>
      </c>
      <c r="AY303" s="72" t="s">
        <v>107</v>
      </c>
      <c r="BE303" s="162">
        <f>IF(N303="základní",J303,0)</f>
        <v>486.3</v>
      </c>
      <c r="BF303" s="162">
        <f>IF(N303="snížená",J303,0)</f>
        <v>0</v>
      </c>
      <c r="BG303" s="162">
        <f>IF(N303="zákl. přenesená",J303,0)</f>
        <v>0</v>
      </c>
      <c r="BH303" s="162">
        <f>IF(N303="sníž. přenesená",J303,0)</f>
        <v>0</v>
      </c>
      <c r="BI303" s="162">
        <f>IF(N303="nulová",J303,0)</f>
        <v>0</v>
      </c>
      <c r="BJ303" s="72" t="s">
        <v>105</v>
      </c>
      <c r="BK303" s="162">
        <f>ROUND(I303*H303,2)</f>
        <v>486.3</v>
      </c>
      <c r="BL303" s="72" t="s">
        <v>162</v>
      </c>
      <c r="BM303" s="161" t="s">
        <v>428</v>
      </c>
    </row>
    <row r="304" spans="1:65" s="82" customFormat="1" x14ac:dyDescent="0.2">
      <c r="A304" s="79"/>
      <c r="B304" s="80"/>
      <c r="C304" s="79"/>
      <c r="D304" s="163" t="s">
        <v>116</v>
      </c>
      <c r="E304" s="79"/>
      <c r="F304" s="164" t="s">
        <v>429</v>
      </c>
      <c r="G304" s="79"/>
      <c r="H304" s="79"/>
      <c r="I304" s="79"/>
      <c r="J304" s="79"/>
      <c r="K304" s="79"/>
      <c r="L304" s="80"/>
      <c r="M304" s="165"/>
      <c r="O304" s="79"/>
      <c r="P304" s="79"/>
      <c r="Q304" s="79"/>
      <c r="R304" s="79"/>
      <c r="S304" s="79"/>
      <c r="T304" s="166"/>
      <c r="U304" s="79"/>
      <c r="V304" s="79"/>
      <c r="W304" s="79"/>
      <c r="X304" s="79"/>
      <c r="Y304" s="79"/>
      <c r="Z304" s="79"/>
      <c r="AA304" s="79"/>
      <c r="AB304" s="79"/>
      <c r="AC304" s="79"/>
      <c r="AD304" s="79"/>
      <c r="AE304" s="79"/>
      <c r="AT304" s="72" t="s">
        <v>116</v>
      </c>
      <c r="AU304" s="72" t="s">
        <v>62</v>
      </c>
    </row>
    <row r="305" spans="1:65" s="82" customFormat="1" x14ac:dyDescent="0.2">
      <c r="A305" s="79"/>
      <c r="B305" s="80"/>
      <c r="C305" s="79"/>
      <c r="D305" s="167" t="s">
        <v>118</v>
      </c>
      <c r="E305" s="79"/>
      <c r="F305" s="168" t="s">
        <v>3659</v>
      </c>
      <c r="G305" s="79"/>
      <c r="H305" s="79"/>
      <c r="I305" s="79"/>
      <c r="J305" s="79"/>
      <c r="K305" s="79"/>
      <c r="L305" s="80"/>
      <c r="M305" s="165"/>
      <c r="O305" s="79"/>
      <c r="P305" s="79"/>
      <c r="Q305" s="79"/>
      <c r="R305" s="79"/>
      <c r="S305" s="79"/>
      <c r="T305" s="166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T305" s="72" t="s">
        <v>118</v>
      </c>
      <c r="AU305" s="72" t="s">
        <v>62</v>
      </c>
    </row>
    <row r="306" spans="1:65" s="82" customFormat="1" ht="16.5" customHeight="1" x14ac:dyDescent="0.2">
      <c r="A306" s="79"/>
      <c r="B306" s="150"/>
      <c r="C306" s="151" t="s">
        <v>430</v>
      </c>
      <c r="D306" s="151" t="s">
        <v>26</v>
      </c>
      <c r="E306" s="152" t="s">
        <v>431</v>
      </c>
      <c r="F306" s="153" t="s">
        <v>432</v>
      </c>
      <c r="G306" s="154" t="s">
        <v>161</v>
      </c>
      <c r="H306" s="155">
        <v>2</v>
      </c>
      <c r="I306" s="156">
        <v>259.20999999999998</v>
      </c>
      <c r="J306" s="156">
        <f>ROUND(I306*H306,2)</f>
        <v>518.41999999999996</v>
      </c>
      <c r="K306" s="153" t="s">
        <v>3562</v>
      </c>
      <c r="L306" s="80"/>
      <c r="M306" s="157" t="s">
        <v>31</v>
      </c>
      <c r="N306" s="158" t="s">
        <v>3550</v>
      </c>
      <c r="O306" s="159">
        <v>0.38400000000000001</v>
      </c>
      <c r="P306" s="159">
        <f>O306*H306</f>
        <v>0.76800000000000002</v>
      </c>
      <c r="Q306" s="159">
        <v>7.0100000000000002E-4</v>
      </c>
      <c r="R306" s="159">
        <f>Q306*H306</f>
        <v>1.402E-3</v>
      </c>
      <c r="S306" s="159">
        <v>0</v>
      </c>
      <c r="T306" s="160">
        <f>S306*H306</f>
        <v>0</v>
      </c>
      <c r="U306" s="79"/>
      <c r="V306" s="79"/>
      <c r="W306" s="79"/>
      <c r="X306" s="79"/>
      <c r="Y306" s="79"/>
      <c r="Z306" s="79"/>
      <c r="AA306" s="79"/>
      <c r="AB306" s="79"/>
      <c r="AC306" s="79"/>
      <c r="AD306" s="79"/>
      <c r="AE306" s="79"/>
      <c r="AR306" s="161" t="s">
        <v>162</v>
      </c>
      <c r="AT306" s="161" t="s">
        <v>26</v>
      </c>
      <c r="AU306" s="161" t="s">
        <v>62</v>
      </c>
      <c r="AY306" s="72" t="s">
        <v>107</v>
      </c>
      <c r="BE306" s="162">
        <f>IF(N306="základní",J306,0)</f>
        <v>518.41999999999996</v>
      </c>
      <c r="BF306" s="162">
        <f>IF(N306="snížená",J306,0)</f>
        <v>0</v>
      </c>
      <c r="BG306" s="162">
        <f>IF(N306="zákl. přenesená",J306,0)</f>
        <v>0</v>
      </c>
      <c r="BH306" s="162">
        <f>IF(N306="sníž. přenesená",J306,0)</f>
        <v>0</v>
      </c>
      <c r="BI306" s="162">
        <f>IF(N306="nulová",J306,0)</f>
        <v>0</v>
      </c>
      <c r="BJ306" s="72" t="s">
        <v>105</v>
      </c>
      <c r="BK306" s="162">
        <f>ROUND(I306*H306,2)</f>
        <v>518.41999999999996</v>
      </c>
      <c r="BL306" s="72" t="s">
        <v>162</v>
      </c>
      <c r="BM306" s="161" t="s">
        <v>433</v>
      </c>
    </row>
    <row r="307" spans="1:65" s="82" customFormat="1" x14ac:dyDescent="0.2">
      <c r="A307" s="79"/>
      <c r="B307" s="80"/>
      <c r="C307" s="79"/>
      <c r="D307" s="163" t="s">
        <v>116</v>
      </c>
      <c r="E307" s="79"/>
      <c r="F307" s="164" t="s">
        <v>434</v>
      </c>
      <c r="G307" s="79"/>
      <c r="H307" s="79"/>
      <c r="I307" s="79"/>
      <c r="J307" s="79"/>
      <c r="K307" s="79"/>
      <c r="L307" s="80"/>
      <c r="M307" s="165"/>
      <c r="O307" s="79"/>
      <c r="P307" s="79"/>
      <c r="Q307" s="79"/>
      <c r="R307" s="79"/>
      <c r="S307" s="79"/>
      <c r="T307" s="166"/>
      <c r="U307" s="79"/>
      <c r="V307" s="79"/>
      <c r="W307" s="79"/>
      <c r="X307" s="79"/>
      <c r="Y307" s="79"/>
      <c r="Z307" s="79"/>
      <c r="AA307" s="79"/>
      <c r="AB307" s="79"/>
      <c r="AC307" s="79"/>
      <c r="AD307" s="79"/>
      <c r="AE307" s="79"/>
      <c r="AT307" s="72" t="s">
        <v>116</v>
      </c>
      <c r="AU307" s="72" t="s">
        <v>62</v>
      </c>
    </row>
    <row r="308" spans="1:65" s="82" customFormat="1" x14ac:dyDescent="0.2">
      <c r="A308" s="79"/>
      <c r="B308" s="80"/>
      <c r="C308" s="79"/>
      <c r="D308" s="167" t="s">
        <v>118</v>
      </c>
      <c r="E308" s="79"/>
      <c r="F308" s="168" t="s">
        <v>3660</v>
      </c>
      <c r="G308" s="79"/>
      <c r="H308" s="79"/>
      <c r="I308" s="79"/>
      <c r="J308" s="79"/>
      <c r="K308" s="79"/>
      <c r="L308" s="80"/>
      <c r="M308" s="165"/>
      <c r="O308" s="79"/>
      <c r="P308" s="79"/>
      <c r="Q308" s="79"/>
      <c r="R308" s="79"/>
      <c r="S308" s="79"/>
      <c r="T308" s="166"/>
      <c r="U308" s="79"/>
      <c r="V308" s="79"/>
      <c r="W308" s="79"/>
      <c r="X308" s="79"/>
      <c r="Y308" s="79"/>
      <c r="Z308" s="79"/>
      <c r="AA308" s="79"/>
      <c r="AB308" s="79"/>
      <c r="AC308" s="79"/>
      <c r="AD308" s="79"/>
      <c r="AE308" s="79"/>
      <c r="AT308" s="72" t="s">
        <v>118</v>
      </c>
      <c r="AU308" s="72" t="s">
        <v>62</v>
      </c>
    </row>
    <row r="309" spans="1:65" s="82" customFormat="1" ht="16.5" customHeight="1" x14ac:dyDescent="0.2">
      <c r="A309" s="79"/>
      <c r="B309" s="150"/>
      <c r="C309" s="151" t="s">
        <v>435</v>
      </c>
      <c r="D309" s="151" t="s">
        <v>26</v>
      </c>
      <c r="E309" s="152" t="s">
        <v>436</v>
      </c>
      <c r="F309" s="153" t="s">
        <v>437</v>
      </c>
      <c r="G309" s="154" t="s">
        <v>130</v>
      </c>
      <c r="H309" s="155">
        <v>40</v>
      </c>
      <c r="I309" s="156">
        <v>60.55</v>
      </c>
      <c r="J309" s="156">
        <f>ROUND(I309*H309,2)</f>
        <v>2422</v>
      </c>
      <c r="K309" s="153" t="s">
        <v>3562</v>
      </c>
      <c r="L309" s="80"/>
      <c r="M309" s="157" t="s">
        <v>31</v>
      </c>
      <c r="N309" s="158" t="s">
        <v>3550</v>
      </c>
      <c r="O309" s="159">
        <v>9.7000000000000003E-2</v>
      </c>
      <c r="P309" s="159">
        <f>O309*H309</f>
        <v>3.88</v>
      </c>
      <c r="Q309" s="159">
        <v>4.3999999999999999E-5</v>
      </c>
      <c r="R309" s="159">
        <f>Q309*H309</f>
        <v>1.7599999999999998E-3</v>
      </c>
      <c r="S309" s="159">
        <v>0</v>
      </c>
      <c r="T309" s="160">
        <f>S309*H309</f>
        <v>0</v>
      </c>
      <c r="U309" s="79"/>
      <c r="V309" s="79"/>
      <c r="W309" s="79"/>
      <c r="X309" s="79"/>
      <c r="Y309" s="79"/>
      <c r="Z309" s="79"/>
      <c r="AA309" s="79"/>
      <c r="AB309" s="79"/>
      <c r="AC309" s="79"/>
      <c r="AD309" s="79"/>
      <c r="AE309" s="79"/>
      <c r="AR309" s="161" t="s">
        <v>162</v>
      </c>
      <c r="AT309" s="161" t="s">
        <v>26</v>
      </c>
      <c r="AU309" s="161" t="s">
        <v>62</v>
      </c>
      <c r="AY309" s="72" t="s">
        <v>107</v>
      </c>
      <c r="BE309" s="162">
        <f>IF(N309="základní",J309,0)</f>
        <v>2422</v>
      </c>
      <c r="BF309" s="162">
        <f>IF(N309="snížená",J309,0)</f>
        <v>0</v>
      </c>
      <c r="BG309" s="162">
        <f>IF(N309="zákl. přenesená",J309,0)</f>
        <v>0</v>
      </c>
      <c r="BH309" s="162">
        <f>IF(N309="sníž. přenesená",J309,0)</f>
        <v>0</v>
      </c>
      <c r="BI309" s="162">
        <f>IF(N309="nulová",J309,0)</f>
        <v>0</v>
      </c>
      <c r="BJ309" s="72" t="s">
        <v>105</v>
      </c>
      <c r="BK309" s="162">
        <f>ROUND(I309*H309,2)</f>
        <v>2422</v>
      </c>
      <c r="BL309" s="72" t="s">
        <v>162</v>
      </c>
      <c r="BM309" s="161" t="s">
        <v>438</v>
      </c>
    </row>
    <row r="310" spans="1:65" s="82" customFormat="1" x14ac:dyDescent="0.2">
      <c r="A310" s="79"/>
      <c r="B310" s="80"/>
      <c r="C310" s="79"/>
      <c r="D310" s="163" t="s">
        <v>116</v>
      </c>
      <c r="E310" s="79"/>
      <c r="F310" s="164" t="s">
        <v>439</v>
      </c>
      <c r="G310" s="79"/>
      <c r="H310" s="79"/>
      <c r="I310" s="79"/>
      <c r="J310" s="79"/>
      <c r="K310" s="79"/>
      <c r="L310" s="80"/>
      <c r="M310" s="165"/>
      <c r="O310" s="79"/>
      <c r="P310" s="79"/>
      <c r="Q310" s="79"/>
      <c r="R310" s="79"/>
      <c r="S310" s="79"/>
      <c r="T310" s="166"/>
      <c r="U310" s="79"/>
      <c r="V310" s="79"/>
      <c r="W310" s="79"/>
      <c r="X310" s="79"/>
      <c r="Y310" s="79"/>
      <c r="Z310" s="79"/>
      <c r="AA310" s="79"/>
      <c r="AB310" s="79"/>
      <c r="AC310" s="79"/>
      <c r="AD310" s="79"/>
      <c r="AE310" s="79"/>
      <c r="AT310" s="72" t="s">
        <v>116</v>
      </c>
      <c r="AU310" s="72" t="s">
        <v>62</v>
      </c>
    </row>
    <row r="311" spans="1:65" s="82" customFormat="1" x14ac:dyDescent="0.2">
      <c r="A311" s="79"/>
      <c r="B311" s="80"/>
      <c r="C311" s="79"/>
      <c r="D311" s="167" t="s">
        <v>118</v>
      </c>
      <c r="E311" s="79"/>
      <c r="F311" s="168" t="s">
        <v>3661</v>
      </c>
      <c r="G311" s="79"/>
      <c r="H311" s="79"/>
      <c r="I311" s="79"/>
      <c r="J311" s="79"/>
      <c r="K311" s="79"/>
      <c r="L311" s="80"/>
      <c r="M311" s="165"/>
      <c r="O311" s="79"/>
      <c r="P311" s="79"/>
      <c r="Q311" s="79"/>
      <c r="R311" s="79"/>
      <c r="S311" s="79"/>
      <c r="T311" s="166"/>
      <c r="U311" s="79"/>
      <c r="V311" s="79"/>
      <c r="W311" s="79"/>
      <c r="X311" s="79"/>
      <c r="Y311" s="79"/>
      <c r="Z311" s="79"/>
      <c r="AA311" s="79"/>
      <c r="AB311" s="79"/>
      <c r="AC311" s="79"/>
      <c r="AD311" s="79"/>
      <c r="AE311" s="79"/>
      <c r="AT311" s="72" t="s">
        <v>118</v>
      </c>
      <c r="AU311" s="72" t="s">
        <v>62</v>
      </c>
    </row>
    <row r="312" spans="1:65" s="82" customFormat="1" ht="16.5" customHeight="1" x14ac:dyDescent="0.2">
      <c r="A312" s="79"/>
      <c r="B312" s="150"/>
      <c r="C312" s="169" t="s">
        <v>440</v>
      </c>
      <c r="D312" s="169" t="s">
        <v>338</v>
      </c>
      <c r="E312" s="170" t="s">
        <v>339</v>
      </c>
      <c r="F312" s="171" t="s">
        <v>340</v>
      </c>
      <c r="G312" s="172" t="s">
        <v>130</v>
      </c>
      <c r="H312" s="173">
        <v>41.2</v>
      </c>
      <c r="I312" s="174">
        <v>27.4</v>
      </c>
      <c r="J312" s="174">
        <f>ROUND(I312*H312,2)</f>
        <v>1128.8800000000001</v>
      </c>
      <c r="K312" s="171" t="s">
        <v>3562</v>
      </c>
      <c r="L312" s="175"/>
      <c r="M312" s="176" t="s">
        <v>31</v>
      </c>
      <c r="N312" s="177" t="s">
        <v>3550</v>
      </c>
      <c r="O312" s="159">
        <v>0</v>
      </c>
      <c r="P312" s="159">
        <f>O312*H312</f>
        <v>0</v>
      </c>
      <c r="Q312" s="159">
        <v>2.0000000000000001E-4</v>
      </c>
      <c r="R312" s="159">
        <f>Q312*H312</f>
        <v>8.2400000000000008E-3</v>
      </c>
      <c r="S312" s="159">
        <v>0</v>
      </c>
      <c r="T312" s="160">
        <f>S312*H312</f>
        <v>0</v>
      </c>
      <c r="U312" s="79"/>
      <c r="V312" s="79"/>
      <c r="W312" s="79"/>
      <c r="X312" s="79"/>
      <c r="Y312" s="79"/>
      <c r="Z312" s="79"/>
      <c r="AA312" s="79"/>
      <c r="AB312" s="79"/>
      <c r="AC312" s="79"/>
      <c r="AD312" s="79"/>
      <c r="AE312" s="79"/>
      <c r="AR312" s="161" t="s">
        <v>268</v>
      </c>
      <c r="AT312" s="161" t="s">
        <v>338</v>
      </c>
      <c r="AU312" s="161" t="s">
        <v>62</v>
      </c>
      <c r="AY312" s="72" t="s">
        <v>107</v>
      </c>
      <c r="BE312" s="162">
        <f>IF(N312="základní",J312,0)</f>
        <v>1128.8800000000001</v>
      </c>
      <c r="BF312" s="162">
        <f>IF(N312="snížená",J312,0)</f>
        <v>0</v>
      </c>
      <c r="BG312" s="162">
        <f>IF(N312="zákl. přenesená",J312,0)</f>
        <v>0</v>
      </c>
      <c r="BH312" s="162">
        <f>IF(N312="sníž. přenesená",J312,0)</f>
        <v>0</v>
      </c>
      <c r="BI312" s="162">
        <f>IF(N312="nulová",J312,0)</f>
        <v>0</v>
      </c>
      <c r="BJ312" s="72" t="s">
        <v>105</v>
      </c>
      <c r="BK312" s="162">
        <f>ROUND(I312*H312,2)</f>
        <v>1128.8800000000001</v>
      </c>
      <c r="BL312" s="72" t="s">
        <v>162</v>
      </c>
      <c r="BM312" s="161" t="s">
        <v>441</v>
      </c>
    </row>
    <row r="313" spans="1:65" s="82" customFormat="1" x14ac:dyDescent="0.2">
      <c r="A313" s="79"/>
      <c r="B313" s="80"/>
      <c r="C313" s="79"/>
      <c r="D313" s="163" t="s">
        <v>116</v>
      </c>
      <c r="E313" s="79"/>
      <c r="F313" s="164" t="s">
        <v>340</v>
      </c>
      <c r="G313" s="79"/>
      <c r="H313" s="79"/>
      <c r="I313" s="79"/>
      <c r="J313" s="79"/>
      <c r="K313" s="79"/>
      <c r="L313" s="80"/>
      <c r="M313" s="165"/>
      <c r="O313" s="79"/>
      <c r="P313" s="79"/>
      <c r="Q313" s="79"/>
      <c r="R313" s="79"/>
      <c r="S313" s="79"/>
      <c r="T313" s="166"/>
      <c r="U313" s="79"/>
      <c r="V313" s="79"/>
      <c r="W313" s="79"/>
      <c r="X313" s="79"/>
      <c r="Y313" s="79"/>
      <c r="Z313" s="79"/>
      <c r="AA313" s="79"/>
      <c r="AB313" s="79"/>
      <c r="AC313" s="79"/>
      <c r="AD313" s="79"/>
      <c r="AE313" s="79"/>
      <c r="AT313" s="72" t="s">
        <v>116</v>
      </c>
      <c r="AU313" s="72" t="s">
        <v>62</v>
      </c>
    </row>
    <row r="314" spans="1:65" s="178" customFormat="1" x14ac:dyDescent="0.2">
      <c r="B314" s="179"/>
      <c r="D314" s="163" t="s">
        <v>342</v>
      </c>
      <c r="F314" s="180" t="s">
        <v>4426</v>
      </c>
      <c r="H314" s="181">
        <v>41.2</v>
      </c>
      <c r="L314" s="179"/>
      <c r="M314" s="182"/>
      <c r="T314" s="183"/>
      <c r="AT314" s="184" t="s">
        <v>342</v>
      </c>
      <c r="AU314" s="184" t="s">
        <v>62</v>
      </c>
      <c r="AV314" s="178" t="s">
        <v>62</v>
      </c>
      <c r="AW314" s="178" t="s">
        <v>65</v>
      </c>
      <c r="AX314" s="178" t="s">
        <v>105</v>
      </c>
      <c r="AY314" s="184" t="s">
        <v>107</v>
      </c>
    </row>
    <row r="315" spans="1:65" s="82" customFormat="1" ht="16.5" customHeight="1" x14ac:dyDescent="0.2">
      <c r="A315" s="79"/>
      <c r="B315" s="150"/>
      <c r="C315" s="151" t="s">
        <v>442</v>
      </c>
      <c r="D315" s="151" t="s">
        <v>26</v>
      </c>
      <c r="E315" s="152" t="s">
        <v>443</v>
      </c>
      <c r="F315" s="153" t="s">
        <v>3662</v>
      </c>
      <c r="G315" s="154" t="s">
        <v>130</v>
      </c>
      <c r="H315" s="155">
        <v>30</v>
      </c>
      <c r="I315" s="156">
        <v>62.27</v>
      </c>
      <c r="J315" s="156">
        <f>ROUND(I315*H315,2)</f>
        <v>1868.1</v>
      </c>
      <c r="K315" s="153" t="s">
        <v>3562</v>
      </c>
      <c r="L315" s="80"/>
      <c r="M315" s="157" t="s">
        <v>31</v>
      </c>
      <c r="N315" s="158" t="s">
        <v>3550</v>
      </c>
      <c r="O315" s="159">
        <v>0.1</v>
      </c>
      <c r="P315" s="159">
        <f>O315*H315</f>
        <v>3</v>
      </c>
      <c r="Q315" s="159">
        <v>4.3999999999999999E-5</v>
      </c>
      <c r="R315" s="159">
        <f>Q315*H315</f>
        <v>1.32E-3</v>
      </c>
      <c r="S315" s="159">
        <v>0</v>
      </c>
      <c r="T315" s="160">
        <f>S315*H315</f>
        <v>0</v>
      </c>
      <c r="U315" s="79"/>
      <c r="V315" s="79"/>
      <c r="W315" s="79"/>
      <c r="X315" s="79"/>
      <c r="Y315" s="79"/>
      <c r="Z315" s="79"/>
      <c r="AA315" s="79"/>
      <c r="AB315" s="79"/>
      <c r="AC315" s="79"/>
      <c r="AD315" s="79"/>
      <c r="AE315" s="79"/>
      <c r="AR315" s="161" t="s">
        <v>162</v>
      </c>
      <c r="AT315" s="161" t="s">
        <v>26</v>
      </c>
      <c r="AU315" s="161" t="s">
        <v>62</v>
      </c>
      <c r="AY315" s="72" t="s">
        <v>107</v>
      </c>
      <c r="BE315" s="162">
        <f>IF(N315="základní",J315,0)</f>
        <v>1868.1</v>
      </c>
      <c r="BF315" s="162">
        <f>IF(N315="snížená",J315,0)</f>
        <v>0</v>
      </c>
      <c r="BG315" s="162">
        <f>IF(N315="zákl. přenesená",J315,0)</f>
        <v>0</v>
      </c>
      <c r="BH315" s="162">
        <f>IF(N315="sníž. přenesená",J315,0)</f>
        <v>0</v>
      </c>
      <c r="BI315" s="162">
        <f>IF(N315="nulová",J315,0)</f>
        <v>0</v>
      </c>
      <c r="BJ315" s="72" t="s">
        <v>105</v>
      </c>
      <c r="BK315" s="162">
        <f>ROUND(I315*H315,2)</f>
        <v>1868.1</v>
      </c>
      <c r="BL315" s="72" t="s">
        <v>162</v>
      </c>
      <c r="BM315" s="161" t="s">
        <v>444</v>
      </c>
    </row>
    <row r="316" spans="1:65" s="82" customFormat="1" x14ac:dyDescent="0.2">
      <c r="A316" s="79"/>
      <c r="B316" s="80"/>
      <c r="C316" s="79"/>
      <c r="D316" s="163" t="s">
        <v>116</v>
      </c>
      <c r="E316" s="79"/>
      <c r="F316" s="164" t="s">
        <v>445</v>
      </c>
      <c r="G316" s="79"/>
      <c r="H316" s="79"/>
      <c r="I316" s="79"/>
      <c r="J316" s="79"/>
      <c r="K316" s="79"/>
      <c r="L316" s="80"/>
      <c r="M316" s="165"/>
      <c r="O316" s="79"/>
      <c r="P316" s="79"/>
      <c r="Q316" s="79"/>
      <c r="R316" s="79"/>
      <c r="S316" s="79"/>
      <c r="T316" s="166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T316" s="72" t="s">
        <v>116</v>
      </c>
      <c r="AU316" s="72" t="s">
        <v>62</v>
      </c>
    </row>
    <row r="317" spans="1:65" s="82" customFormat="1" x14ac:dyDescent="0.2">
      <c r="A317" s="79"/>
      <c r="B317" s="80"/>
      <c r="C317" s="79"/>
      <c r="D317" s="167" t="s">
        <v>118</v>
      </c>
      <c r="E317" s="79"/>
      <c r="F317" s="168" t="s">
        <v>3663</v>
      </c>
      <c r="G317" s="79"/>
      <c r="H317" s="79"/>
      <c r="I317" s="79"/>
      <c r="J317" s="79"/>
      <c r="K317" s="79"/>
      <c r="L317" s="80"/>
      <c r="M317" s="165"/>
      <c r="O317" s="79"/>
      <c r="P317" s="79"/>
      <c r="Q317" s="79"/>
      <c r="R317" s="79"/>
      <c r="S317" s="79"/>
      <c r="T317" s="166"/>
      <c r="U317" s="79"/>
      <c r="V317" s="79"/>
      <c r="W317" s="79"/>
      <c r="X317" s="79"/>
      <c r="Y317" s="79"/>
      <c r="Z317" s="79"/>
      <c r="AA317" s="79"/>
      <c r="AB317" s="79"/>
      <c r="AC317" s="79"/>
      <c r="AD317" s="79"/>
      <c r="AE317" s="79"/>
      <c r="AT317" s="72" t="s">
        <v>118</v>
      </c>
      <c r="AU317" s="72" t="s">
        <v>62</v>
      </c>
    </row>
    <row r="318" spans="1:65" s="82" customFormat="1" ht="16.5" customHeight="1" x14ac:dyDescent="0.2">
      <c r="A318" s="79"/>
      <c r="B318" s="150"/>
      <c r="C318" s="169" t="s">
        <v>446</v>
      </c>
      <c r="D318" s="169" t="s">
        <v>338</v>
      </c>
      <c r="E318" s="170" t="s">
        <v>349</v>
      </c>
      <c r="F318" s="171" t="s">
        <v>350</v>
      </c>
      <c r="G318" s="172" t="s">
        <v>130</v>
      </c>
      <c r="H318" s="173">
        <v>30.9</v>
      </c>
      <c r="I318" s="174">
        <v>31.4</v>
      </c>
      <c r="J318" s="174">
        <f>ROUND(I318*H318,2)</f>
        <v>970.26</v>
      </c>
      <c r="K318" s="171" t="s">
        <v>3562</v>
      </c>
      <c r="L318" s="175"/>
      <c r="M318" s="176" t="s">
        <v>31</v>
      </c>
      <c r="N318" s="177" t="s">
        <v>3550</v>
      </c>
      <c r="O318" s="159">
        <v>0</v>
      </c>
      <c r="P318" s="159">
        <f>O318*H318</f>
        <v>0</v>
      </c>
      <c r="Q318" s="159">
        <v>3.2000000000000003E-4</v>
      </c>
      <c r="R318" s="159">
        <f>Q318*H318</f>
        <v>9.888000000000001E-3</v>
      </c>
      <c r="S318" s="159">
        <v>0</v>
      </c>
      <c r="T318" s="160">
        <f>S318*H318</f>
        <v>0</v>
      </c>
      <c r="U318" s="79"/>
      <c r="V318" s="79"/>
      <c r="W318" s="79"/>
      <c r="X318" s="79"/>
      <c r="Y318" s="79"/>
      <c r="Z318" s="79"/>
      <c r="AA318" s="79"/>
      <c r="AB318" s="79"/>
      <c r="AC318" s="79"/>
      <c r="AD318" s="79"/>
      <c r="AE318" s="79"/>
      <c r="AR318" s="161" t="s">
        <v>268</v>
      </c>
      <c r="AT318" s="161" t="s">
        <v>338</v>
      </c>
      <c r="AU318" s="161" t="s">
        <v>62</v>
      </c>
      <c r="AY318" s="72" t="s">
        <v>107</v>
      </c>
      <c r="BE318" s="162">
        <f>IF(N318="základní",J318,0)</f>
        <v>970.26</v>
      </c>
      <c r="BF318" s="162">
        <f>IF(N318="snížená",J318,0)</f>
        <v>0</v>
      </c>
      <c r="BG318" s="162">
        <f>IF(N318="zákl. přenesená",J318,0)</f>
        <v>0</v>
      </c>
      <c r="BH318" s="162">
        <f>IF(N318="sníž. přenesená",J318,0)</f>
        <v>0</v>
      </c>
      <c r="BI318" s="162">
        <f>IF(N318="nulová",J318,0)</f>
        <v>0</v>
      </c>
      <c r="BJ318" s="72" t="s">
        <v>105</v>
      </c>
      <c r="BK318" s="162">
        <f>ROUND(I318*H318,2)</f>
        <v>970.26</v>
      </c>
      <c r="BL318" s="72" t="s">
        <v>162</v>
      </c>
      <c r="BM318" s="161" t="s">
        <v>447</v>
      </c>
    </row>
    <row r="319" spans="1:65" s="82" customFormat="1" x14ac:dyDescent="0.2">
      <c r="A319" s="79"/>
      <c r="B319" s="80"/>
      <c r="C319" s="79"/>
      <c r="D319" s="163" t="s">
        <v>116</v>
      </c>
      <c r="E319" s="79"/>
      <c r="F319" s="164" t="s">
        <v>350</v>
      </c>
      <c r="G319" s="79"/>
      <c r="H319" s="79"/>
      <c r="I319" s="79"/>
      <c r="J319" s="79"/>
      <c r="K319" s="79"/>
      <c r="L319" s="80"/>
      <c r="M319" s="165"/>
      <c r="O319" s="79"/>
      <c r="P319" s="79"/>
      <c r="Q319" s="79"/>
      <c r="R319" s="79"/>
      <c r="S319" s="79"/>
      <c r="T319" s="166"/>
      <c r="U319" s="79"/>
      <c r="V319" s="79"/>
      <c r="W319" s="79"/>
      <c r="X319" s="79"/>
      <c r="Y319" s="79"/>
      <c r="Z319" s="79"/>
      <c r="AA319" s="79"/>
      <c r="AB319" s="79"/>
      <c r="AC319" s="79"/>
      <c r="AD319" s="79"/>
      <c r="AE319" s="79"/>
      <c r="AT319" s="72" t="s">
        <v>116</v>
      </c>
      <c r="AU319" s="72" t="s">
        <v>62</v>
      </c>
    </row>
    <row r="320" spans="1:65" s="178" customFormat="1" x14ac:dyDescent="0.2">
      <c r="B320" s="179"/>
      <c r="D320" s="163" t="s">
        <v>342</v>
      </c>
      <c r="F320" s="180" t="s">
        <v>3664</v>
      </c>
      <c r="H320" s="181">
        <v>30.9</v>
      </c>
      <c r="L320" s="179"/>
      <c r="M320" s="182"/>
      <c r="T320" s="183"/>
      <c r="AT320" s="184" t="s">
        <v>342</v>
      </c>
      <c r="AU320" s="184" t="s">
        <v>62</v>
      </c>
      <c r="AV320" s="178" t="s">
        <v>62</v>
      </c>
      <c r="AW320" s="178" t="s">
        <v>65</v>
      </c>
      <c r="AX320" s="178" t="s">
        <v>105</v>
      </c>
      <c r="AY320" s="184" t="s">
        <v>107</v>
      </c>
    </row>
    <row r="321" spans="1:65" s="82" customFormat="1" ht="16.5" customHeight="1" x14ac:dyDescent="0.2">
      <c r="A321" s="79"/>
      <c r="B321" s="150"/>
      <c r="C321" s="151" t="s">
        <v>448</v>
      </c>
      <c r="D321" s="151" t="s">
        <v>26</v>
      </c>
      <c r="E321" s="152" t="s">
        <v>449</v>
      </c>
      <c r="F321" s="153" t="s">
        <v>3665</v>
      </c>
      <c r="G321" s="154" t="s">
        <v>130</v>
      </c>
      <c r="H321" s="155">
        <v>10</v>
      </c>
      <c r="I321" s="156">
        <v>64.13</v>
      </c>
      <c r="J321" s="156">
        <f>ROUND(I321*H321,2)</f>
        <v>641.29999999999995</v>
      </c>
      <c r="K321" s="153" t="s">
        <v>3562</v>
      </c>
      <c r="L321" s="80"/>
      <c r="M321" s="157" t="s">
        <v>31</v>
      </c>
      <c r="N321" s="158" t="s">
        <v>3550</v>
      </c>
      <c r="O321" s="159">
        <v>0.10199999999999999</v>
      </c>
      <c r="P321" s="159">
        <f>O321*H321</f>
        <v>1.02</v>
      </c>
      <c r="Q321" s="159">
        <v>5.3999999999999998E-5</v>
      </c>
      <c r="R321" s="159">
        <f>Q321*H321</f>
        <v>5.4000000000000001E-4</v>
      </c>
      <c r="S321" s="159">
        <v>0</v>
      </c>
      <c r="T321" s="160">
        <f>S321*H321</f>
        <v>0</v>
      </c>
      <c r="U321" s="79"/>
      <c r="V321" s="79"/>
      <c r="W321" s="79"/>
      <c r="X321" s="79"/>
      <c r="Y321" s="79"/>
      <c r="Z321" s="79"/>
      <c r="AA321" s="79"/>
      <c r="AB321" s="79"/>
      <c r="AC321" s="79"/>
      <c r="AD321" s="79"/>
      <c r="AE321" s="79"/>
      <c r="AR321" s="161" t="s">
        <v>162</v>
      </c>
      <c r="AT321" s="161" t="s">
        <v>26</v>
      </c>
      <c r="AU321" s="161" t="s">
        <v>62</v>
      </c>
      <c r="AY321" s="72" t="s">
        <v>107</v>
      </c>
      <c r="BE321" s="162">
        <f>IF(N321="základní",J321,0)</f>
        <v>641.29999999999995</v>
      </c>
      <c r="BF321" s="162">
        <f>IF(N321="snížená",J321,0)</f>
        <v>0</v>
      </c>
      <c r="BG321" s="162">
        <f>IF(N321="zákl. přenesená",J321,0)</f>
        <v>0</v>
      </c>
      <c r="BH321" s="162">
        <f>IF(N321="sníž. přenesená",J321,0)</f>
        <v>0</v>
      </c>
      <c r="BI321" s="162">
        <f>IF(N321="nulová",J321,0)</f>
        <v>0</v>
      </c>
      <c r="BJ321" s="72" t="s">
        <v>105</v>
      </c>
      <c r="BK321" s="162">
        <f>ROUND(I321*H321,2)</f>
        <v>641.29999999999995</v>
      </c>
      <c r="BL321" s="72" t="s">
        <v>162</v>
      </c>
      <c r="BM321" s="161" t="s">
        <v>450</v>
      </c>
    </row>
    <row r="322" spans="1:65" s="82" customFormat="1" x14ac:dyDescent="0.2">
      <c r="A322" s="79"/>
      <c r="B322" s="80"/>
      <c r="C322" s="79"/>
      <c r="D322" s="163" t="s">
        <v>116</v>
      </c>
      <c r="E322" s="79"/>
      <c r="F322" s="164" t="s">
        <v>451</v>
      </c>
      <c r="G322" s="79"/>
      <c r="H322" s="79"/>
      <c r="I322" s="79"/>
      <c r="J322" s="79"/>
      <c r="K322" s="79"/>
      <c r="L322" s="80"/>
      <c r="M322" s="165"/>
      <c r="O322" s="79"/>
      <c r="P322" s="79"/>
      <c r="Q322" s="79"/>
      <c r="R322" s="79"/>
      <c r="S322" s="79"/>
      <c r="T322" s="166"/>
      <c r="U322" s="79"/>
      <c r="V322" s="79"/>
      <c r="W322" s="79"/>
      <c r="X322" s="79"/>
      <c r="Y322" s="79"/>
      <c r="Z322" s="79"/>
      <c r="AA322" s="79"/>
      <c r="AB322" s="79"/>
      <c r="AC322" s="79"/>
      <c r="AD322" s="79"/>
      <c r="AE322" s="79"/>
      <c r="AT322" s="72" t="s">
        <v>116</v>
      </c>
      <c r="AU322" s="72" t="s">
        <v>62</v>
      </c>
    </row>
    <row r="323" spans="1:65" s="82" customFormat="1" x14ac:dyDescent="0.2">
      <c r="A323" s="79"/>
      <c r="B323" s="80"/>
      <c r="C323" s="79"/>
      <c r="D323" s="167" t="s">
        <v>118</v>
      </c>
      <c r="E323" s="79"/>
      <c r="F323" s="168" t="s">
        <v>3666</v>
      </c>
      <c r="G323" s="79"/>
      <c r="H323" s="79"/>
      <c r="I323" s="79"/>
      <c r="J323" s="79"/>
      <c r="K323" s="79"/>
      <c r="L323" s="80"/>
      <c r="M323" s="165"/>
      <c r="O323" s="79"/>
      <c r="P323" s="79"/>
      <c r="Q323" s="79"/>
      <c r="R323" s="79"/>
      <c r="S323" s="79"/>
      <c r="T323" s="166"/>
      <c r="U323" s="79"/>
      <c r="V323" s="79"/>
      <c r="W323" s="79"/>
      <c r="X323" s="79"/>
      <c r="Y323" s="79"/>
      <c r="Z323" s="79"/>
      <c r="AA323" s="79"/>
      <c r="AB323" s="79"/>
      <c r="AC323" s="79"/>
      <c r="AD323" s="79"/>
      <c r="AE323" s="79"/>
      <c r="AT323" s="72" t="s">
        <v>118</v>
      </c>
      <c r="AU323" s="72" t="s">
        <v>62</v>
      </c>
    </row>
    <row r="324" spans="1:65" s="82" customFormat="1" ht="16.5" customHeight="1" x14ac:dyDescent="0.2">
      <c r="A324" s="79"/>
      <c r="B324" s="150"/>
      <c r="C324" s="169" t="s">
        <v>452</v>
      </c>
      <c r="D324" s="169" t="s">
        <v>338</v>
      </c>
      <c r="E324" s="170" t="s">
        <v>358</v>
      </c>
      <c r="F324" s="171" t="s">
        <v>359</v>
      </c>
      <c r="G324" s="172" t="s">
        <v>130</v>
      </c>
      <c r="H324" s="173">
        <v>10.3</v>
      </c>
      <c r="I324" s="174">
        <v>50.1</v>
      </c>
      <c r="J324" s="174">
        <f>ROUND(I324*H324,2)</f>
        <v>516.03</v>
      </c>
      <c r="K324" s="171" t="s">
        <v>3562</v>
      </c>
      <c r="L324" s="175"/>
      <c r="M324" s="176" t="s">
        <v>31</v>
      </c>
      <c r="N324" s="177" t="s">
        <v>3550</v>
      </c>
      <c r="O324" s="159">
        <v>0</v>
      </c>
      <c r="P324" s="159">
        <f>O324*H324</f>
        <v>0</v>
      </c>
      <c r="Q324" s="159">
        <v>4.6999999999999999E-4</v>
      </c>
      <c r="R324" s="159">
        <f>Q324*H324</f>
        <v>4.8409999999999998E-3</v>
      </c>
      <c r="S324" s="159">
        <v>0</v>
      </c>
      <c r="T324" s="160">
        <f>S324*H324</f>
        <v>0</v>
      </c>
      <c r="U324" s="79"/>
      <c r="V324" s="79"/>
      <c r="W324" s="79"/>
      <c r="X324" s="79"/>
      <c r="Y324" s="79"/>
      <c r="Z324" s="79"/>
      <c r="AA324" s="79"/>
      <c r="AB324" s="79"/>
      <c r="AC324" s="79"/>
      <c r="AD324" s="79"/>
      <c r="AE324" s="79"/>
      <c r="AR324" s="161" t="s">
        <v>268</v>
      </c>
      <c r="AT324" s="161" t="s">
        <v>338</v>
      </c>
      <c r="AU324" s="161" t="s">
        <v>62</v>
      </c>
      <c r="AY324" s="72" t="s">
        <v>107</v>
      </c>
      <c r="BE324" s="162">
        <f>IF(N324="základní",J324,0)</f>
        <v>516.03</v>
      </c>
      <c r="BF324" s="162">
        <f>IF(N324="snížená",J324,0)</f>
        <v>0</v>
      </c>
      <c r="BG324" s="162">
        <f>IF(N324="zákl. přenesená",J324,0)</f>
        <v>0</v>
      </c>
      <c r="BH324" s="162">
        <f>IF(N324="sníž. přenesená",J324,0)</f>
        <v>0</v>
      </c>
      <c r="BI324" s="162">
        <f>IF(N324="nulová",J324,0)</f>
        <v>0</v>
      </c>
      <c r="BJ324" s="72" t="s">
        <v>105</v>
      </c>
      <c r="BK324" s="162">
        <f>ROUND(I324*H324,2)</f>
        <v>516.03</v>
      </c>
      <c r="BL324" s="72" t="s">
        <v>162</v>
      </c>
      <c r="BM324" s="161" t="s">
        <v>453</v>
      </c>
    </row>
    <row r="325" spans="1:65" s="82" customFormat="1" x14ac:dyDescent="0.2">
      <c r="A325" s="79"/>
      <c r="B325" s="80"/>
      <c r="C325" s="79"/>
      <c r="D325" s="163" t="s">
        <v>116</v>
      </c>
      <c r="E325" s="79"/>
      <c r="F325" s="164" t="s">
        <v>359</v>
      </c>
      <c r="G325" s="79"/>
      <c r="H325" s="79"/>
      <c r="I325" s="79"/>
      <c r="J325" s="79"/>
      <c r="K325" s="79"/>
      <c r="L325" s="80"/>
      <c r="M325" s="165"/>
      <c r="O325" s="79"/>
      <c r="P325" s="79"/>
      <c r="Q325" s="79"/>
      <c r="R325" s="79"/>
      <c r="S325" s="79"/>
      <c r="T325" s="166"/>
      <c r="U325" s="79"/>
      <c r="V325" s="79"/>
      <c r="W325" s="79"/>
      <c r="X325" s="79"/>
      <c r="Y325" s="79"/>
      <c r="Z325" s="79"/>
      <c r="AA325" s="79"/>
      <c r="AB325" s="79"/>
      <c r="AC325" s="79"/>
      <c r="AD325" s="79"/>
      <c r="AE325" s="79"/>
      <c r="AT325" s="72" t="s">
        <v>116</v>
      </c>
      <c r="AU325" s="72" t="s">
        <v>62</v>
      </c>
    </row>
    <row r="326" spans="1:65" s="178" customFormat="1" x14ac:dyDescent="0.2">
      <c r="B326" s="179"/>
      <c r="D326" s="163" t="s">
        <v>342</v>
      </c>
      <c r="F326" s="180" t="s">
        <v>343</v>
      </c>
      <c r="H326" s="181">
        <v>10.3</v>
      </c>
      <c r="L326" s="179"/>
      <c r="M326" s="182"/>
      <c r="T326" s="183"/>
      <c r="AT326" s="184" t="s">
        <v>342</v>
      </c>
      <c r="AU326" s="184" t="s">
        <v>62</v>
      </c>
      <c r="AV326" s="178" t="s">
        <v>62</v>
      </c>
      <c r="AW326" s="178" t="s">
        <v>65</v>
      </c>
      <c r="AX326" s="178" t="s">
        <v>105</v>
      </c>
      <c r="AY326" s="184" t="s">
        <v>107</v>
      </c>
    </row>
    <row r="327" spans="1:65" s="82" customFormat="1" ht="16.5" customHeight="1" x14ac:dyDescent="0.2">
      <c r="A327" s="79"/>
      <c r="B327" s="150"/>
      <c r="C327" s="151" t="s">
        <v>454</v>
      </c>
      <c r="D327" s="151" t="s">
        <v>26</v>
      </c>
      <c r="E327" s="152" t="s">
        <v>455</v>
      </c>
      <c r="F327" s="153" t="s">
        <v>3667</v>
      </c>
      <c r="G327" s="154" t="s">
        <v>130</v>
      </c>
      <c r="H327" s="155">
        <v>10</v>
      </c>
      <c r="I327" s="156">
        <v>72.34</v>
      </c>
      <c r="J327" s="156">
        <f>ROUND(I327*H327,2)</f>
        <v>723.4</v>
      </c>
      <c r="K327" s="153" t="s">
        <v>3562</v>
      </c>
      <c r="L327" s="80"/>
      <c r="M327" s="157" t="s">
        <v>31</v>
      </c>
      <c r="N327" s="158" t="s">
        <v>3550</v>
      </c>
      <c r="O327" s="159">
        <v>0.11</v>
      </c>
      <c r="P327" s="159">
        <f>O327*H327</f>
        <v>1.1000000000000001</v>
      </c>
      <c r="Q327" s="159">
        <v>5.3999999999999998E-5</v>
      </c>
      <c r="R327" s="159">
        <f>Q327*H327</f>
        <v>5.4000000000000001E-4</v>
      </c>
      <c r="S327" s="159">
        <v>0</v>
      </c>
      <c r="T327" s="160">
        <f>S327*H327</f>
        <v>0</v>
      </c>
      <c r="U327" s="79"/>
      <c r="V327" s="79"/>
      <c r="W327" s="79"/>
      <c r="X327" s="79"/>
      <c r="Y327" s="79"/>
      <c r="Z327" s="79"/>
      <c r="AA327" s="79"/>
      <c r="AB327" s="79"/>
      <c r="AC327" s="79"/>
      <c r="AD327" s="79"/>
      <c r="AE327" s="79"/>
      <c r="AR327" s="161" t="s">
        <v>162</v>
      </c>
      <c r="AT327" s="161" t="s">
        <v>26</v>
      </c>
      <c r="AU327" s="161" t="s">
        <v>62</v>
      </c>
      <c r="AY327" s="72" t="s">
        <v>107</v>
      </c>
      <c r="BE327" s="162">
        <f>IF(N327="základní",J327,0)</f>
        <v>723.4</v>
      </c>
      <c r="BF327" s="162">
        <f>IF(N327="snížená",J327,0)</f>
        <v>0</v>
      </c>
      <c r="BG327" s="162">
        <f>IF(N327="zákl. přenesená",J327,0)</f>
        <v>0</v>
      </c>
      <c r="BH327" s="162">
        <f>IF(N327="sníž. přenesená",J327,0)</f>
        <v>0</v>
      </c>
      <c r="BI327" s="162">
        <f>IF(N327="nulová",J327,0)</f>
        <v>0</v>
      </c>
      <c r="BJ327" s="72" t="s">
        <v>105</v>
      </c>
      <c r="BK327" s="162">
        <f>ROUND(I327*H327,2)</f>
        <v>723.4</v>
      </c>
      <c r="BL327" s="72" t="s">
        <v>162</v>
      </c>
      <c r="BM327" s="161" t="s">
        <v>456</v>
      </c>
    </row>
    <row r="328" spans="1:65" s="82" customFormat="1" x14ac:dyDescent="0.2">
      <c r="A328" s="79"/>
      <c r="B328" s="80"/>
      <c r="C328" s="79"/>
      <c r="D328" s="163" t="s">
        <v>116</v>
      </c>
      <c r="E328" s="79"/>
      <c r="F328" s="164" t="s">
        <v>457</v>
      </c>
      <c r="G328" s="79"/>
      <c r="H328" s="79"/>
      <c r="I328" s="79"/>
      <c r="J328" s="79"/>
      <c r="K328" s="79"/>
      <c r="L328" s="80"/>
      <c r="M328" s="165"/>
      <c r="O328" s="79"/>
      <c r="P328" s="79"/>
      <c r="Q328" s="79"/>
      <c r="R328" s="79"/>
      <c r="S328" s="79"/>
      <c r="T328" s="166"/>
      <c r="U328" s="79"/>
      <c r="V328" s="79"/>
      <c r="W328" s="79"/>
      <c r="X328" s="79"/>
      <c r="Y328" s="79"/>
      <c r="Z328" s="79"/>
      <c r="AA328" s="79"/>
      <c r="AB328" s="79"/>
      <c r="AC328" s="79"/>
      <c r="AD328" s="79"/>
      <c r="AE328" s="79"/>
      <c r="AT328" s="72" t="s">
        <v>116</v>
      </c>
      <c r="AU328" s="72" t="s">
        <v>62</v>
      </c>
    </row>
    <row r="329" spans="1:65" s="82" customFormat="1" x14ac:dyDescent="0.2">
      <c r="A329" s="79"/>
      <c r="B329" s="80"/>
      <c r="C329" s="79"/>
      <c r="D329" s="167" t="s">
        <v>118</v>
      </c>
      <c r="E329" s="79"/>
      <c r="F329" s="168" t="s">
        <v>3668</v>
      </c>
      <c r="G329" s="79"/>
      <c r="H329" s="79"/>
      <c r="I329" s="79"/>
      <c r="J329" s="79"/>
      <c r="K329" s="79"/>
      <c r="L329" s="80"/>
      <c r="M329" s="165"/>
      <c r="O329" s="79"/>
      <c r="P329" s="79"/>
      <c r="Q329" s="79"/>
      <c r="R329" s="79"/>
      <c r="S329" s="79"/>
      <c r="T329" s="166"/>
      <c r="U329" s="79"/>
      <c r="V329" s="79"/>
      <c r="W329" s="79"/>
      <c r="X329" s="79"/>
      <c r="Y329" s="79"/>
      <c r="Z329" s="79"/>
      <c r="AA329" s="79"/>
      <c r="AB329" s="79"/>
      <c r="AC329" s="79"/>
      <c r="AD329" s="79"/>
      <c r="AE329" s="79"/>
      <c r="AT329" s="72" t="s">
        <v>118</v>
      </c>
      <c r="AU329" s="72" t="s">
        <v>62</v>
      </c>
    </row>
    <row r="330" spans="1:65" s="82" customFormat="1" ht="16.5" customHeight="1" x14ac:dyDescent="0.2">
      <c r="A330" s="79"/>
      <c r="B330" s="150"/>
      <c r="C330" s="169" t="s">
        <v>458</v>
      </c>
      <c r="D330" s="169" t="s">
        <v>338</v>
      </c>
      <c r="E330" s="170" t="s">
        <v>367</v>
      </c>
      <c r="F330" s="171" t="s">
        <v>368</v>
      </c>
      <c r="G330" s="172" t="s">
        <v>130</v>
      </c>
      <c r="H330" s="173">
        <v>10.3</v>
      </c>
      <c r="I330" s="174">
        <v>81.099999999999994</v>
      </c>
      <c r="J330" s="174">
        <f>ROUND(I330*H330,2)</f>
        <v>835.33</v>
      </c>
      <c r="K330" s="171" t="s">
        <v>3562</v>
      </c>
      <c r="L330" s="175"/>
      <c r="M330" s="176" t="s">
        <v>31</v>
      </c>
      <c r="N330" s="177" t="s">
        <v>3550</v>
      </c>
      <c r="O330" s="159">
        <v>0</v>
      </c>
      <c r="P330" s="159">
        <f>O330*H330</f>
        <v>0</v>
      </c>
      <c r="Q330" s="159">
        <v>6.0999999999999997E-4</v>
      </c>
      <c r="R330" s="159">
        <f>Q330*H330</f>
        <v>6.2830000000000004E-3</v>
      </c>
      <c r="S330" s="159">
        <v>0</v>
      </c>
      <c r="T330" s="160">
        <f>S330*H330</f>
        <v>0</v>
      </c>
      <c r="U330" s="79"/>
      <c r="V330" s="79"/>
      <c r="W330" s="79"/>
      <c r="X330" s="79"/>
      <c r="Y330" s="79"/>
      <c r="Z330" s="79"/>
      <c r="AA330" s="79"/>
      <c r="AB330" s="79"/>
      <c r="AC330" s="79"/>
      <c r="AD330" s="79"/>
      <c r="AE330" s="79"/>
      <c r="AR330" s="161" t="s">
        <v>268</v>
      </c>
      <c r="AT330" s="161" t="s">
        <v>338</v>
      </c>
      <c r="AU330" s="161" t="s">
        <v>62</v>
      </c>
      <c r="AY330" s="72" t="s">
        <v>107</v>
      </c>
      <c r="BE330" s="162">
        <f>IF(N330="základní",J330,0)</f>
        <v>835.33</v>
      </c>
      <c r="BF330" s="162">
        <f>IF(N330="snížená",J330,0)</f>
        <v>0</v>
      </c>
      <c r="BG330" s="162">
        <f>IF(N330="zákl. přenesená",J330,0)</f>
        <v>0</v>
      </c>
      <c r="BH330" s="162">
        <f>IF(N330="sníž. přenesená",J330,0)</f>
        <v>0</v>
      </c>
      <c r="BI330" s="162">
        <f>IF(N330="nulová",J330,0)</f>
        <v>0</v>
      </c>
      <c r="BJ330" s="72" t="s">
        <v>105</v>
      </c>
      <c r="BK330" s="162">
        <f>ROUND(I330*H330,2)</f>
        <v>835.33</v>
      </c>
      <c r="BL330" s="72" t="s">
        <v>162</v>
      </c>
      <c r="BM330" s="161" t="s">
        <v>459</v>
      </c>
    </row>
    <row r="331" spans="1:65" s="82" customFormat="1" x14ac:dyDescent="0.2">
      <c r="A331" s="79"/>
      <c r="B331" s="80"/>
      <c r="C331" s="79"/>
      <c r="D331" s="163" t="s">
        <v>116</v>
      </c>
      <c r="E331" s="79"/>
      <c r="F331" s="164" t="s">
        <v>368</v>
      </c>
      <c r="G331" s="79"/>
      <c r="H331" s="79"/>
      <c r="I331" s="79"/>
      <c r="J331" s="79"/>
      <c r="K331" s="79"/>
      <c r="L331" s="80"/>
      <c r="M331" s="165"/>
      <c r="O331" s="79"/>
      <c r="P331" s="79"/>
      <c r="Q331" s="79"/>
      <c r="R331" s="79"/>
      <c r="S331" s="79"/>
      <c r="T331" s="166"/>
      <c r="U331" s="79"/>
      <c r="V331" s="79"/>
      <c r="W331" s="79"/>
      <c r="X331" s="79"/>
      <c r="Y331" s="79"/>
      <c r="Z331" s="79"/>
      <c r="AA331" s="79"/>
      <c r="AB331" s="79"/>
      <c r="AC331" s="79"/>
      <c r="AD331" s="79"/>
      <c r="AE331" s="79"/>
      <c r="AT331" s="72" t="s">
        <v>116</v>
      </c>
      <c r="AU331" s="72" t="s">
        <v>62</v>
      </c>
    </row>
    <row r="332" spans="1:65" s="178" customFormat="1" x14ac:dyDescent="0.2">
      <c r="B332" s="179"/>
      <c r="D332" s="163" t="s">
        <v>342</v>
      </c>
      <c r="F332" s="180" t="s">
        <v>343</v>
      </c>
      <c r="H332" s="181">
        <v>10.3</v>
      </c>
      <c r="L332" s="179"/>
      <c r="M332" s="182"/>
      <c r="T332" s="183"/>
      <c r="AT332" s="184" t="s">
        <v>342</v>
      </c>
      <c r="AU332" s="184" t="s">
        <v>62</v>
      </c>
      <c r="AV332" s="178" t="s">
        <v>62</v>
      </c>
      <c r="AW332" s="178" t="s">
        <v>65</v>
      </c>
      <c r="AX332" s="178" t="s">
        <v>105</v>
      </c>
      <c r="AY332" s="184" t="s">
        <v>107</v>
      </c>
    </row>
    <row r="333" spans="1:65" s="82" customFormat="1" ht="16.5" customHeight="1" x14ac:dyDescent="0.2">
      <c r="A333" s="79"/>
      <c r="B333" s="150"/>
      <c r="C333" s="151" t="s">
        <v>460</v>
      </c>
      <c r="D333" s="151" t="s">
        <v>26</v>
      </c>
      <c r="E333" s="152" t="s">
        <v>461</v>
      </c>
      <c r="F333" s="153" t="s">
        <v>462</v>
      </c>
      <c r="G333" s="154" t="s">
        <v>125</v>
      </c>
      <c r="H333" s="155">
        <v>3</v>
      </c>
      <c r="I333" s="156">
        <v>373.92</v>
      </c>
      <c r="J333" s="156">
        <f>ROUND(I333*H333,2)</f>
        <v>1121.76</v>
      </c>
      <c r="K333" s="153" t="s">
        <v>3562</v>
      </c>
      <c r="L333" s="80"/>
      <c r="M333" s="157" t="s">
        <v>31</v>
      </c>
      <c r="N333" s="158" t="s">
        <v>3550</v>
      </c>
      <c r="O333" s="159">
        <v>0.7</v>
      </c>
      <c r="P333" s="159">
        <f>O333*H333</f>
        <v>2.0999999999999996</v>
      </c>
      <c r="Q333" s="159">
        <v>0</v>
      </c>
      <c r="R333" s="159">
        <f>Q333*H333</f>
        <v>0</v>
      </c>
      <c r="S333" s="159">
        <v>0</v>
      </c>
      <c r="T333" s="160">
        <f>S333*H333</f>
        <v>0</v>
      </c>
      <c r="U333" s="79"/>
      <c r="V333" s="79"/>
      <c r="W333" s="79"/>
      <c r="X333" s="79"/>
      <c r="Y333" s="79"/>
      <c r="Z333" s="79"/>
      <c r="AA333" s="79"/>
      <c r="AB333" s="79"/>
      <c r="AC333" s="79"/>
      <c r="AD333" s="79"/>
      <c r="AE333" s="79"/>
      <c r="AR333" s="161" t="s">
        <v>162</v>
      </c>
      <c r="AT333" s="161" t="s">
        <v>26</v>
      </c>
      <c r="AU333" s="161" t="s">
        <v>62</v>
      </c>
      <c r="AY333" s="72" t="s">
        <v>107</v>
      </c>
      <c r="BE333" s="162">
        <f>IF(N333="základní",J333,0)</f>
        <v>1121.76</v>
      </c>
      <c r="BF333" s="162">
        <f>IF(N333="snížená",J333,0)</f>
        <v>0</v>
      </c>
      <c r="BG333" s="162">
        <f>IF(N333="zákl. přenesená",J333,0)</f>
        <v>0</v>
      </c>
      <c r="BH333" s="162">
        <f>IF(N333="sníž. přenesená",J333,0)</f>
        <v>0</v>
      </c>
      <c r="BI333" s="162">
        <f>IF(N333="nulová",J333,0)</f>
        <v>0</v>
      </c>
      <c r="BJ333" s="72" t="s">
        <v>105</v>
      </c>
      <c r="BK333" s="162">
        <f>ROUND(I333*H333,2)</f>
        <v>1121.76</v>
      </c>
      <c r="BL333" s="72" t="s">
        <v>162</v>
      </c>
      <c r="BM333" s="161" t="s">
        <v>463</v>
      </c>
    </row>
    <row r="334" spans="1:65" s="82" customFormat="1" x14ac:dyDescent="0.2">
      <c r="A334" s="79"/>
      <c r="B334" s="80"/>
      <c r="C334" s="79"/>
      <c r="D334" s="163" t="s">
        <v>116</v>
      </c>
      <c r="E334" s="79"/>
      <c r="F334" s="164" t="s">
        <v>464</v>
      </c>
      <c r="G334" s="79"/>
      <c r="H334" s="79"/>
      <c r="I334" s="79"/>
      <c r="J334" s="79"/>
      <c r="K334" s="79"/>
      <c r="L334" s="80"/>
      <c r="M334" s="165"/>
      <c r="O334" s="79"/>
      <c r="P334" s="79"/>
      <c r="Q334" s="79"/>
      <c r="R334" s="79"/>
      <c r="S334" s="79"/>
      <c r="T334" s="166"/>
      <c r="U334" s="79"/>
      <c r="V334" s="79"/>
      <c r="W334" s="79"/>
      <c r="X334" s="79"/>
      <c r="Y334" s="79"/>
      <c r="Z334" s="79"/>
      <c r="AA334" s="79"/>
      <c r="AB334" s="79"/>
      <c r="AC334" s="79"/>
      <c r="AD334" s="79"/>
      <c r="AE334" s="79"/>
      <c r="AT334" s="72" t="s">
        <v>116</v>
      </c>
      <c r="AU334" s="72" t="s">
        <v>62</v>
      </c>
    </row>
    <row r="335" spans="1:65" s="82" customFormat="1" x14ac:dyDescent="0.2">
      <c r="A335" s="79"/>
      <c r="B335" s="80"/>
      <c r="C335" s="79"/>
      <c r="D335" s="167" t="s">
        <v>118</v>
      </c>
      <c r="E335" s="79"/>
      <c r="F335" s="168" t="s">
        <v>3669</v>
      </c>
      <c r="G335" s="79"/>
      <c r="H335" s="79"/>
      <c r="I335" s="79"/>
      <c r="J335" s="79"/>
      <c r="K335" s="79"/>
      <c r="L335" s="80"/>
      <c r="M335" s="165"/>
      <c r="O335" s="79"/>
      <c r="P335" s="79"/>
      <c r="Q335" s="79"/>
      <c r="R335" s="79"/>
      <c r="S335" s="79"/>
      <c r="T335" s="166"/>
      <c r="U335" s="79"/>
      <c r="V335" s="79"/>
      <c r="W335" s="79"/>
      <c r="X335" s="79"/>
      <c r="Y335" s="79"/>
      <c r="Z335" s="79"/>
      <c r="AA335" s="79"/>
      <c r="AB335" s="79"/>
      <c r="AC335" s="79"/>
      <c r="AD335" s="79"/>
      <c r="AE335" s="79"/>
      <c r="AT335" s="72" t="s">
        <v>118</v>
      </c>
      <c r="AU335" s="72" t="s">
        <v>62</v>
      </c>
    </row>
    <row r="336" spans="1:65" s="82" customFormat="1" ht="16.5" customHeight="1" x14ac:dyDescent="0.2">
      <c r="A336" s="79"/>
      <c r="B336" s="150"/>
      <c r="C336" s="151" t="s">
        <v>465</v>
      </c>
      <c r="D336" s="151" t="s">
        <v>26</v>
      </c>
      <c r="E336" s="152" t="s">
        <v>466</v>
      </c>
      <c r="F336" s="153" t="s">
        <v>467</v>
      </c>
      <c r="G336" s="154" t="s">
        <v>125</v>
      </c>
      <c r="H336" s="155">
        <v>2</v>
      </c>
      <c r="I336" s="156">
        <v>267.08</v>
      </c>
      <c r="J336" s="156">
        <f>ROUND(I336*H336,2)</f>
        <v>534.16</v>
      </c>
      <c r="K336" s="153" t="s">
        <v>3562</v>
      </c>
      <c r="L336" s="80"/>
      <c r="M336" s="157" t="s">
        <v>31</v>
      </c>
      <c r="N336" s="158" t="s">
        <v>3550</v>
      </c>
      <c r="O336" s="159">
        <v>0.5</v>
      </c>
      <c r="P336" s="159">
        <f>O336*H336</f>
        <v>1</v>
      </c>
      <c r="Q336" s="159">
        <v>0</v>
      </c>
      <c r="R336" s="159">
        <f>Q336*H336</f>
        <v>0</v>
      </c>
      <c r="S336" s="159">
        <v>0</v>
      </c>
      <c r="T336" s="160">
        <f>S336*H336</f>
        <v>0</v>
      </c>
      <c r="U336" s="79"/>
      <c r="V336" s="79"/>
      <c r="W336" s="79"/>
      <c r="X336" s="79"/>
      <c r="Y336" s="79"/>
      <c r="Z336" s="79"/>
      <c r="AA336" s="79"/>
      <c r="AB336" s="79"/>
      <c r="AC336" s="79"/>
      <c r="AD336" s="79"/>
      <c r="AE336" s="79"/>
      <c r="AR336" s="161" t="s">
        <v>162</v>
      </c>
      <c r="AT336" s="161" t="s">
        <v>26</v>
      </c>
      <c r="AU336" s="161" t="s">
        <v>62</v>
      </c>
      <c r="AY336" s="72" t="s">
        <v>107</v>
      </c>
      <c r="BE336" s="162">
        <f>IF(N336="základní",J336,0)</f>
        <v>534.16</v>
      </c>
      <c r="BF336" s="162">
        <f>IF(N336="snížená",J336,0)</f>
        <v>0</v>
      </c>
      <c r="BG336" s="162">
        <f>IF(N336="zákl. přenesená",J336,0)</f>
        <v>0</v>
      </c>
      <c r="BH336" s="162">
        <f>IF(N336="sníž. přenesená",J336,0)</f>
        <v>0</v>
      </c>
      <c r="BI336" s="162">
        <f>IF(N336="nulová",J336,0)</f>
        <v>0</v>
      </c>
      <c r="BJ336" s="72" t="s">
        <v>105</v>
      </c>
      <c r="BK336" s="162">
        <f>ROUND(I336*H336,2)</f>
        <v>534.16</v>
      </c>
      <c r="BL336" s="72" t="s">
        <v>162</v>
      </c>
      <c r="BM336" s="161" t="s">
        <v>468</v>
      </c>
    </row>
    <row r="337" spans="1:65" s="82" customFormat="1" x14ac:dyDescent="0.2">
      <c r="A337" s="79"/>
      <c r="B337" s="80"/>
      <c r="C337" s="79"/>
      <c r="D337" s="163" t="s">
        <v>116</v>
      </c>
      <c r="E337" s="79"/>
      <c r="F337" s="164" t="s">
        <v>469</v>
      </c>
      <c r="G337" s="79"/>
      <c r="H337" s="79"/>
      <c r="I337" s="79"/>
      <c r="J337" s="79"/>
      <c r="K337" s="79"/>
      <c r="L337" s="80"/>
      <c r="M337" s="165"/>
      <c r="O337" s="79"/>
      <c r="P337" s="79"/>
      <c r="Q337" s="79"/>
      <c r="R337" s="79"/>
      <c r="S337" s="79"/>
      <c r="T337" s="166"/>
      <c r="U337" s="79"/>
      <c r="V337" s="79"/>
      <c r="W337" s="79"/>
      <c r="X337" s="79"/>
      <c r="Y337" s="79"/>
      <c r="Z337" s="79"/>
      <c r="AA337" s="79"/>
      <c r="AB337" s="79"/>
      <c r="AC337" s="79"/>
      <c r="AD337" s="79"/>
      <c r="AE337" s="79"/>
      <c r="AT337" s="72" t="s">
        <v>116</v>
      </c>
      <c r="AU337" s="72" t="s">
        <v>62</v>
      </c>
    </row>
    <row r="338" spans="1:65" s="82" customFormat="1" x14ac:dyDescent="0.2">
      <c r="A338" s="79"/>
      <c r="B338" s="80"/>
      <c r="C338" s="79"/>
      <c r="D338" s="167" t="s">
        <v>118</v>
      </c>
      <c r="E338" s="79"/>
      <c r="F338" s="168" t="s">
        <v>3670</v>
      </c>
      <c r="G338" s="79"/>
      <c r="H338" s="79"/>
      <c r="I338" s="79"/>
      <c r="J338" s="79"/>
      <c r="K338" s="79"/>
      <c r="L338" s="80"/>
      <c r="M338" s="165"/>
      <c r="O338" s="79"/>
      <c r="P338" s="79"/>
      <c r="Q338" s="79"/>
      <c r="R338" s="79"/>
      <c r="S338" s="79"/>
      <c r="T338" s="166"/>
      <c r="U338" s="79"/>
      <c r="V338" s="79"/>
      <c r="W338" s="79"/>
      <c r="X338" s="79"/>
      <c r="Y338" s="79"/>
      <c r="Z338" s="79"/>
      <c r="AA338" s="79"/>
      <c r="AB338" s="79"/>
      <c r="AC338" s="79"/>
      <c r="AD338" s="79"/>
      <c r="AE338" s="79"/>
      <c r="AT338" s="72" t="s">
        <v>118</v>
      </c>
      <c r="AU338" s="72" t="s">
        <v>62</v>
      </c>
    </row>
    <row r="339" spans="1:65" s="82" customFormat="1" ht="16.5" customHeight="1" x14ac:dyDescent="0.2">
      <c r="A339" s="79"/>
      <c r="B339" s="150"/>
      <c r="C339" s="151" t="s">
        <v>470</v>
      </c>
      <c r="D339" s="151" t="s">
        <v>26</v>
      </c>
      <c r="E339" s="152" t="s">
        <v>471</v>
      </c>
      <c r="F339" s="153" t="s">
        <v>3671</v>
      </c>
      <c r="G339" s="154" t="s">
        <v>161</v>
      </c>
      <c r="H339" s="155">
        <v>50</v>
      </c>
      <c r="I339" s="156">
        <v>60.72</v>
      </c>
      <c r="J339" s="156">
        <f>ROUND(I339*H339,2)</f>
        <v>3036</v>
      </c>
      <c r="K339" s="153" t="s">
        <v>3562</v>
      </c>
      <c r="L339" s="80"/>
      <c r="M339" s="157" t="s">
        <v>31</v>
      </c>
      <c r="N339" s="158" t="s">
        <v>3550</v>
      </c>
      <c r="O339" s="159">
        <v>3.1E-2</v>
      </c>
      <c r="P339" s="159">
        <f>O339*H339</f>
        <v>1.55</v>
      </c>
      <c r="Q339" s="159">
        <v>7.64E-5</v>
      </c>
      <c r="R339" s="159">
        <f>Q339*H339</f>
        <v>3.82E-3</v>
      </c>
      <c r="S339" s="159">
        <v>0</v>
      </c>
      <c r="T339" s="160">
        <f>S339*H339</f>
        <v>0</v>
      </c>
      <c r="U339" s="79"/>
      <c r="V339" s="79"/>
      <c r="W339" s="79"/>
      <c r="X339" s="79"/>
      <c r="Y339" s="79"/>
      <c r="Z339" s="79"/>
      <c r="AA339" s="79"/>
      <c r="AB339" s="79"/>
      <c r="AC339" s="79"/>
      <c r="AD339" s="79"/>
      <c r="AE339" s="79"/>
      <c r="AR339" s="161" t="s">
        <v>162</v>
      </c>
      <c r="AT339" s="161" t="s">
        <v>26</v>
      </c>
      <c r="AU339" s="161" t="s">
        <v>62</v>
      </c>
      <c r="AY339" s="72" t="s">
        <v>107</v>
      </c>
      <c r="BE339" s="162">
        <f>IF(N339="základní",J339,0)</f>
        <v>3036</v>
      </c>
      <c r="BF339" s="162">
        <f>IF(N339="snížená",J339,0)</f>
        <v>0</v>
      </c>
      <c r="BG339" s="162">
        <f>IF(N339="zákl. přenesená",J339,0)</f>
        <v>0</v>
      </c>
      <c r="BH339" s="162">
        <f>IF(N339="sníž. přenesená",J339,0)</f>
        <v>0</v>
      </c>
      <c r="BI339" s="162">
        <f>IF(N339="nulová",J339,0)</f>
        <v>0</v>
      </c>
      <c r="BJ339" s="72" t="s">
        <v>105</v>
      </c>
      <c r="BK339" s="162">
        <f>ROUND(I339*H339,2)</f>
        <v>3036</v>
      </c>
      <c r="BL339" s="72" t="s">
        <v>162</v>
      </c>
      <c r="BM339" s="161" t="s">
        <v>472</v>
      </c>
    </row>
    <row r="340" spans="1:65" s="82" customFormat="1" x14ac:dyDescent="0.2">
      <c r="A340" s="79"/>
      <c r="B340" s="80"/>
      <c r="C340" s="79"/>
      <c r="D340" s="163" t="s">
        <v>116</v>
      </c>
      <c r="E340" s="79"/>
      <c r="F340" s="164" t="s">
        <v>473</v>
      </c>
      <c r="G340" s="79"/>
      <c r="H340" s="79"/>
      <c r="I340" s="79"/>
      <c r="J340" s="79"/>
      <c r="K340" s="79"/>
      <c r="L340" s="80"/>
      <c r="M340" s="165"/>
      <c r="O340" s="79"/>
      <c r="P340" s="79"/>
      <c r="Q340" s="79"/>
      <c r="R340" s="79"/>
      <c r="S340" s="79"/>
      <c r="T340" s="166"/>
      <c r="U340" s="79"/>
      <c r="V340" s="79"/>
      <c r="W340" s="79"/>
      <c r="X340" s="79"/>
      <c r="Y340" s="79"/>
      <c r="Z340" s="79"/>
      <c r="AA340" s="79"/>
      <c r="AB340" s="79"/>
      <c r="AC340" s="79"/>
      <c r="AD340" s="79"/>
      <c r="AE340" s="79"/>
      <c r="AT340" s="72" t="s">
        <v>116</v>
      </c>
      <c r="AU340" s="72" t="s">
        <v>62</v>
      </c>
    </row>
    <row r="341" spans="1:65" s="82" customFormat="1" x14ac:dyDescent="0.2">
      <c r="A341" s="79"/>
      <c r="B341" s="80"/>
      <c r="C341" s="79"/>
      <c r="D341" s="167" t="s">
        <v>118</v>
      </c>
      <c r="E341" s="79"/>
      <c r="F341" s="168" t="s">
        <v>3672</v>
      </c>
      <c r="G341" s="79"/>
      <c r="H341" s="79"/>
      <c r="I341" s="79"/>
      <c r="J341" s="79"/>
      <c r="K341" s="79"/>
      <c r="L341" s="80"/>
      <c r="M341" s="165"/>
      <c r="O341" s="79"/>
      <c r="P341" s="79"/>
      <c r="Q341" s="79"/>
      <c r="R341" s="79"/>
      <c r="S341" s="79"/>
      <c r="T341" s="166"/>
      <c r="U341" s="79"/>
      <c r="V341" s="79"/>
      <c r="W341" s="79"/>
      <c r="X341" s="79"/>
      <c r="Y341" s="79"/>
      <c r="Z341" s="79"/>
      <c r="AA341" s="79"/>
      <c r="AB341" s="79"/>
      <c r="AC341" s="79"/>
      <c r="AD341" s="79"/>
      <c r="AE341" s="79"/>
      <c r="AT341" s="72" t="s">
        <v>118</v>
      </c>
      <c r="AU341" s="72" t="s">
        <v>62</v>
      </c>
    </row>
    <row r="342" spans="1:65" s="82" customFormat="1" ht="21.75" customHeight="1" x14ac:dyDescent="0.2">
      <c r="A342" s="79"/>
      <c r="B342" s="150"/>
      <c r="C342" s="151" t="s">
        <v>474</v>
      </c>
      <c r="D342" s="151" t="s">
        <v>26</v>
      </c>
      <c r="E342" s="152" t="s">
        <v>475</v>
      </c>
      <c r="F342" s="153" t="s">
        <v>3673</v>
      </c>
      <c r="G342" s="154" t="s">
        <v>130</v>
      </c>
      <c r="H342" s="155">
        <v>50</v>
      </c>
      <c r="I342" s="156">
        <v>66.12</v>
      </c>
      <c r="J342" s="156">
        <f>ROUND(I342*H342,2)</f>
        <v>3306</v>
      </c>
      <c r="K342" s="153" t="s">
        <v>3562</v>
      </c>
      <c r="L342" s="80"/>
      <c r="M342" s="157" t="s">
        <v>31</v>
      </c>
      <c r="N342" s="158" t="s">
        <v>3550</v>
      </c>
      <c r="O342" s="159">
        <v>0.10299999999999999</v>
      </c>
      <c r="P342" s="159">
        <f>O342*H342</f>
        <v>5.1499999999999995</v>
      </c>
      <c r="Q342" s="159">
        <v>4.6619999999999997E-5</v>
      </c>
      <c r="R342" s="159">
        <f>Q342*H342</f>
        <v>2.3309999999999997E-3</v>
      </c>
      <c r="S342" s="159">
        <v>0</v>
      </c>
      <c r="T342" s="160">
        <f>S342*H342</f>
        <v>0</v>
      </c>
      <c r="U342" s="79"/>
      <c r="V342" s="79"/>
      <c r="W342" s="79"/>
      <c r="X342" s="79"/>
      <c r="Y342" s="79"/>
      <c r="Z342" s="79"/>
      <c r="AA342" s="79"/>
      <c r="AB342" s="79"/>
      <c r="AC342" s="79"/>
      <c r="AD342" s="79"/>
      <c r="AE342" s="79"/>
      <c r="AR342" s="161" t="s">
        <v>162</v>
      </c>
      <c r="AT342" s="161" t="s">
        <v>26</v>
      </c>
      <c r="AU342" s="161" t="s">
        <v>62</v>
      </c>
      <c r="AY342" s="72" t="s">
        <v>107</v>
      </c>
      <c r="BE342" s="162">
        <f>IF(N342="základní",J342,0)</f>
        <v>3306</v>
      </c>
      <c r="BF342" s="162">
        <f>IF(N342="snížená",J342,0)</f>
        <v>0</v>
      </c>
      <c r="BG342" s="162">
        <f>IF(N342="zákl. přenesená",J342,0)</f>
        <v>0</v>
      </c>
      <c r="BH342" s="162">
        <f>IF(N342="sníž. přenesená",J342,0)</f>
        <v>0</v>
      </c>
      <c r="BI342" s="162">
        <f>IF(N342="nulová",J342,0)</f>
        <v>0</v>
      </c>
      <c r="BJ342" s="72" t="s">
        <v>105</v>
      </c>
      <c r="BK342" s="162">
        <f>ROUND(I342*H342,2)</f>
        <v>3306</v>
      </c>
      <c r="BL342" s="72" t="s">
        <v>162</v>
      </c>
      <c r="BM342" s="161" t="s">
        <v>476</v>
      </c>
    </row>
    <row r="343" spans="1:65" s="82" customFormat="1" ht="19.5" x14ac:dyDescent="0.2">
      <c r="A343" s="79"/>
      <c r="B343" s="80"/>
      <c r="C343" s="79"/>
      <c r="D343" s="163" t="s">
        <v>116</v>
      </c>
      <c r="E343" s="79"/>
      <c r="F343" s="164" t="s">
        <v>477</v>
      </c>
      <c r="G343" s="79"/>
      <c r="H343" s="79"/>
      <c r="I343" s="79"/>
      <c r="J343" s="79"/>
      <c r="K343" s="79"/>
      <c r="L343" s="80"/>
      <c r="M343" s="165"/>
      <c r="O343" s="79"/>
      <c r="P343" s="79"/>
      <c r="Q343" s="79"/>
      <c r="R343" s="79"/>
      <c r="S343" s="79"/>
      <c r="T343" s="166"/>
      <c r="U343" s="79"/>
      <c r="V343" s="79"/>
      <c r="W343" s="79"/>
      <c r="X343" s="79"/>
      <c r="Y343" s="79"/>
      <c r="Z343" s="79"/>
      <c r="AA343" s="79"/>
      <c r="AB343" s="79"/>
      <c r="AC343" s="79"/>
      <c r="AD343" s="79"/>
      <c r="AE343" s="79"/>
      <c r="AT343" s="72" t="s">
        <v>116</v>
      </c>
      <c r="AU343" s="72" t="s">
        <v>62</v>
      </c>
    </row>
    <row r="344" spans="1:65" s="82" customFormat="1" x14ac:dyDescent="0.2">
      <c r="A344" s="79"/>
      <c r="B344" s="80"/>
      <c r="C344" s="79"/>
      <c r="D344" s="167" t="s">
        <v>118</v>
      </c>
      <c r="E344" s="79"/>
      <c r="F344" s="168" t="s">
        <v>3674</v>
      </c>
      <c r="G344" s="79"/>
      <c r="H344" s="79"/>
      <c r="I344" s="79"/>
      <c r="J344" s="79"/>
      <c r="K344" s="79"/>
      <c r="L344" s="80"/>
      <c r="M344" s="165"/>
      <c r="O344" s="79"/>
      <c r="P344" s="79"/>
      <c r="Q344" s="79"/>
      <c r="R344" s="79"/>
      <c r="S344" s="79"/>
      <c r="T344" s="166"/>
      <c r="U344" s="79"/>
      <c r="V344" s="79"/>
      <c r="W344" s="79"/>
      <c r="X344" s="79"/>
      <c r="Y344" s="79"/>
      <c r="Z344" s="79"/>
      <c r="AA344" s="79"/>
      <c r="AB344" s="79"/>
      <c r="AC344" s="79"/>
      <c r="AD344" s="79"/>
      <c r="AE344" s="79"/>
      <c r="AT344" s="72" t="s">
        <v>118</v>
      </c>
      <c r="AU344" s="72" t="s">
        <v>62</v>
      </c>
    </row>
    <row r="345" spans="1:65" s="82" customFormat="1" ht="24.2" customHeight="1" x14ac:dyDescent="0.2">
      <c r="A345" s="79"/>
      <c r="B345" s="150"/>
      <c r="C345" s="151" t="s">
        <v>478</v>
      </c>
      <c r="D345" s="151" t="s">
        <v>26</v>
      </c>
      <c r="E345" s="152" t="s">
        <v>479</v>
      </c>
      <c r="F345" s="153" t="s">
        <v>3675</v>
      </c>
      <c r="G345" s="154" t="s">
        <v>130</v>
      </c>
      <c r="H345" s="155">
        <v>25</v>
      </c>
      <c r="I345" s="156">
        <v>75.31</v>
      </c>
      <c r="J345" s="156">
        <f>ROUND(I345*H345,2)</f>
        <v>1882.75</v>
      </c>
      <c r="K345" s="153" t="s">
        <v>3562</v>
      </c>
      <c r="L345" s="80"/>
      <c r="M345" s="157" t="s">
        <v>31</v>
      </c>
      <c r="N345" s="158" t="s">
        <v>3550</v>
      </c>
      <c r="O345" s="159">
        <v>0.10299999999999999</v>
      </c>
      <c r="P345" s="159">
        <f>O345*H345</f>
        <v>2.5749999999999997</v>
      </c>
      <c r="Q345" s="159">
        <v>6.7399999999999998E-5</v>
      </c>
      <c r="R345" s="159">
        <f>Q345*H345</f>
        <v>1.6849999999999999E-3</v>
      </c>
      <c r="S345" s="159">
        <v>0</v>
      </c>
      <c r="T345" s="160">
        <f>S345*H345</f>
        <v>0</v>
      </c>
      <c r="U345" s="79"/>
      <c r="V345" s="79"/>
      <c r="W345" s="79"/>
      <c r="X345" s="79"/>
      <c r="Y345" s="79"/>
      <c r="Z345" s="79"/>
      <c r="AA345" s="79"/>
      <c r="AB345" s="79"/>
      <c r="AC345" s="79"/>
      <c r="AD345" s="79"/>
      <c r="AE345" s="79"/>
      <c r="AR345" s="161" t="s">
        <v>162</v>
      </c>
      <c r="AT345" s="161" t="s">
        <v>26</v>
      </c>
      <c r="AU345" s="161" t="s">
        <v>62</v>
      </c>
      <c r="AY345" s="72" t="s">
        <v>107</v>
      </c>
      <c r="BE345" s="162">
        <f>IF(N345="základní",J345,0)</f>
        <v>1882.75</v>
      </c>
      <c r="BF345" s="162">
        <f>IF(N345="snížená",J345,0)</f>
        <v>0</v>
      </c>
      <c r="BG345" s="162">
        <f>IF(N345="zákl. přenesená",J345,0)</f>
        <v>0</v>
      </c>
      <c r="BH345" s="162">
        <f>IF(N345="sníž. přenesená",J345,0)</f>
        <v>0</v>
      </c>
      <c r="BI345" s="162">
        <f>IF(N345="nulová",J345,0)</f>
        <v>0</v>
      </c>
      <c r="BJ345" s="72" t="s">
        <v>105</v>
      </c>
      <c r="BK345" s="162">
        <f>ROUND(I345*H345,2)</f>
        <v>1882.75</v>
      </c>
      <c r="BL345" s="72" t="s">
        <v>162</v>
      </c>
      <c r="BM345" s="161" t="s">
        <v>480</v>
      </c>
    </row>
    <row r="346" spans="1:65" s="82" customFormat="1" ht="19.5" x14ac:dyDescent="0.2">
      <c r="A346" s="79"/>
      <c r="B346" s="80"/>
      <c r="C346" s="79"/>
      <c r="D346" s="163" t="s">
        <v>116</v>
      </c>
      <c r="E346" s="79"/>
      <c r="F346" s="164" t="s">
        <v>481</v>
      </c>
      <c r="G346" s="79"/>
      <c r="H346" s="79"/>
      <c r="I346" s="79"/>
      <c r="J346" s="79"/>
      <c r="K346" s="79"/>
      <c r="L346" s="80"/>
      <c r="M346" s="165"/>
      <c r="O346" s="79"/>
      <c r="P346" s="79"/>
      <c r="Q346" s="79"/>
      <c r="R346" s="79"/>
      <c r="S346" s="79"/>
      <c r="T346" s="166"/>
      <c r="U346" s="79"/>
      <c r="V346" s="79"/>
      <c r="W346" s="79"/>
      <c r="X346" s="79"/>
      <c r="Y346" s="79"/>
      <c r="Z346" s="79"/>
      <c r="AA346" s="79"/>
      <c r="AB346" s="79"/>
      <c r="AC346" s="79"/>
      <c r="AD346" s="79"/>
      <c r="AE346" s="79"/>
      <c r="AT346" s="72" t="s">
        <v>116</v>
      </c>
      <c r="AU346" s="72" t="s">
        <v>62</v>
      </c>
    </row>
    <row r="347" spans="1:65" s="82" customFormat="1" x14ac:dyDescent="0.2">
      <c r="A347" s="79"/>
      <c r="B347" s="80"/>
      <c r="C347" s="79"/>
      <c r="D347" s="167" t="s">
        <v>118</v>
      </c>
      <c r="E347" s="79"/>
      <c r="F347" s="168" t="s">
        <v>3676</v>
      </c>
      <c r="G347" s="79"/>
      <c r="H347" s="79"/>
      <c r="I347" s="79"/>
      <c r="J347" s="79"/>
      <c r="K347" s="79"/>
      <c r="L347" s="80"/>
      <c r="M347" s="165"/>
      <c r="O347" s="79"/>
      <c r="P347" s="79"/>
      <c r="Q347" s="79"/>
      <c r="R347" s="79"/>
      <c r="S347" s="79"/>
      <c r="T347" s="166"/>
      <c r="U347" s="79"/>
      <c r="V347" s="79"/>
      <c r="W347" s="79"/>
      <c r="X347" s="79"/>
      <c r="Y347" s="79"/>
      <c r="Z347" s="79"/>
      <c r="AA347" s="79"/>
      <c r="AB347" s="79"/>
      <c r="AC347" s="79"/>
      <c r="AD347" s="79"/>
      <c r="AE347" s="79"/>
      <c r="AT347" s="72" t="s">
        <v>118</v>
      </c>
      <c r="AU347" s="72" t="s">
        <v>62</v>
      </c>
    </row>
    <row r="348" spans="1:65" s="82" customFormat="1" ht="16.5" customHeight="1" x14ac:dyDescent="0.2">
      <c r="A348" s="79"/>
      <c r="B348" s="150"/>
      <c r="C348" s="151" t="s">
        <v>482</v>
      </c>
      <c r="D348" s="151" t="s">
        <v>26</v>
      </c>
      <c r="E348" s="152" t="s">
        <v>483</v>
      </c>
      <c r="F348" s="153" t="s">
        <v>484</v>
      </c>
      <c r="G348" s="154" t="s">
        <v>130</v>
      </c>
      <c r="H348" s="155">
        <v>25</v>
      </c>
      <c r="I348" s="156">
        <v>62.67</v>
      </c>
      <c r="J348" s="156">
        <f>ROUND(I348*H348,2)</f>
        <v>1566.75</v>
      </c>
      <c r="K348" s="153" t="s">
        <v>3562</v>
      </c>
      <c r="L348" s="80"/>
      <c r="M348" s="157" t="s">
        <v>31</v>
      </c>
      <c r="N348" s="158" t="s">
        <v>3550</v>
      </c>
      <c r="O348" s="159">
        <v>1.7000000000000001E-2</v>
      </c>
      <c r="P348" s="159">
        <f>O348*H348</f>
        <v>0.42500000000000004</v>
      </c>
      <c r="Q348" s="159">
        <v>1.616E-3</v>
      </c>
      <c r="R348" s="159">
        <f>Q348*H348</f>
        <v>4.0399999999999998E-2</v>
      </c>
      <c r="S348" s="159">
        <v>0</v>
      </c>
      <c r="T348" s="160">
        <f>S348*H348</f>
        <v>0</v>
      </c>
      <c r="U348" s="79"/>
      <c r="V348" s="79"/>
      <c r="W348" s="79"/>
      <c r="X348" s="79"/>
      <c r="Y348" s="79"/>
      <c r="Z348" s="79"/>
      <c r="AA348" s="79"/>
      <c r="AB348" s="79"/>
      <c r="AC348" s="79"/>
      <c r="AD348" s="79"/>
      <c r="AE348" s="79"/>
      <c r="AR348" s="161" t="s">
        <v>162</v>
      </c>
      <c r="AT348" s="161" t="s">
        <v>26</v>
      </c>
      <c r="AU348" s="161" t="s">
        <v>62</v>
      </c>
      <c r="AY348" s="72" t="s">
        <v>107</v>
      </c>
      <c r="BE348" s="162">
        <f>IF(N348="základní",J348,0)</f>
        <v>1566.75</v>
      </c>
      <c r="BF348" s="162">
        <f>IF(N348="snížená",J348,0)</f>
        <v>0</v>
      </c>
      <c r="BG348" s="162">
        <f>IF(N348="zákl. přenesená",J348,0)</f>
        <v>0</v>
      </c>
      <c r="BH348" s="162">
        <f>IF(N348="sníž. přenesená",J348,0)</f>
        <v>0</v>
      </c>
      <c r="BI348" s="162">
        <f>IF(N348="nulová",J348,0)</f>
        <v>0</v>
      </c>
      <c r="BJ348" s="72" t="s">
        <v>105</v>
      </c>
      <c r="BK348" s="162">
        <f>ROUND(I348*H348,2)</f>
        <v>1566.75</v>
      </c>
      <c r="BL348" s="72" t="s">
        <v>162</v>
      </c>
      <c r="BM348" s="161" t="s">
        <v>485</v>
      </c>
    </row>
    <row r="349" spans="1:65" s="82" customFormat="1" x14ac:dyDescent="0.2">
      <c r="A349" s="79"/>
      <c r="B349" s="80"/>
      <c r="C349" s="79"/>
      <c r="D349" s="163" t="s">
        <v>116</v>
      </c>
      <c r="E349" s="79"/>
      <c r="F349" s="164" t="s">
        <v>486</v>
      </c>
      <c r="G349" s="79"/>
      <c r="H349" s="79"/>
      <c r="I349" s="79"/>
      <c r="J349" s="79"/>
      <c r="K349" s="79"/>
      <c r="L349" s="80"/>
      <c r="M349" s="165"/>
      <c r="O349" s="79"/>
      <c r="P349" s="79"/>
      <c r="Q349" s="79"/>
      <c r="R349" s="79"/>
      <c r="S349" s="79"/>
      <c r="T349" s="166"/>
      <c r="U349" s="79"/>
      <c r="V349" s="79"/>
      <c r="W349" s="79"/>
      <c r="X349" s="79"/>
      <c r="Y349" s="79"/>
      <c r="Z349" s="79"/>
      <c r="AA349" s="79"/>
      <c r="AB349" s="79"/>
      <c r="AC349" s="79"/>
      <c r="AD349" s="79"/>
      <c r="AE349" s="79"/>
      <c r="AT349" s="72" t="s">
        <v>116</v>
      </c>
      <c r="AU349" s="72" t="s">
        <v>62</v>
      </c>
    </row>
    <row r="350" spans="1:65" s="82" customFormat="1" x14ac:dyDescent="0.2">
      <c r="A350" s="79"/>
      <c r="B350" s="80"/>
      <c r="C350" s="79"/>
      <c r="D350" s="167" t="s">
        <v>118</v>
      </c>
      <c r="E350" s="79"/>
      <c r="F350" s="168" t="s">
        <v>3677</v>
      </c>
      <c r="G350" s="79"/>
      <c r="H350" s="79"/>
      <c r="I350" s="79"/>
      <c r="J350" s="79"/>
      <c r="K350" s="79"/>
      <c r="L350" s="80"/>
      <c r="M350" s="165"/>
      <c r="O350" s="79"/>
      <c r="P350" s="79"/>
      <c r="Q350" s="79"/>
      <c r="R350" s="79"/>
      <c r="S350" s="79"/>
      <c r="T350" s="166"/>
      <c r="U350" s="79"/>
      <c r="V350" s="79"/>
      <c r="W350" s="79"/>
      <c r="X350" s="79"/>
      <c r="Y350" s="79"/>
      <c r="Z350" s="79"/>
      <c r="AA350" s="79"/>
      <c r="AB350" s="79"/>
      <c r="AC350" s="79"/>
      <c r="AD350" s="79"/>
      <c r="AE350" s="79"/>
      <c r="AT350" s="72" t="s">
        <v>118</v>
      </c>
      <c r="AU350" s="72" t="s">
        <v>62</v>
      </c>
    </row>
    <row r="351" spans="1:65" s="82" customFormat="1" ht="16.5" customHeight="1" x14ac:dyDescent="0.2">
      <c r="A351" s="79"/>
      <c r="B351" s="150"/>
      <c r="C351" s="151" t="s">
        <v>487</v>
      </c>
      <c r="D351" s="151" t="s">
        <v>26</v>
      </c>
      <c r="E351" s="152" t="s">
        <v>488</v>
      </c>
      <c r="F351" s="153" t="s">
        <v>489</v>
      </c>
      <c r="G351" s="154" t="s">
        <v>130</v>
      </c>
      <c r="H351" s="155">
        <v>5</v>
      </c>
      <c r="I351" s="156">
        <v>67.319999999999993</v>
      </c>
      <c r="J351" s="156">
        <f>ROUND(I351*H351,2)</f>
        <v>336.6</v>
      </c>
      <c r="K351" s="153" t="s">
        <v>3562</v>
      </c>
      <c r="L351" s="80"/>
      <c r="M351" s="157" t="s">
        <v>31</v>
      </c>
      <c r="N351" s="158" t="s">
        <v>3550</v>
      </c>
      <c r="O351" s="159">
        <v>1.7000000000000001E-2</v>
      </c>
      <c r="P351" s="159">
        <f>O351*H351</f>
        <v>8.5000000000000006E-2</v>
      </c>
      <c r="Q351" s="159">
        <v>1.9189999999999999E-3</v>
      </c>
      <c r="R351" s="159">
        <f>Q351*H351</f>
        <v>9.5949999999999994E-3</v>
      </c>
      <c r="S351" s="159">
        <v>0</v>
      </c>
      <c r="T351" s="160">
        <f>S351*H351</f>
        <v>0</v>
      </c>
      <c r="U351" s="79"/>
      <c r="V351" s="79"/>
      <c r="W351" s="79"/>
      <c r="X351" s="79"/>
      <c r="Y351" s="79"/>
      <c r="Z351" s="79"/>
      <c r="AA351" s="79"/>
      <c r="AB351" s="79"/>
      <c r="AC351" s="79"/>
      <c r="AD351" s="79"/>
      <c r="AE351" s="79"/>
      <c r="AR351" s="161" t="s">
        <v>162</v>
      </c>
      <c r="AT351" s="161" t="s">
        <v>26</v>
      </c>
      <c r="AU351" s="161" t="s">
        <v>62</v>
      </c>
      <c r="AY351" s="72" t="s">
        <v>107</v>
      </c>
      <c r="BE351" s="162">
        <f>IF(N351="základní",J351,0)</f>
        <v>336.6</v>
      </c>
      <c r="BF351" s="162">
        <f>IF(N351="snížená",J351,0)</f>
        <v>0</v>
      </c>
      <c r="BG351" s="162">
        <f>IF(N351="zákl. přenesená",J351,0)</f>
        <v>0</v>
      </c>
      <c r="BH351" s="162">
        <f>IF(N351="sníž. přenesená",J351,0)</f>
        <v>0</v>
      </c>
      <c r="BI351" s="162">
        <f>IF(N351="nulová",J351,0)</f>
        <v>0</v>
      </c>
      <c r="BJ351" s="72" t="s">
        <v>105</v>
      </c>
      <c r="BK351" s="162">
        <f>ROUND(I351*H351,2)</f>
        <v>336.6</v>
      </c>
      <c r="BL351" s="72" t="s">
        <v>162</v>
      </c>
      <c r="BM351" s="161" t="s">
        <v>490</v>
      </c>
    </row>
    <row r="352" spans="1:65" s="82" customFormat="1" x14ac:dyDescent="0.2">
      <c r="A352" s="79"/>
      <c r="B352" s="80"/>
      <c r="C352" s="79"/>
      <c r="D352" s="163" t="s">
        <v>116</v>
      </c>
      <c r="E352" s="79"/>
      <c r="F352" s="164" t="s">
        <v>491</v>
      </c>
      <c r="G352" s="79"/>
      <c r="H352" s="79"/>
      <c r="I352" s="79"/>
      <c r="J352" s="79"/>
      <c r="K352" s="79"/>
      <c r="L352" s="80"/>
      <c r="M352" s="165"/>
      <c r="O352" s="79"/>
      <c r="P352" s="79"/>
      <c r="Q352" s="79"/>
      <c r="R352" s="79"/>
      <c r="S352" s="79"/>
      <c r="T352" s="166"/>
      <c r="U352" s="79"/>
      <c r="V352" s="79"/>
      <c r="W352" s="79"/>
      <c r="X352" s="79"/>
      <c r="Y352" s="79"/>
      <c r="Z352" s="79"/>
      <c r="AA352" s="79"/>
      <c r="AB352" s="79"/>
      <c r="AC352" s="79"/>
      <c r="AD352" s="79"/>
      <c r="AE352" s="79"/>
      <c r="AT352" s="72" t="s">
        <v>116</v>
      </c>
      <c r="AU352" s="72" t="s">
        <v>62</v>
      </c>
    </row>
    <row r="353" spans="1:65" s="82" customFormat="1" x14ac:dyDescent="0.2">
      <c r="A353" s="79"/>
      <c r="B353" s="80"/>
      <c r="C353" s="79"/>
      <c r="D353" s="167" t="s">
        <v>118</v>
      </c>
      <c r="E353" s="79"/>
      <c r="F353" s="168" t="s">
        <v>3678</v>
      </c>
      <c r="G353" s="79"/>
      <c r="H353" s="79"/>
      <c r="I353" s="79"/>
      <c r="J353" s="79"/>
      <c r="K353" s="79"/>
      <c r="L353" s="80"/>
      <c r="M353" s="165"/>
      <c r="O353" s="79"/>
      <c r="P353" s="79"/>
      <c r="Q353" s="79"/>
      <c r="R353" s="79"/>
      <c r="S353" s="79"/>
      <c r="T353" s="166"/>
      <c r="U353" s="79"/>
      <c r="V353" s="79"/>
      <c r="W353" s="79"/>
      <c r="X353" s="79"/>
      <c r="Y353" s="79"/>
      <c r="Z353" s="79"/>
      <c r="AA353" s="79"/>
      <c r="AB353" s="79"/>
      <c r="AC353" s="79"/>
      <c r="AD353" s="79"/>
      <c r="AE353" s="79"/>
      <c r="AT353" s="72" t="s">
        <v>118</v>
      </c>
      <c r="AU353" s="72" t="s">
        <v>62</v>
      </c>
    </row>
    <row r="354" spans="1:65" s="82" customFormat="1" ht="16.5" customHeight="1" x14ac:dyDescent="0.2">
      <c r="A354" s="79"/>
      <c r="B354" s="150"/>
      <c r="C354" s="151" t="s">
        <v>492</v>
      </c>
      <c r="D354" s="151" t="s">
        <v>26</v>
      </c>
      <c r="E354" s="152" t="s">
        <v>493</v>
      </c>
      <c r="F354" s="153" t="s">
        <v>3679</v>
      </c>
      <c r="G354" s="154" t="s">
        <v>161</v>
      </c>
      <c r="H354" s="155">
        <v>10</v>
      </c>
      <c r="I354" s="156">
        <v>227.02</v>
      </c>
      <c r="J354" s="156">
        <f>ROUND(I354*H354,2)</f>
        <v>2270.1999999999998</v>
      </c>
      <c r="K354" s="153" t="s">
        <v>3562</v>
      </c>
      <c r="L354" s="80"/>
      <c r="M354" s="157" t="s">
        <v>31</v>
      </c>
      <c r="N354" s="158" t="s">
        <v>3550</v>
      </c>
      <c r="O354" s="159">
        <v>0.42499999999999999</v>
      </c>
      <c r="P354" s="159">
        <f>O354*H354</f>
        <v>4.25</v>
      </c>
      <c r="Q354" s="159">
        <v>0</v>
      </c>
      <c r="R354" s="159">
        <f>Q354*H354</f>
        <v>0</v>
      </c>
      <c r="S354" s="159">
        <v>0</v>
      </c>
      <c r="T354" s="160">
        <f>S354*H354</f>
        <v>0</v>
      </c>
      <c r="U354" s="79"/>
      <c r="V354" s="79"/>
      <c r="W354" s="79"/>
      <c r="X354" s="79"/>
      <c r="Y354" s="79"/>
      <c r="Z354" s="79"/>
      <c r="AA354" s="79"/>
      <c r="AB354" s="79"/>
      <c r="AC354" s="79"/>
      <c r="AD354" s="79"/>
      <c r="AE354" s="79"/>
      <c r="AR354" s="161" t="s">
        <v>162</v>
      </c>
      <c r="AT354" s="161" t="s">
        <v>26</v>
      </c>
      <c r="AU354" s="161" t="s">
        <v>62</v>
      </c>
      <c r="AY354" s="72" t="s">
        <v>107</v>
      </c>
      <c r="BE354" s="162">
        <f>IF(N354="základní",J354,0)</f>
        <v>2270.1999999999998</v>
      </c>
      <c r="BF354" s="162">
        <f>IF(N354="snížená",J354,0)</f>
        <v>0</v>
      </c>
      <c r="BG354" s="162">
        <f>IF(N354="zákl. přenesená",J354,0)</f>
        <v>0</v>
      </c>
      <c r="BH354" s="162">
        <f>IF(N354="sníž. přenesená",J354,0)</f>
        <v>0</v>
      </c>
      <c r="BI354" s="162">
        <f>IF(N354="nulová",J354,0)</f>
        <v>0</v>
      </c>
      <c r="BJ354" s="72" t="s">
        <v>105</v>
      </c>
      <c r="BK354" s="162">
        <f>ROUND(I354*H354,2)</f>
        <v>2270.1999999999998</v>
      </c>
      <c r="BL354" s="72" t="s">
        <v>162</v>
      </c>
      <c r="BM354" s="161" t="s">
        <v>494</v>
      </c>
    </row>
    <row r="355" spans="1:65" s="82" customFormat="1" x14ac:dyDescent="0.2">
      <c r="A355" s="79"/>
      <c r="B355" s="80"/>
      <c r="C355" s="79"/>
      <c r="D355" s="163" t="s">
        <v>116</v>
      </c>
      <c r="E355" s="79"/>
      <c r="F355" s="164" t="s">
        <v>495</v>
      </c>
      <c r="G355" s="79"/>
      <c r="H355" s="79"/>
      <c r="I355" s="79"/>
      <c r="J355" s="79"/>
      <c r="K355" s="79"/>
      <c r="L355" s="80"/>
      <c r="M355" s="165"/>
      <c r="O355" s="79"/>
      <c r="P355" s="79"/>
      <c r="Q355" s="79"/>
      <c r="R355" s="79"/>
      <c r="S355" s="79"/>
      <c r="T355" s="166"/>
      <c r="U355" s="79"/>
      <c r="V355" s="79"/>
      <c r="W355" s="79"/>
      <c r="X355" s="79"/>
      <c r="Y355" s="79"/>
      <c r="Z355" s="79"/>
      <c r="AA355" s="79"/>
      <c r="AB355" s="79"/>
      <c r="AC355" s="79"/>
      <c r="AD355" s="79"/>
      <c r="AE355" s="79"/>
      <c r="AT355" s="72" t="s">
        <v>116</v>
      </c>
      <c r="AU355" s="72" t="s">
        <v>62</v>
      </c>
    </row>
    <row r="356" spans="1:65" s="82" customFormat="1" x14ac:dyDescent="0.2">
      <c r="A356" s="79"/>
      <c r="B356" s="80"/>
      <c r="C356" s="79"/>
      <c r="D356" s="167" t="s">
        <v>118</v>
      </c>
      <c r="E356" s="79"/>
      <c r="F356" s="168" t="s">
        <v>3680</v>
      </c>
      <c r="G356" s="79"/>
      <c r="H356" s="79"/>
      <c r="I356" s="79"/>
      <c r="J356" s="79"/>
      <c r="K356" s="79"/>
      <c r="L356" s="80"/>
      <c r="M356" s="165"/>
      <c r="O356" s="79"/>
      <c r="P356" s="79"/>
      <c r="Q356" s="79"/>
      <c r="R356" s="79"/>
      <c r="S356" s="79"/>
      <c r="T356" s="166"/>
      <c r="U356" s="79"/>
      <c r="V356" s="79"/>
      <c r="W356" s="79"/>
      <c r="X356" s="79"/>
      <c r="Y356" s="79"/>
      <c r="Z356" s="79"/>
      <c r="AA356" s="79"/>
      <c r="AB356" s="79"/>
      <c r="AC356" s="79"/>
      <c r="AD356" s="79"/>
      <c r="AE356" s="79"/>
      <c r="AT356" s="72" t="s">
        <v>118</v>
      </c>
      <c r="AU356" s="72" t="s">
        <v>62</v>
      </c>
    </row>
    <row r="357" spans="1:65" s="82" customFormat="1" ht="16.5" customHeight="1" x14ac:dyDescent="0.2">
      <c r="A357" s="79"/>
      <c r="B357" s="150"/>
      <c r="C357" s="151" t="s">
        <v>496</v>
      </c>
      <c r="D357" s="151" t="s">
        <v>26</v>
      </c>
      <c r="E357" s="152" t="s">
        <v>497</v>
      </c>
      <c r="F357" s="153" t="s">
        <v>3681</v>
      </c>
      <c r="G357" s="154" t="s">
        <v>130</v>
      </c>
      <c r="H357" s="155">
        <v>10</v>
      </c>
      <c r="I357" s="156">
        <v>73.930000000000007</v>
      </c>
      <c r="J357" s="156">
        <f>ROUND(I357*H357,2)</f>
        <v>739.3</v>
      </c>
      <c r="K357" s="153" t="s">
        <v>3562</v>
      </c>
      <c r="L357" s="80"/>
      <c r="M357" s="157" t="s">
        <v>31</v>
      </c>
      <c r="N357" s="158" t="s">
        <v>3550</v>
      </c>
      <c r="O357" s="159">
        <v>0.17599999999999999</v>
      </c>
      <c r="P357" s="159">
        <f>O357*H357</f>
        <v>1.7599999999999998</v>
      </c>
      <c r="Q357" s="159">
        <v>0</v>
      </c>
      <c r="R357" s="159">
        <f>Q357*H357</f>
        <v>0</v>
      </c>
      <c r="S357" s="159">
        <v>3.4499999999999999E-3</v>
      </c>
      <c r="T357" s="160">
        <f>S357*H357</f>
        <v>3.4500000000000003E-2</v>
      </c>
      <c r="U357" s="79"/>
      <c r="V357" s="79"/>
      <c r="W357" s="79"/>
      <c r="X357" s="79"/>
      <c r="Y357" s="79"/>
      <c r="Z357" s="79"/>
      <c r="AA357" s="79"/>
      <c r="AB357" s="79"/>
      <c r="AC357" s="79"/>
      <c r="AD357" s="79"/>
      <c r="AE357" s="79"/>
      <c r="AR357" s="161" t="s">
        <v>162</v>
      </c>
      <c r="AT357" s="161" t="s">
        <v>26</v>
      </c>
      <c r="AU357" s="161" t="s">
        <v>62</v>
      </c>
      <c r="AY357" s="72" t="s">
        <v>107</v>
      </c>
      <c r="BE357" s="162">
        <f>IF(N357="základní",J357,0)</f>
        <v>739.3</v>
      </c>
      <c r="BF357" s="162">
        <f>IF(N357="snížená",J357,0)</f>
        <v>0</v>
      </c>
      <c r="BG357" s="162">
        <f>IF(N357="zákl. přenesená",J357,0)</f>
        <v>0</v>
      </c>
      <c r="BH357" s="162">
        <f>IF(N357="sníž. přenesená",J357,0)</f>
        <v>0</v>
      </c>
      <c r="BI357" s="162">
        <f>IF(N357="nulová",J357,0)</f>
        <v>0</v>
      </c>
      <c r="BJ357" s="72" t="s">
        <v>105</v>
      </c>
      <c r="BK357" s="162">
        <f>ROUND(I357*H357,2)</f>
        <v>739.3</v>
      </c>
      <c r="BL357" s="72" t="s">
        <v>162</v>
      </c>
      <c r="BM357" s="161" t="s">
        <v>498</v>
      </c>
    </row>
    <row r="358" spans="1:65" s="82" customFormat="1" x14ac:dyDescent="0.2">
      <c r="A358" s="79"/>
      <c r="B358" s="80"/>
      <c r="C358" s="79"/>
      <c r="D358" s="163" t="s">
        <v>116</v>
      </c>
      <c r="E358" s="79"/>
      <c r="F358" s="164" t="s">
        <v>499</v>
      </c>
      <c r="G358" s="79"/>
      <c r="H358" s="79"/>
      <c r="I358" s="79"/>
      <c r="J358" s="79"/>
      <c r="K358" s="79"/>
      <c r="L358" s="80"/>
      <c r="M358" s="165"/>
      <c r="O358" s="79"/>
      <c r="P358" s="79"/>
      <c r="Q358" s="79"/>
      <c r="R358" s="79"/>
      <c r="S358" s="79"/>
      <c r="T358" s="166"/>
      <c r="U358" s="79"/>
      <c r="V358" s="79"/>
      <c r="W358" s="79"/>
      <c r="X358" s="79"/>
      <c r="Y358" s="79"/>
      <c r="Z358" s="79"/>
      <c r="AA358" s="79"/>
      <c r="AB358" s="79"/>
      <c r="AC358" s="79"/>
      <c r="AD358" s="79"/>
      <c r="AE358" s="79"/>
      <c r="AT358" s="72" t="s">
        <v>116</v>
      </c>
      <c r="AU358" s="72" t="s">
        <v>62</v>
      </c>
    </row>
    <row r="359" spans="1:65" s="82" customFormat="1" x14ac:dyDescent="0.2">
      <c r="A359" s="79"/>
      <c r="B359" s="80"/>
      <c r="C359" s="79"/>
      <c r="D359" s="167" t="s">
        <v>118</v>
      </c>
      <c r="E359" s="79"/>
      <c r="F359" s="168" t="s">
        <v>3682</v>
      </c>
      <c r="G359" s="79"/>
      <c r="H359" s="79"/>
      <c r="I359" s="79"/>
      <c r="J359" s="79"/>
      <c r="K359" s="79"/>
      <c r="L359" s="80"/>
      <c r="M359" s="165"/>
      <c r="O359" s="79"/>
      <c r="P359" s="79"/>
      <c r="Q359" s="79"/>
      <c r="R359" s="79"/>
      <c r="S359" s="79"/>
      <c r="T359" s="166"/>
      <c r="U359" s="79"/>
      <c r="V359" s="79"/>
      <c r="W359" s="79"/>
      <c r="X359" s="79"/>
      <c r="Y359" s="79"/>
      <c r="Z359" s="79"/>
      <c r="AA359" s="79"/>
      <c r="AB359" s="79"/>
      <c r="AC359" s="79"/>
      <c r="AD359" s="79"/>
      <c r="AE359" s="79"/>
      <c r="AT359" s="72" t="s">
        <v>118</v>
      </c>
      <c r="AU359" s="72" t="s">
        <v>62</v>
      </c>
    </row>
    <row r="360" spans="1:65" s="82" customFormat="1" ht="16.5" customHeight="1" x14ac:dyDescent="0.2">
      <c r="A360" s="79"/>
      <c r="B360" s="150"/>
      <c r="C360" s="151" t="s">
        <v>500</v>
      </c>
      <c r="D360" s="151" t="s">
        <v>26</v>
      </c>
      <c r="E360" s="152" t="s">
        <v>501</v>
      </c>
      <c r="F360" s="153" t="s">
        <v>502</v>
      </c>
      <c r="G360" s="154" t="s">
        <v>161</v>
      </c>
      <c r="H360" s="155">
        <v>25</v>
      </c>
      <c r="I360" s="156">
        <v>88.14</v>
      </c>
      <c r="J360" s="156">
        <f>ROUND(I360*H360,2)</f>
        <v>2203.5</v>
      </c>
      <c r="K360" s="153" t="s">
        <v>3562</v>
      </c>
      <c r="L360" s="80"/>
      <c r="M360" s="157" t="s">
        <v>31</v>
      </c>
      <c r="N360" s="158" t="s">
        <v>3550</v>
      </c>
      <c r="O360" s="159">
        <v>0.16500000000000001</v>
      </c>
      <c r="P360" s="159">
        <f>O360*H360</f>
        <v>4.125</v>
      </c>
      <c r="Q360" s="159">
        <v>0</v>
      </c>
      <c r="R360" s="159">
        <f>Q360*H360</f>
        <v>0</v>
      </c>
      <c r="S360" s="159">
        <v>0</v>
      </c>
      <c r="T360" s="160">
        <f>S360*H360</f>
        <v>0</v>
      </c>
      <c r="U360" s="79"/>
      <c r="V360" s="79"/>
      <c r="W360" s="79"/>
      <c r="X360" s="79"/>
      <c r="Y360" s="79"/>
      <c r="Z360" s="79"/>
      <c r="AA360" s="79"/>
      <c r="AB360" s="79"/>
      <c r="AC360" s="79"/>
      <c r="AD360" s="79"/>
      <c r="AE360" s="79"/>
      <c r="AR360" s="161" t="s">
        <v>162</v>
      </c>
      <c r="AT360" s="161" t="s">
        <v>26</v>
      </c>
      <c r="AU360" s="161" t="s">
        <v>62</v>
      </c>
      <c r="AY360" s="72" t="s">
        <v>107</v>
      </c>
      <c r="BE360" s="162">
        <f>IF(N360="základní",J360,0)</f>
        <v>2203.5</v>
      </c>
      <c r="BF360" s="162">
        <f>IF(N360="snížená",J360,0)</f>
        <v>0</v>
      </c>
      <c r="BG360" s="162">
        <f>IF(N360="zákl. přenesená",J360,0)</f>
        <v>0</v>
      </c>
      <c r="BH360" s="162">
        <f>IF(N360="sníž. přenesená",J360,0)</f>
        <v>0</v>
      </c>
      <c r="BI360" s="162">
        <f>IF(N360="nulová",J360,0)</f>
        <v>0</v>
      </c>
      <c r="BJ360" s="72" t="s">
        <v>105</v>
      </c>
      <c r="BK360" s="162">
        <f>ROUND(I360*H360,2)</f>
        <v>2203.5</v>
      </c>
      <c r="BL360" s="72" t="s">
        <v>162</v>
      </c>
      <c r="BM360" s="161" t="s">
        <v>503</v>
      </c>
    </row>
    <row r="361" spans="1:65" s="82" customFormat="1" x14ac:dyDescent="0.2">
      <c r="A361" s="79"/>
      <c r="B361" s="80"/>
      <c r="C361" s="79"/>
      <c r="D361" s="163" t="s">
        <v>116</v>
      </c>
      <c r="E361" s="79"/>
      <c r="F361" s="164" t="s">
        <v>504</v>
      </c>
      <c r="G361" s="79"/>
      <c r="H361" s="79"/>
      <c r="I361" s="79"/>
      <c r="J361" s="79"/>
      <c r="K361" s="79"/>
      <c r="L361" s="80"/>
      <c r="M361" s="165"/>
      <c r="O361" s="79"/>
      <c r="P361" s="79"/>
      <c r="Q361" s="79"/>
      <c r="R361" s="79"/>
      <c r="S361" s="79"/>
      <c r="T361" s="166"/>
      <c r="U361" s="79"/>
      <c r="V361" s="79"/>
      <c r="W361" s="79"/>
      <c r="X361" s="79"/>
      <c r="Y361" s="79"/>
      <c r="Z361" s="79"/>
      <c r="AA361" s="79"/>
      <c r="AB361" s="79"/>
      <c r="AC361" s="79"/>
      <c r="AD361" s="79"/>
      <c r="AE361" s="79"/>
      <c r="AT361" s="72" t="s">
        <v>116</v>
      </c>
      <c r="AU361" s="72" t="s">
        <v>62</v>
      </c>
    </row>
    <row r="362" spans="1:65" s="82" customFormat="1" x14ac:dyDescent="0.2">
      <c r="A362" s="79"/>
      <c r="B362" s="80"/>
      <c r="C362" s="79"/>
      <c r="D362" s="167" t="s">
        <v>118</v>
      </c>
      <c r="E362" s="79"/>
      <c r="F362" s="168" t="s">
        <v>3683</v>
      </c>
      <c r="G362" s="79"/>
      <c r="H362" s="79"/>
      <c r="I362" s="79"/>
      <c r="J362" s="79"/>
      <c r="K362" s="79"/>
      <c r="L362" s="80"/>
      <c r="M362" s="165"/>
      <c r="O362" s="79"/>
      <c r="P362" s="79"/>
      <c r="Q362" s="79"/>
      <c r="R362" s="79"/>
      <c r="S362" s="79"/>
      <c r="T362" s="166"/>
      <c r="U362" s="79"/>
      <c r="V362" s="79"/>
      <c r="W362" s="79"/>
      <c r="X362" s="79"/>
      <c r="Y362" s="79"/>
      <c r="Z362" s="79"/>
      <c r="AA362" s="79"/>
      <c r="AB362" s="79"/>
      <c r="AC362" s="79"/>
      <c r="AD362" s="79"/>
      <c r="AE362" s="79"/>
      <c r="AT362" s="72" t="s">
        <v>118</v>
      </c>
      <c r="AU362" s="72" t="s">
        <v>62</v>
      </c>
    </row>
    <row r="363" spans="1:65" s="82" customFormat="1" ht="16.5" customHeight="1" x14ac:dyDescent="0.2">
      <c r="A363" s="79"/>
      <c r="B363" s="150"/>
      <c r="C363" s="151" t="s">
        <v>505</v>
      </c>
      <c r="D363" s="151" t="s">
        <v>26</v>
      </c>
      <c r="E363" s="152" t="s">
        <v>506</v>
      </c>
      <c r="F363" s="153" t="s">
        <v>507</v>
      </c>
      <c r="G363" s="154" t="s">
        <v>161</v>
      </c>
      <c r="H363" s="155">
        <v>10</v>
      </c>
      <c r="I363" s="156">
        <v>118.06</v>
      </c>
      <c r="J363" s="156">
        <f>ROUND(I363*H363,2)</f>
        <v>1180.5999999999999</v>
      </c>
      <c r="K363" s="153" t="s">
        <v>3562</v>
      </c>
      <c r="L363" s="80"/>
      <c r="M363" s="157" t="s">
        <v>31</v>
      </c>
      <c r="N363" s="158" t="s">
        <v>3550</v>
      </c>
      <c r="O363" s="159">
        <v>0.11</v>
      </c>
      <c r="P363" s="159">
        <f>O363*H363</f>
        <v>1.1000000000000001</v>
      </c>
      <c r="Q363" s="159">
        <v>6.9999999999999994E-5</v>
      </c>
      <c r="R363" s="159">
        <f>Q363*H363</f>
        <v>6.9999999999999988E-4</v>
      </c>
      <c r="S363" s="159">
        <v>0</v>
      </c>
      <c r="T363" s="160">
        <f>S363*H363</f>
        <v>0</v>
      </c>
      <c r="U363" s="79"/>
      <c r="V363" s="79"/>
      <c r="W363" s="79"/>
      <c r="X363" s="79"/>
      <c r="Y363" s="79"/>
      <c r="Z363" s="79"/>
      <c r="AA363" s="79"/>
      <c r="AB363" s="79"/>
      <c r="AC363" s="79"/>
      <c r="AD363" s="79"/>
      <c r="AE363" s="79"/>
      <c r="AR363" s="161" t="s">
        <v>162</v>
      </c>
      <c r="AT363" s="161" t="s">
        <v>26</v>
      </c>
      <c r="AU363" s="161" t="s">
        <v>62</v>
      </c>
      <c r="AY363" s="72" t="s">
        <v>107</v>
      </c>
      <c r="BE363" s="162">
        <f>IF(N363="základní",J363,0)</f>
        <v>1180.5999999999999</v>
      </c>
      <c r="BF363" s="162">
        <f>IF(N363="snížená",J363,0)</f>
        <v>0</v>
      </c>
      <c r="BG363" s="162">
        <f>IF(N363="zákl. přenesená",J363,0)</f>
        <v>0</v>
      </c>
      <c r="BH363" s="162">
        <f>IF(N363="sníž. přenesená",J363,0)</f>
        <v>0</v>
      </c>
      <c r="BI363" s="162">
        <f>IF(N363="nulová",J363,0)</f>
        <v>0</v>
      </c>
      <c r="BJ363" s="72" t="s">
        <v>105</v>
      </c>
      <c r="BK363" s="162">
        <f>ROUND(I363*H363,2)</f>
        <v>1180.5999999999999</v>
      </c>
      <c r="BL363" s="72" t="s">
        <v>162</v>
      </c>
      <c r="BM363" s="161" t="s">
        <v>508</v>
      </c>
    </row>
    <row r="364" spans="1:65" s="82" customFormat="1" x14ac:dyDescent="0.2">
      <c r="A364" s="79"/>
      <c r="B364" s="80"/>
      <c r="C364" s="79"/>
      <c r="D364" s="163" t="s">
        <v>116</v>
      </c>
      <c r="E364" s="79"/>
      <c r="F364" s="164" t="s">
        <v>509</v>
      </c>
      <c r="G364" s="79"/>
      <c r="H364" s="79"/>
      <c r="I364" s="79"/>
      <c r="J364" s="79"/>
      <c r="K364" s="79"/>
      <c r="L364" s="80"/>
      <c r="M364" s="165"/>
      <c r="O364" s="79"/>
      <c r="P364" s="79"/>
      <c r="Q364" s="79"/>
      <c r="R364" s="79"/>
      <c r="S364" s="79"/>
      <c r="T364" s="166"/>
      <c r="U364" s="79"/>
      <c r="V364" s="79"/>
      <c r="W364" s="79"/>
      <c r="X364" s="79"/>
      <c r="Y364" s="79"/>
      <c r="Z364" s="79"/>
      <c r="AA364" s="79"/>
      <c r="AB364" s="79"/>
      <c r="AC364" s="79"/>
      <c r="AD364" s="79"/>
      <c r="AE364" s="79"/>
      <c r="AT364" s="72" t="s">
        <v>116</v>
      </c>
      <c r="AU364" s="72" t="s">
        <v>62</v>
      </c>
    </row>
    <row r="365" spans="1:65" s="82" customFormat="1" x14ac:dyDescent="0.2">
      <c r="A365" s="79"/>
      <c r="B365" s="80"/>
      <c r="C365" s="79"/>
      <c r="D365" s="167" t="s">
        <v>118</v>
      </c>
      <c r="E365" s="79"/>
      <c r="F365" s="168" t="s">
        <v>3684</v>
      </c>
      <c r="G365" s="79"/>
      <c r="H365" s="79"/>
      <c r="I365" s="79"/>
      <c r="J365" s="79"/>
      <c r="K365" s="79"/>
      <c r="L365" s="80"/>
      <c r="M365" s="165"/>
      <c r="O365" s="79"/>
      <c r="P365" s="79"/>
      <c r="Q365" s="79"/>
      <c r="R365" s="79"/>
      <c r="S365" s="79"/>
      <c r="T365" s="166"/>
      <c r="U365" s="79"/>
      <c r="V365" s="79"/>
      <c r="W365" s="79"/>
      <c r="X365" s="79"/>
      <c r="Y365" s="79"/>
      <c r="Z365" s="79"/>
      <c r="AA365" s="79"/>
      <c r="AB365" s="79"/>
      <c r="AC365" s="79"/>
      <c r="AD365" s="79"/>
      <c r="AE365" s="79"/>
      <c r="AT365" s="72" t="s">
        <v>118</v>
      </c>
      <c r="AU365" s="72" t="s">
        <v>62</v>
      </c>
    </row>
    <row r="366" spans="1:65" s="82" customFormat="1" ht="16.5" customHeight="1" x14ac:dyDescent="0.2">
      <c r="A366" s="79"/>
      <c r="B366" s="150"/>
      <c r="C366" s="151" t="s">
        <v>510</v>
      </c>
      <c r="D366" s="151" t="s">
        <v>26</v>
      </c>
      <c r="E366" s="152" t="s">
        <v>511</v>
      </c>
      <c r="F366" s="153" t="s">
        <v>512</v>
      </c>
      <c r="G366" s="154" t="s">
        <v>161</v>
      </c>
      <c r="H366" s="155">
        <v>5</v>
      </c>
      <c r="I366" s="156">
        <v>146.03</v>
      </c>
      <c r="J366" s="156">
        <f>ROUND(I366*H366,2)</f>
        <v>730.15</v>
      </c>
      <c r="K366" s="153" t="s">
        <v>3562</v>
      </c>
      <c r="L366" s="80"/>
      <c r="M366" s="157" t="s">
        <v>31</v>
      </c>
      <c r="N366" s="158" t="s">
        <v>3550</v>
      </c>
      <c r="O366" s="159">
        <v>0.121</v>
      </c>
      <c r="P366" s="159">
        <f>O366*H366</f>
        <v>0.60499999999999998</v>
      </c>
      <c r="Q366" s="159">
        <v>1.1E-4</v>
      </c>
      <c r="R366" s="159">
        <f>Q366*H366</f>
        <v>5.5000000000000003E-4</v>
      </c>
      <c r="S366" s="159">
        <v>0</v>
      </c>
      <c r="T366" s="160">
        <f>S366*H366</f>
        <v>0</v>
      </c>
      <c r="U366" s="79"/>
      <c r="V366" s="79"/>
      <c r="W366" s="79"/>
      <c r="X366" s="79"/>
      <c r="Y366" s="79"/>
      <c r="Z366" s="79"/>
      <c r="AA366" s="79"/>
      <c r="AB366" s="79"/>
      <c r="AC366" s="79"/>
      <c r="AD366" s="79"/>
      <c r="AE366" s="79"/>
      <c r="AR366" s="161" t="s">
        <v>162</v>
      </c>
      <c r="AT366" s="161" t="s">
        <v>26</v>
      </c>
      <c r="AU366" s="161" t="s">
        <v>62</v>
      </c>
      <c r="AY366" s="72" t="s">
        <v>107</v>
      </c>
      <c r="BE366" s="162">
        <f>IF(N366="základní",J366,0)</f>
        <v>730.15</v>
      </c>
      <c r="BF366" s="162">
        <f>IF(N366="snížená",J366,0)</f>
        <v>0</v>
      </c>
      <c r="BG366" s="162">
        <f>IF(N366="zákl. přenesená",J366,0)</f>
        <v>0</v>
      </c>
      <c r="BH366" s="162">
        <f>IF(N366="sníž. přenesená",J366,0)</f>
        <v>0</v>
      </c>
      <c r="BI366" s="162">
        <f>IF(N366="nulová",J366,0)</f>
        <v>0</v>
      </c>
      <c r="BJ366" s="72" t="s">
        <v>105</v>
      </c>
      <c r="BK366" s="162">
        <f>ROUND(I366*H366,2)</f>
        <v>730.15</v>
      </c>
      <c r="BL366" s="72" t="s">
        <v>162</v>
      </c>
      <c r="BM366" s="161" t="s">
        <v>513</v>
      </c>
    </row>
    <row r="367" spans="1:65" s="82" customFormat="1" x14ac:dyDescent="0.2">
      <c r="A367" s="79"/>
      <c r="B367" s="80"/>
      <c r="C367" s="79"/>
      <c r="D367" s="163" t="s">
        <v>116</v>
      </c>
      <c r="E367" s="79"/>
      <c r="F367" s="164" t="s">
        <v>514</v>
      </c>
      <c r="G367" s="79"/>
      <c r="H367" s="79"/>
      <c r="I367" s="79"/>
      <c r="J367" s="79"/>
      <c r="K367" s="79"/>
      <c r="L367" s="80"/>
      <c r="M367" s="165"/>
      <c r="O367" s="79"/>
      <c r="P367" s="79"/>
      <c r="Q367" s="79"/>
      <c r="R367" s="79"/>
      <c r="S367" s="79"/>
      <c r="T367" s="166"/>
      <c r="U367" s="79"/>
      <c r="V367" s="79"/>
      <c r="W367" s="79"/>
      <c r="X367" s="79"/>
      <c r="Y367" s="79"/>
      <c r="Z367" s="79"/>
      <c r="AA367" s="79"/>
      <c r="AB367" s="79"/>
      <c r="AC367" s="79"/>
      <c r="AD367" s="79"/>
      <c r="AE367" s="79"/>
      <c r="AT367" s="72" t="s">
        <v>116</v>
      </c>
      <c r="AU367" s="72" t="s">
        <v>62</v>
      </c>
    </row>
    <row r="368" spans="1:65" s="82" customFormat="1" x14ac:dyDescent="0.2">
      <c r="A368" s="79"/>
      <c r="B368" s="80"/>
      <c r="C368" s="79"/>
      <c r="D368" s="167" t="s">
        <v>118</v>
      </c>
      <c r="E368" s="79"/>
      <c r="F368" s="168" t="s">
        <v>3685</v>
      </c>
      <c r="G368" s="79"/>
      <c r="H368" s="79"/>
      <c r="I368" s="79"/>
      <c r="J368" s="79"/>
      <c r="K368" s="79"/>
      <c r="L368" s="80"/>
      <c r="M368" s="165"/>
      <c r="O368" s="79"/>
      <c r="P368" s="79"/>
      <c r="Q368" s="79"/>
      <c r="R368" s="79"/>
      <c r="S368" s="79"/>
      <c r="T368" s="166"/>
      <c r="U368" s="79"/>
      <c r="V368" s="79"/>
      <c r="W368" s="79"/>
      <c r="X368" s="79"/>
      <c r="Y368" s="79"/>
      <c r="Z368" s="79"/>
      <c r="AA368" s="79"/>
      <c r="AB368" s="79"/>
      <c r="AC368" s="79"/>
      <c r="AD368" s="79"/>
      <c r="AE368" s="79"/>
      <c r="AT368" s="72" t="s">
        <v>118</v>
      </c>
      <c r="AU368" s="72" t="s">
        <v>62</v>
      </c>
    </row>
    <row r="369" spans="1:65" s="82" customFormat="1" ht="16.5" customHeight="1" x14ac:dyDescent="0.2">
      <c r="A369" s="79"/>
      <c r="B369" s="150"/>
      <c r="C369" s="151" t="s">
        <v>515</v>
      </c>
      <c r="D369" s="151" t="s">
        <v>26</v>
      </c>
      <c r="E369" s="152" t="s">
        <v>516</v>
      </c>
      <c r="F369" s="153" t="s">
        <v>517</v>
      </c>
      <c r="G369" s="154" t="s">
        <v>161</v>
      </c>
      <c r="H369" s="155">
        <v>2</v>
      </c>
      <c r="I369" s="156">
        <v>223.85</v>
      </c>
      <c r="J369" s="156">
        <f>ROUND(I369*H369,2)</f>
        <v>447.7</v>
      </c>
      <c r="K369" s="153" t="s">
        <v>3562</v>
      </c>
      <c r="L369" s="80"/>
      <c r="M369" s="157" t="s">
        <v>31</v>
      </c>
      <c r="N369" s="158" t="s">
        <v>3550</v>
      </c>
      <c r="O369" s="159">
        <v>0.14199999999999999</v>
      </c>
      <c r="P369" s="159">
        <f>O369*H369</f>
        <v>0.28399999999999997</v>
      </c>
      <c r="Q369" s="159">
        <v>1.9000000000000001E-4</v>
      </c>
      <c r="R369" s="159">
        <f>Q369*H369</f>
        <v>3.8000000000000002E-4</v>
      </c>
      <c r="S369" s="159">
        <v>0</v>
      </c>
      <c r="T369" s="160">
        <f>S369*H369</f>
        <v>0</v>
      </c>
      <c r="U369" s="79"/>
      <c r="V369" s="79"/>
      <c r="W369" s="79"/>
      <c r="X369" s="79"/>
      <c r="Y369" s="79"/>
      <c r="Z369" s="79"/>
      <c r="AA369" s="79"/>
      <c r="AB369" s="79"/>
      <c r="AC369" s="79"/>
      <c r="AD369" s="79"/>
      <c r="AE369" s="79"/>
      <c r="AR369" s="161" t="s">
        <v>162</v>
      </c>
      <c r="AT369" s="161" t="s">
        <v>26</v>
      </c>
      <c r="AU369" s="161" t="s">
        <v>62</v>
      </c>
      <c r="AY369" s="72" t="s">
        <v>107</v>
      </c>
      <c r="BE369" s="162">
        <f>IF(N369="základní",J369,0)</f>
        <v>447.7</v>
      </c>
      <c r="BF369" s="162">
        <f>IF(N369="snížená",J369,0)</f>
        <v>0</v>
      </c>
      <c r="BG369" s="162">
        <f>IF(N369="zákl. přenesená",J369,0)</f>
        <v>0</v>
      </c>
      <c r="BH369" s="162">
        <f>IF(N369="sníž. přenesená",J369,0)</f>
        <v>0</v>
      </c>
      <c r="BI369" s="162">
        <f>IF(N369="nulová",J369,0)</f>
        <v>0</v>
      </c>
      <c r="BJ369" s="72" t="s">
        <v>105</v>
      </c>
      <c r="BK369" s="162">
        <f>ROUND(I369*H369,2)</f>
        <v>447.7</v>
      </c>
      <c r="BL369" s="72" t="s">
        <v>162</v>
      </c>
      <c r="BM369" s="161" t="s">
        <v>518</v>
      </c>
    </row>
    <row r="370" spans="1:65" s="82" customFormat="1" x14ac:dyDescent="0.2">
      <c r="A370" s="79"/>
      <c r="B370" s="80"/>
      <c r="C370" s="79"/>
      <c r="D370" s="163" t="s">
        <v>116</v>
      </c>
      <c r="E370" s="79"/>
      <c r="F370" s="164" t="s">
        <v>519</v>
      </c>
      <c r="G370" s="79"/>
      <c r="H370" s="79"/>
      <c r="I370" s="79"/>
      <c r="J370" s="79"/>
      <c r="K370" s="79"/>
      <c r="L370" s="80"/>
      <c r="M370" s="165"/>
      <c r="O370" s="79"/>
      <c r="P370" s="79"/>
      <c r="Q370" s="79"/>
      <c r="R370" s="79"/>
      <c r="S370" s="79"/>
      <c r="T370" s="166"/>
      <c r="U370" s="79"/>
      <c r="V370" s="79"/>
      <c r="W370" s="79"/>
      <c r="X370" s="79"/>
      <c r="Y370" s="79"/>
      <c r="Z370" s="79"/>
      <c r="AA370" s="79"/>
      <c r="AB370" s="79"/>
      <c r="AC370" s="79"/>
      <c r="AD370" s="79"/>
      <c r="AE370" s="79"/>
      <c r="AT370" s="72" t="s">
        <v>116</v>
      </c>
      <c r="AU370" s="72" t="s">
        <v>62</v>
      </c>
    </row>
    <row r="371" spans="1:65" s="82" customFormat="1" x14ac:dyDescent="0.2">
      <c r="A371" s="79"/>
      <c r="B371" s="80"/>
      <c r="C371" s="79"/>
      <c r="D371" s="167" t="s">
        <v>118</v>
      </c>
      <c r="E371" s="79"/>
      <c r="F371" s="168" t="s">
        <v>3686</v>
      </c>
      <c r="G371" s="79"/>
      <c r="H371" s="79"/>
      <c r="I371" s="79"/>
      <c r="J371" s="79"/>
      <c r="K371" s="79"/>
      <c r="L371" s="80"/>
      <c r="M371" s="165"/>
      <c r="O371" s="79"/>
      <c r="P371" s="79"/>
      <c r="Q371" s="79"/>
      <c r="R371" s="79"/>
      <c r="S371" s="79"/>
      <c r="T371" s="166"/>
      <c r="U371" s="79"/>
      <c r="V371" s="79"/>
      <c r="W371" s="79"/>
      <c r="X371" s="79"/>
      <c r="Y371" s="79"/>
      <c r="Z371" s="79"/>
      <c r="AA371" s="79"/>
      <c r="AB371" s="79"/>
      <c r="AC371" s="79"/>
      <c r="AD371" s="79"/>
      <c r="AE371" s="79"/>
      <c r="AT371" s="72" t="s">
        <v>118</v>
      </c>
      <c r="AU371" s="72" t="s">
        <v>62</v>
      </c>
    </row>
    <row r="372" spans="1:65" s="82" customFormat="1" ht="16.5" customHeight="1" x14ac:dyDescent="0.2">
      <c r="A372" s="79"/>
      <c r="B372" s="150"/>
      <c r="C372" s="151" t="s">
        <v>520</v>
      </c>
      <c r="D372" s="151" t="s">
        <v>26</v>
      </c>
      <c r="E372" s="152" t="s">
        <v>521</v>
      </c>
      <c r="F372" s="153" t="s">
        <v>522</v>
      </c>
      <c r="G372" s="154" t="s">
        <v>161</v>
      </c>
      <c r="H372" s="155">
        <v>10</v>
      </c>
      <c r="I372" s="156">
        <v>162.33000000000001</v>
      </c>
      <c r="J372" s="156">
        <f>ROUND(I372*H372,2)</f>
        <v>1623.3</v>
      </c>
      <c r="K372" s="153" t="s">
        <v>3562</v>
      </c>
      <c r="L372" s="80"/>
      <c r="M372" s="157" t="s">
        <v>31</v>
      </c>
      <c r="N372" s="158" t="s">
        <v>3550</v>
      </c>
      <c r="O372" s="159">
        <v>0.2</v>
      </c>
      <c r="P372" s="159">
        <f>O372*H372</f>
        <v>2</v>
      </c>
      <c r="Q372" s="159">
        <v>8.0000000000000007E-5</v>
      </c>
      <c r="R372" s="159">
        <f>Q372*H372</f>
        <v>8.0000000000000004E-4</v>
      </c>
      <c r="S372" s="159">
        <v>0</v>
      </c>
      <c r="T372" s="160">
        <f>S372*H372</f>
        <v>0</v>
      </c>
      <c r="U372" s="79"/>
      <c r="V372" s="79"/>
      <c r="W372" s="79"/>
      <c r="X372" s="79"/>
      <c r="Y372" s="79"/>
      <c r="Z372" s="79"/>
      <c r="AA372" s="79"/>
      <c r="AB372" s="79"/>
      <c r="AC372" s="79"/>
      <c r="AD372" s="79"/>
      <c r="AE372" s="79"/>
      <c r="AR372" s="161" t="s">
        <v>162</v>
      </c>
      <c r="AT372" s="161" t="s">
        <v>26</v>
      </c>
      <c r="AU372" s="161" t="s">
        <v>62</v>
      </c>
      <c r="AY372" s="72" t="s">
        <v>107</v>
      </c>
      <c r="BE372" s="162">
        <f>IF(N372="základní",J372,0)</f>
        <v>1623.3</v>
      </c>
      <c r="BF372" s="162">
        <f>IF(N372="snížená",J372,0)</f>
        <v>0</v>
      </c>
      <c r="BG372" s="162">
        <f>IF(N372="zákl. přenesená",J372,0)</f>
        <v>0</v>
      </c>
      <c r="BH372" s="162">
        <f>IF(N372="sníž. přenesená",J372,0)</f>
        <v>0</v>
      </c>
      <c r="BI372" s="162">
        <f>IF(N372="nulová",J372,0)</f>
        <v>0</v>
      </c>
      <c r="BJ372" s="72" t="s">
        <v>105</v>
      </c>
      <c r="BK372" s="162">
        <f>ROUND(I372*H372,2)</f>
        <v>1623.3</v>
      </c>
      <c r="BL372" s="72" t="s">
        <v>162</v>
      </c>
      <c r="BM372" s="161" t="s">
        <v>523</v>
      </c>
    </row>
    <row r="373" spans="1:65" s="82" customFormat="1" x14ac:dyDescent="0.2">
      <c r="A373" s="79"/>
      <c r="B373" s="80"/>
      <c r="C373" s="79"/>
      <c r="D373" s="163" t="s">
        <v>116</v>
      </c>
      <c r="E373" s="79"/>
      <c r="F373" s="164" t="s">
        <v>524</v>
      </c>
      <c r="G373" s="79"/>
      <c r="H373" s="79"/>
      <c r="I373" s="79"/>
      <c r="J373" s="79"/>
      <c r="K373" s="79"/>
      <c r="L373" s="80"/>
      <c r="M373" s="165"/>
      <c r="O373" s="79"/>
      <c r="P373" s="79"/>
      <c r="Q373" s="79"/>
      <c r="R373" s="79"/>
      <c r="S373" s="79"/>
      <c r="T373" s="166"/>
      <c r="U373" s="79"/>
      <c r="V373" s="79"/>
      <c r="W373" s="79"/>
      <c r="X373" s="79"/>
      <c r="Y373" s="79"/>
      <c r="Z373" s="79"/>
      <c r="AA373" s="79"/>
      <c r="AB373" s="79"/>
      <c r="AC373" s="79"/>
      <c r="AD373" s="79"/>
      <c r="AE373" s="79"/>
      <c r="AT373" s="72" t="s">
        <v>116</v>
      </c>
      <c r="AU373" s="72" t="s">
        <v>62</v>
      </c>
    </row>
    <row r="374" spans="1:65" s="82" customFormat="1" x14ac:dyDescent="0.2">
      <c r="A374" s="79"/>
      <c r="B374" s="80"/>
      <c r="C374" s="79"/>
      <c r="D374" s="167" t="s">
        <v>118</v>
      </c>
      <c r="E374" s="79"/>
      <c r="F374" s="168" t="s">
        <v>3687</v>
      </c>
      <c r="G374" s="79"/>
      <c r="H374" s="79"/>
      <c r="I374" s="79"/>
      <c r="J374" s="79"/>
      <c r="K374" s="79"/>
      <c r="L374" s="80"/>
      <c r="M374" s="165"/>
      <c r="O374" s="79"/>
      <c r="P374" s="79"/>
      <c r="Q374" s="79"/>
      <c r="R374" s="79"/>
      <c r="S374" s="79"/>
      <c r="T374" s="166"/>
      <c r="U374" s="79"/>
      <c r="V374" s="79"/>
      <c r="W374" s="79"/>
      <c r="X374" s="79"/>
      <c r="Y374" s="79"/>
      <c r="Z374" s="79"/>
      <c r="AA374" s="79"/>
      <c r="AB374" s="79"/>
      <c r="AC374" s="79"/>
      <c r="AD374" s="79"/>
      <c r="AE374" s="79"/>
      <c r="AT374" s="72" t="s">
        <v>118</v>
      </c>
      <c r="AU374" s="72" t="s">
        <v>62</v>
      </c>
    </row>
    <row r="375" spans="1:65" s="82" customFormat="1" ht="16.5" customHeight="1" x14ac:dyDescent="0.2">
      <c r="A375" s="79"/>
      <c r="B375" s="150"/>
      <c r="C375" s="151" t="s">
        <v>525</v>
      </c>
      <c r="D375" s="151" t="s">
        <v>26</v>
      </c>
      <c r="E375" s="152" t="s">
        <v>526</v>
      </c>
      <c r="F375" s="153" t="s">
        <v>527</v>
      </c>
      <c r="G375" s="154" t="s">
        <v>161</v>
      </c>
      <c r="H375" s="155">
        <v>5</v>
      </c>
      <c r="I375" s="156">
        <v>206.35</v>
      </c>
      <c r="J375" s="156">
        <f>ROUND(I375*H375,2)</f>
        <v>1031.75</v>
      </c>
      <c r="K375" s="153" t="s">
        <v>3562</v>
      </c>
      <c r="L375" s="80"/>
      <c r="M375" s="157" t="s">
        <v>31</v>
      </c>
      <c r="N375" s="158" t="s">
        <v>3550</v>
      </c>
      <c r="O375" s="159">
        <v>0.221</v>
      </c>
      <c r="P375" s="159">
        <f>O375*H375</f>
        <v>1.105</v>
      </c>
      <c r="Q375" s="159">
        <v>1E-4</v>
      </c>
      <c r="R375" s="159">
        <f>Q375*H375</f>
        <v>5.0000000000000001E-4</v>
      </c>
      <c r="S375" s="159">
        <v>0</v>
      </c>
      <c r="T375" s="160">
        <f>S375*H375</f>
        <v>0</v>
      </c>
      <c r="U375" s="79"/>
      <c r="V375" s="79"/>
      <c r="W375" s="79"/>
      <c r="X375" s="79"/>
      <c r="Y375" s="79"/>
      <c r="Z375" s="79"/>
      <c r="AA375" s="79"/>
      <c r="AB375" s="79"/>
      <c r="AC375" s="79"/>
      <c r="AD375" s="79"/>
      <c r="AE375" s="79"/>
      <c r="AR375" s="161" t="s">
        <v>162</v>
      </c>
      <c r="AT375" s="161" t="s">
        <v>26</v>
      </c>
      <c r="AU375" s="161" t="s">
        <v>62</v>
      </c>
      <c r="AY375" s="72" t="s">
        <v>107</v>
      </c>
      <c r="BE375" s="162">
        <f>IF(N375="základní",J375,0)</f>
        <v>1031.75</v>
      </c>
      <c r="BF375" s="162">
        <f>IF(N375="snížená",J375,0)</f>
        <v>0</v>
      </c>
      <c r="BG375" s="162">
        <f>IF(N375="zákl. přenesená",J375,0)</f>
        <v>0</v>
      </c>
      <c r="BH375" s="162">
        <f>IF(N375="sníž. přenesená",J375,0)</f>
        <v>0</v>
      </c>
      <c r="BI375" s="162">
        <f>IF(N375="nulová",J375,0)</f>
        <v>0</v>
      </c>
      <c r="BJ375" s="72" t="s">
        <v>105</v>
      </c>
      <c r="BK375" s="162">
        <f>ROUND(I375*H375,2)</f>
        <v>1031.75</v>
      </c>
      <c r="BL375" s="72" t="s">
        <v>162</v>
      </c>
      <c r="BM375" s="161" t="s">
        <v>528</v>
      </c>
    </row>
    <row r="376" spans="1:65" s="82" customFormat="1" x14ac:dyDescent="0.2">
      <c r="A376" s="79"/>
      <c r="B376" s="80"/>
      <c r="C376" s="79"/>
      <c r="D376" s="163" t="s">
        <v>116</v>
      </c>
      <c r="E376" s="79"/>
      <c r="F376" s="164" t="s">
        <v>529</v>
      </c>
      <c r="G376" s="79"/>
      <c r="H376" s="79"/>
      <c r="I376" s="79"/>
      <c r="J376" s="79"/>
      <c r="K376" s="79"/>
      <c r="L376" s="80"/>
      <c r="M376" s="165"/>
      <c r="O376" s="79"/>
      <c r="P376" s="79"/>
      <c r="Q376" s="79"/>
      <c r="R376" s="79"/>
      <c r="S376" s="79"/>
      <c r="T376" s="166"/>
      <c r="U376" s="79"/>
      <c r="V376" s="79"/>
      <c r="W376" s="79"/>
      <c r="X376" s="79"/>
      <c r="Y376" s="79"/>
      <c r="Z376" s="79"/>
      <c r="AA376" s="79"/>
      <c r="AB376" s="79"/>
      <c r="AC376" s="79"/>
      <c r="AD376" s="79"/>
      <c r="AE376" s="79"/>
      <c r="AT376" s="72" t="s">
        <v>116</v>
      </c>
      <c r="AU376" s="72" t="s">
        <v>62</v>
      </c>
    </row>
    <row r="377" spans="1:65" s="82" customFormat="1" x14ac:dyDescent="0.2">
      <c r="A377" s="79"/>
      <c r="B377" s="80"/>
      <c r="C377" s="79"/>
      <c r="D377" s="167" t="s">
        <v>118</v>
      </c>
      <c r="E377" s="79"/>
      <c r="F377" s="168" t="s">
        <v>3688</v>
      </c>
      <c r="G377" s="79"/>
      <c r="H377" s="79"/>
      <c r="I377" s="79"/>
      <c r="J377" s="79"/>
      <c r="K377" s="79"/>
      <c r="L377" s="80"/>
      <c r="M377" s="165"/>
      <c r="O377" s="79"/>
      <c r="P377" s="79"/>
      <c r="Q377" s="79"/>
      <c r="R377" s="79"/>
      <c r="S377" s="79"/>
      <c r="T377" s="166"/>
      <c r="U377" s="79"/>
      <c r="V377" s="79"/>
      <c r="W377" s="79"/>
      <c r="X377" s="79"/>
      <c r="Y377" s="79"/>
      <c r="Z377" s="79"/>
      <c r="AA377" s="79"/>
      <c r="AB377" s="79"/>
      <c r="AC377" s="79"/>
      <c r="AD377" s="79"/>
      <c r="AE377" s="79"/>
      <c r="AT377" s="72" t="s">
        <v>118</v>
      </c>
      <c r="AU377" s="72" t="s">
        <v>62</v>
      </c>
    </row>
    <row r="378" spans="1:65" s="82" customFormat="1" ht="16.5" customHeight="1" x14ac:dyDescent="0.2">
      <c r="A378" s="79"/>
      <c r="B378" s="150"/>
      <c r="C378" s="151" t="s">
        <v>530</v>
      </c>
      <c r="D378" s="151" t="s">
        <v>26</v>
      </c>
      <c r="E378" s="152" t="s">
        <v>531</v>
      </c>
      <c r="F378" s="153" t="s">
        <v>532</v>
      </c>
      <c r="G378" s="154" t="s">
        <v>161</v>
      </c>
      <c r="H378" s="155">
        <v>2</v>
      </c>
      <c r="I378" s="156">
        <v>302.95</v>
      </c>
      <c r="J378" s="156">
        <f>ROUND(I378*H378,2)</f>
        <v>605.9</v>
      </c>
      <c r="K378" s="153" t="s">
        <v>3562</v>
      </c>
      <c r="L378" s="80"/>
      <c r="M378" s="157" t="s">
        <v>31</v>
      </c>
      <c r="N378" s="158" t="s">
        <v>3550</v>
      </c>
      <c r="O378" s="159">
        <v>0.26200000000000001</v>
      </c>
      <c r="P378" s="159">
        <f>O378*H378</f>
        <v>0.52400000000000002</v>
      </c>
      <c r="Q378" s="159">
        <v>2.3000000000000001E-4</v>
      </c>
      <c r="R378" s="159">
        <f>Q378*H378</f>
        <v>4.6000000000000001E-4</v>
      </c>
      <c r="S378" s="159">
        <v>0</v>
      </c>
      <c r="T378" s="160">
        <f>S378*H378</f>
        <v>0</v>
      </c>
      <c r="U378" s="79"/>
      <c r="V378" s="79"/>
      <c r="W378" s="79"/>
      <c r="X378" s="79"/>
      <c r="Y378" s="79"/>
      <c r="Z378" s="79"/>
      <c r="AA378" s="79"/>
      <c r="AB378" s="79"/>
      <c r="AC378" s="79"/>
      <c r="AD378" s="79"/>
      <c r="AE378" s="79"/>
      <c r="AR378" s="161" t="s">
        <v>162</v>
      </c>
      <c r="AT378" s="161" t="s">
        <v>26</v>
      </c>
      <c r="AU378" s="161" t="s">
        <v>62</v>
      </c>
      <c r="AY378" s="72" t="s">
        <v>107</v>
      </c>
      <c r="BE378" s="162">
        <f>IF(N378="základní",J378,0)</f>
        <v>605.9</v>
      </c>
      <c r="BF378" s="162">
        <f>IF(N378="snížená",J378,0)</f>
        <v>0</v>
      </c>
      <c r="BG378" s="162">
        <f>IF(N378="zákl. přenesená",J378,0)</f>
        <v>0</v>
      </c>
      <c r="BH378" s="162">
        <f>IF(N378="sníž. přenesená",J378,0)</f>
        <v>0</v>
      </c>
      <c r="BI378" s="162">
        <f>IF(N378="nulová",J378,0)</f>
        <v>0</v>
      </c>
      <c r="BJ378" s="72" t="s">
        <v>105</v>
      </c>
      <c r="BK378" s="162">
        <f>ROUND(I378*H378,2)</f>
        <v>605.9</v>
      </c>
      <c r="BL378" s="72" t="s">
        <v>162</v>
      </c>
      <c r="BM378" s="161" t="s">
        <v>533</v>
      </c>
    </row>
    <row r="379" spans="1:65" s="82" customFormat="1" x14ac:dyDescent="0.2">
      <c r="A379" s="79"/>
      <c r="B379" s="80"/>
      <c r="C379" s="79"/>
      <c r="D379" s="163" t="s">
        <v>116</v>
      </c>
      <c r="E379" s="79"/>
      <c r="F379" s="164" t="s">
        <v>534</v>
      </c>
      <c r="G379" s="79"/>
      <c r="H379" s="79"/>
      <c r="I379" s="79"/>
      <c r="J379" s="79"/>
      <c r="K379" s="79"/>
      <c r="L379" s="80"/>
      <c r="M379" s="165"/>
      <c r="O379" s="79"/>
      <c r="P379" s="79"/>
      <c r="Q379" s="79"/>
      <c r="R379" s="79"/>
      <c r="S379" s="79"/>
      <c r="T379" s="166"/>
      <c r="U379" s="79"/>
      <c r="V379" s="79"/>
      <c r="W379" s="79"/>
      <c r="X379" s="79"/>
      <c r="Y379" s="79"/>
      <c r="Z379" s="79"/>
      <c r="AA379" s="79"/>
      <c r="AB379" s="79"/>
      <c r="AC379" s="79"/>
      <c r="AD379" s="79"/>
      <c r="AE379" s="79"/>
      <c r="AT379" s="72" t="s">
        <v>116</v>
      </c>
      <c r="AU379" s="72" t="s">
        <v>62</v>
      </c>
    </row>
    <row r="380" spans="1:65" s="82" customFormat="1" x14ac:dyDescent="0.2">
      <c r="A380" s="79"/>
      <c r="B380" s="80"/>
      <c r="C380" s="79"/>
      <c r="D380" s="167" t="s">
        <v>118</v>
      </c>
      <c r="E380" s="79"/>
      <c r="F380" s="168" t="s">
        <v>3689</v>
      </c>
      <c r="G380" s="79"/>
      <c r="H380" s="79"/>
      <c r="I380" s="79"/>
      <c r="J380" s="79"/>
      <c r="K380" s="79"/>
      <c r="L380" s="80"/>
      <c r="M380" s="165"/>
      <c r="O380" s="79"/>
      <c r="P380" s="79"/>
      <c r="Q380" s="79"/>
      <c r="R380" s="79"/>
      <c r="S380" s="79"/>
      <c r="T380" s="166"/>
      <c r="U380" s="79"/>
      <c r="V380" s="79"/>
      <c r="W380" s="79"/>
      <c r="X380" s="79"/>
      <c r="Y380" s="79"/>
      <c r="Z380" s="79"/>
      <c r="AA380" s="79"/>
      <c r="AB380" s="79"/>
      <c r="AC380" s="79"/>
      <c r="AD380" s="79"/>
      <c r="AE380" s="79"/>
      <c r="AT380" s="72" t="s">
        <v>118</v>
      </c>
      <c r="AU380" s="72" t="s">
        <v>62</v>
      </c>
    </row>
    <row r="381" spans="1:65" s="82" customFormat="1" ht="16.5" customHeight="1" x14ac:dyDescent="0.2">
      <c r="A381" s="79"/>
      <c r="B381" s="150"/>
      <c r="C381" s="151" t="s">
        <v>535</v>
      </c>
      <c r="D381" s="151" t="s">
        <v>26</v>
      </c>
      <c r="E381" s="152" t="s">
        <v>536</v>
      </c>
      <c r="F381" s="153" t="s">
        <v>537</v>
      </c>
      <c r="G381" s="154" t="s">
        <v>161</v>
      </c>
      <c r="H381" s="155">
        <v>10</v>
      </c>
      <c r="I381" s="156">
        <v>101.56</v>
      </c>
      <c r="J381" s="156">
        <f>ROUND(I381*H381,2)</f>
        <v>1015.6</v>
      </c>
      <c r="K381" s="153" t="s">
        <v>3562</v>
      </c>
      <c r="L381" s="80"/>
      <c r="M381" s="157" t="s">
        <v>31</v>
      </c>
      <c r="N381" s="158" t="s">
        <v>3550</v>
      </c>
      <c r="O381" s="159">
        <v>0.11</v>
      </c>
      <c r="P381" s="159">
        <f>O381*H381</f>
        <v>1.1000000000000001</v>
      </c>
      <c r="Q381" s="159">
        <v>6.0000000000000002E-5</v>
      </c>
      <c r="R381" s="159">
        <f>Q381*H381</f>
        <v>6.0000000000000006E-4</v>
      </c>
      <c r="S381" s="159">
        <v>0</v>
      </c>
      <c r="T381" s="160">
        <f>S381*H381</f>
        <v>0</v>
      </c>
      <c r="U381" s="79"/>
      <c r="V381" s="79"/>
      <c r="W381" s="79"/>
      <c r="X381" s="79"/>
      <c r="Y381" s="79"/>
      <c r="Z381" s="79"/>
      <c r="AA381" s="79"/>
      <c r="AB381" s="79"/>
      <c r="AC381" s="79"/>
      <c r="AD381" s="79"/>
      <c r="AE381" s="79"/>
      <c r="AR381" s="161" t="s">
        <v>162</v>
      </c>
      <c r="AT381" s="161" t="s">
        <v>26</v>
      </c>
      <c r="AU381" s="161" t="s">
        <v>62</v>
      </c>
      <c r="AY381" s="72" t="s">
        <v>107</v>
      </c>
      <c r="BE381" s="162">
        <f>IF(N381="základní",J381,0)</f>
        <v>1015.6</v>
      </c>
      <c r="BF381" s="162">
        <f>IF(N381="snížená",J381,0)</f>
        <v>0</v>
      </c>
      <c r="BG381" s="162">
        <f>IF(N381="zákl. přenesená",J381,0)</f>
        <v>0</v>
      </c>
      <c r="BH381" s="162">
        <f>IF(N381="sníž. přenesená",J381,0)</f>
        <v>0</v>
      </c>
      <c r="BI381" s="162">
        <f>IF(N381="nulová",J381,0)</f>
        <v>0</v>
      </c>
      <c r="BJ381" s="72" t="s">
        <v>105</v>
      </c>
      <c r="BK381" s="162">
        <f>ROUND(I381*H381,2)</f>
        <v>1015.6</v>
      </c>
      <c r="BL381" s="72" t="s">
        <v>162</v>
      </c>
      <c r="BM381" s="161" t="s">
        <v>538</v>
      </c>
    </row>
    <row r="382" spans="1:65" s="82" customFormat="1" x14ac:dyDescent="0.2">
      <c r="A382" s="79"/>
      <c r="B382" s="80"/>
      <c r="C382" s="79"/>
      <c r="D382" s="163" t="s">
        <v>116</v>
      </c>
      <c r="E382" s="79"/>
      <c r="F382" s="164" t="s">
        <v>539</v>
      </c>
      <c r="G382" s="79"/>
      <c r="H382" s="79"/>
      <c r="I382" s="79"/>
      <c r="J382" s="79"/>
      <c r="K382" s="79"/>
      <c r="L382" s="80"/>
      <c r="M382" s="165"/>
      <c r="O382" s="79"/>
      <c r="P382" s="79"/>
      <c r="Q382" s="79"/>
      <c r="R382" s="79"/>
      <c r="S382" s="79"/>
      <c r="T382" s="166"/>
      <c r="U382" s="79"/>
      <c r="V382" s="79"/>
      <c r="W382" s="79"/>
      <c r="X382" s="79"/>
      <c r="Y382" s="79"/>
      <c r="Z382" s="79"/>
      <c r="AA382" s="79"/>
      <c r="AB382" s="79"/>
      <c r="AC382" s="79"/>
      <c r="AD382" s="79"/>
      <c r="AE382" s="79"/>
      <c r="AT382" s="72" t="s">
        <v>116</v>
      </c>
      <c r="AU382" s="72" t="s">
        <v>62</v>
      </c>
    </row>
    <row r="383" spans="1:65" s="82" customFormat="1" x14ac:dyDescent="0.2">
      <c r="A383" s="79"/>
      <c r="B383" s="80"/>
      <c r="C383" s="79"/>
      <c r="D383" s="167" t="s">
        <v>118</v>
      </c>
      <c r="E383" s="79"/>
      <c r="F383" s="168" t="s">
        <v>3690</v>
      </c>
      <c r="G383" s="79"/>
      <c r="H383" s="79"/>
      <c r="I383" s="79"/>
      <c r="J383" s="79"/>
      <c r="K383" s="79"/>
      <c r="L383" s="80"/>
      <c r="M383" s="165"/>
      <c r="O383" s="79"/>
      <c r="P383" s="79"/>
      <c r="Q383" s="79"/>
      <c r="R383" s="79"/>
      <c r="S383" s="79"/>
      <c r="T383" s="166"/>
      <c r="U383" s="79"/>
      <c r="V383" s="79"/>
      <c r="W383" s="79"/>
      <c r="X383" s="79"/>
      <c r="Y383" s="79"/>
      <c r="Z383" s="79"/>
      <c r="AA383" s="79"/>
      <c r="AB383" s="79"/>
      <c r="AC383" s="79"/>
      <c r="AD383" s="79"/>
      <c r="AE383" s="79"/>
      <c r="AT383" s="72" t="s">
        <v>118</v>
      </c>
      <c r="AU383" s="72" t="s">
        <v>62</v>
      </c>
    </row>
    <row r="384" spans="1:65" s="82" customFormat="1" ht="16.5" customHeight="1" x14ac:dyDescent="0.2">
      <c r="A384" s="79"/>
      <c r="B384" s="150"/>
      <c r="C384" s="151" t="s">
        <v>540</v>
      </c>
      <c r="D384" s="151" t="s">
        <v>26</v>
      </c>
      <c r="E384" s="152" t="s">
        <v>541</v>
      </c>
      <c r="F384" s="153" t="s">
        <v>542</v>
      </c>
      <c r="G384" s="154" t="s">
        <v>161</v>
      </c>
      <c r="H384" s="155">
        <v>5</v>
      </c>
      <c r="I384" s="156">
        <v>129.63</v>
      </c>
      <c r="J384" s="156">
        <f>ROUND(I384*H384,2)</f>
        <v>648.15</v>
      </c>
      <c r="K384" s="153" t="s">
        <v>3562</v>
      </c>
      <c r="L384" s="80"/>
      <c r="M384" s="157" t="s">
        <v>31</v>
      </c>
      <c r="N384" s="158" t="s">
        <v>3550</v>
      </c>
      <c r="O384" s="159">
        <v>0.121</v>
      </c>
      <c r="P384" s="159">
        <f>O384*H384</f>
        <v>0.60499999999999998</v>
      </c>
      <c r="Q384" s="159">
        <v>1E-4</v>
      </c>
      <c r="R384" s="159">
        <f>Q384*H384</f>
        <v>5.0000000000000001E-4</v>
      </c>
      <c r="S384" s="159">
        <v>0</v>
      </c>
      <c r="T384" s="160">
        <f>S384*H384</f>
        <v>0</v>
      </c>
      <c r="U384" s="79"/>
      <c r="V384" s="79"/>
      <c r="W384" s="79"/>
      <c r="X384" s="79"/>
      <c r="Y384" s="79"/>
      <c r="Z384" s="79"/>
      <c r="AA384" s="79"/>
      <c r="AB384" s="79"/>
      <c r="AC384" s="79"/>
      <c r="AD384" s="79"/>
      <c r="AE384" s="79"/>
      <c r="AR384" s="161" t="s">
        <v>162</v>
      </c>
      <c r="AT384" s="161" t="s">
        <v>26</v>
      </c>
      <c r="AU384" s="161" t="s">
        <v>62</v>
      </c>
      <c r="AY384" s="72" t="s">
        <v>107</v>
      </c>
      <c r="BE384" s="162">
        <f>IF(N384="základní",J384,0)</f>
        <v>648.15</v>
      </c>
      <c r="BF384" s="162">
        <f>IF(N384="snížená",J384,0)</f>
        <v>0</v>
      </c>
      <c r="BG384" s="162">
        <f>IF(N384="zákl. přenesená",J384,0)</f>
        <v>0</v>
      </c>
      <c r="BH384" s="162">
        <f>IF(N384="sníž. přenesená",J384,0)</f>
        <v>0</v>
      </c>
      <c r="BI384" s="162">
        <f>IF(N384="nulová",J384,0)</f>
        <v>0</v>
      </c>
      <c r="BJ384" s="72" t="s">
        <v>105</v>
      </c>
      <c r="BK384" s="162">
        <f>ROUND(I384*H384,2)</f>
        <v>648.15</v>
      </c>
      <c r="BL384" s="72" t="s">
        <v>162</v>
      </c>
      <c r="BM384" s="161" t="s">
        <v>543</v>
      </c>
    </row>
    <row r="385" spans="1:65" s="82" customFormat="1" x14ac:dyDescent="0.2">
      <c r="A385" s="79"/>
      <c r="B385" s="80"/>
      <c r="C385" s="79"/>
      <c r="D385" s="163" t="s">
        <v>116</v>
      </c>
      <c r="E385" s="79"/>
      <c r="F385" s="164" t="s">
        <v>544</v>
      </c>
      <c r="G385" s="79"/>
      <c r="H385" s="79"/>
      <c r="I385" s="79"/>
      <c r="J385" s="79"/>
      <c r="K385" s="79"/>
      <c r="L385" s="80"/>
      <c r="M385" s="165"/>
      <c r="O385" s="79"/>
      <c r="P385" s="79"/>
      <c r="Q385" s="79"/>
      <c r="R385" s="79"/>
      <c r="S385" s="79"/>
      <c r="T385" s="166"/>
      <c r="U385" s="79"/>
      <c r="V385" s="79"/>
      <c r="W385" s="79"/>
      <c r="X385" s="79"/>
      <c r="Y385" s="79"/>
      <c r="Z385" s="79"/>
      <c r="AA385" s="79"/>
      <c r="AB385" s="79"/>
      <c r="AC385" s="79"/>
      <c r="AD385" s="79"/>
      <c r="AE385" s="79"/>
      <c r="AT385" s="72" t="s">
        <v>116</v>
      </c>
      <c r="AU385" s="72" t="s">
        <v>62</v>
      </c>
    </row>
    <row r="386" spans="1:65" s="82" customFormat="1" x14ac:dyDescent="0.2">
      <c r="A386" s="79"/>
      <c r="B386" s="80"/>
      <c r="C386" s="79"/>
      <c r="D386" s="167" t="s">
        <v>118</v>
      </c>
      <c r="E386" s="79"/>
      <c r="F386" s="168" t="s">
        <v>3691</v>
      </c>
      <c r="G386" s="79"/>
      <c r="H386" s="79"/>
      <c r="I386" s="79"/>
      <c r="J386" s="79"/>
      <c r="K386" s="79"/>
      <c r="L386" s="80"/>
      <c r="M386" s="165"/>
      <c r="O386" s="79"/>
      <c r="P386" s="79"/>
      <c r="Q386" s="79"/>
      <c r="R386" s="79"/>
      <c r="S386" s="79"/>
      <c r="T386" s="166"/>
      <c r="U386" s="79"/>
      <c r="V386" s="79"/>
      <c r="W386" s="79"/>
      <c r="X386" s="79"/>
      <c r="Y386" s="79"/>
      <c r="Z386" s="79"/>
      <c r="AA386" s="79"/>
      <c r="AB386" s="79"/>
      <c r="AC386" s="79"/>
      <c r="AD386" s="79"/>
      <c r="AE386" s="79"/>
      <c r="AT386" s="72" t="s">
        <v>118</v>
      </c>
      <c r="AU386" s="72" t="s">
        <v>62</v>
      </c>
    </row>
    <row r="387" spans="1:65" s="82" customFormat="1" ht="16.5" customHeight="1" x14ac:dyDescent="0.2">
      <c r="A387" s="79"/>
      <c r="B387" s="150"/>
      <c r="C387" s="151" t="s">
        <v>545</v>
      </c>
      <c r="D387" s="151" t="s">
        <v>26</v>
      </c>
      <c r="E387" s="152" t="s">
        <v>546</v>
      </c>
      <c r="F387" s="153" t="s">
        <v>547</v>
      </c>
      <c r="G387" s="154" t="s">
        <v>161</v>
      </c>
      <c r="H387" s="155">
        <v>2</v>
      </c>
      <c r="I387" s="156">
        <v>193.85</v>
      </c>
      <c r="J387" s="156">
        <f>ROUND(I387*H387,2)</f>
        <v>387.7</v>
      </c>
      <c r="K387" s="153" t="s">
        <v>3562</v>
      </c>
      <c r="L387" s="80"/>
      <c r="M387" s="157" t="s">
        <v>31</v>
      </c>
      <c r="N387" s="158" t="s">
        <v>3550</v>
      </c>
      <c r="O387" s="159">
        <v>0.14199999999999999</v>
      </c>
      <c r="P387" s="159">
        <f>O387*H387</f>
        <v>0.28399999999999997</v>
      </c>
      <c r="Q387" s="159">
        <v>1.8000000000000001E-4</v>
      </c>
      <c r="R387" s="159">
        <f>Q387*H387</f>
        <v>3.6000000000000002E-4</v>
      </c>
      <c r="S387" s="159">
        <v>0</v>
      </c>
      <c r="T387" s="160">
        <f>S387*H387</f>
        <v>0</v>
      </c>
      <c r="U387" s="79"/>
      <c r="V387" s="79"/>
      <c r="W387" s="79"/>
      <c r="X387" s="79"/>
      <c r="Y387" s="79"/>
      <c r="Z387" s="79"/>
      <c r="AA387" s="79"/>
      <c r="AB387" s="79"/>
      <c r="AC387" s="79"/>
      <c r="AD387" s="79"/>
      <c r="AE387" s="79"/>
      <c r="AR387" s="161" t="s">
        <v>162</v>
      </c>
      <c r="AT387" s="161" t="s">
        <v>26</v>
      </c>
      <c r="AU387" s="161" t="s">
        <v>62</v>
      </c>
      <c r="AY387" s="72" t="s">
        <v>107</v>
      </c>
      <c r="BE387" s="162">
        <f>IF(N387="základní",J387,0)</f>
        <v>387.7</v>
      </c>
      <c r="BF387" s="162">
        <f>IF(N387="snížená",J387,0)</f>
        <v>0</v>
      </c>
      <c r="BG387" s="162">
        <f>IF(N387="zákl. přenesená",J387,0)</f>
        <v>0</v>
      </c>
      <c r="BH387" s="162">
        <f>IF(N387="sníž. přenesená",J387,0)</f>
        <v>0</v>
      </c>
      <c r="BI387" s="162">
        <f>IF(N387="nulová",J387,0)</f>
        <v>0</v>
      </c>
      <c r="BJ387" s="72" t="s">
        <v>105</v>
      </c>
      <c r="BK387" s="162">
        <f>ROUND(I387*H387,2)</f>
        <v>387.7</v>
      </c>
      <c r="BL387" s="72" t="s">
        <v>162</v>
      </c>
      <c r="BM387" s="161" t="s">
        <v>548</v>
      </c>
    </row>
    <row r="388" spans="1:65" s="82" customFormat="1" x14ac:dyDescent="0.2">
      <c r="A388" s="79"/>
      <c r="B388" s="80"/>
      <c r="C388" s="79"/>
      <c r="D388" s="163" t="s">
        <v>116</v>
      </c>
      <c r="E388" s="79"/>
      <c r="F388" s="164" t="s">
        <v>549</v>
      </c>
      <c r="G388" s="79"/>
      <c r="H388" s="79"/>
      <c r="I388" s="79"/>
      <c r="J388" s="79"/>
      <c r="K388" s="79"/>
      <c r="L388" s="80"/>
      <c r="M388" s="165"/>
      <c r="O388" s="79"/>
      <c r="P388" s="79"/>
      <c r="Q388" s="79"/>
      <c r="R388" s="79"/>
      <c r="S388" s="79"/>
      <c r="T388" s="166"/>
      <c r="U388" s="79"/>
      <c r="V388" s="79"/>
      <c r="W388" s="79"/>
      <c r="X388" s="79"/>
      <c r="Y388" s="79"/>
      <c r="Z388" s="79"/>
      <c r="AA388" s="79"/>
      <c r="AB388" s="79"/>
      <c r="AC388" s="79"/>
      <c r="AD388" s="79"/>
      <c r="AE388" s="79"/>
      <c r="AT388" s="72" t="s">
        <v>116</v>
      </c>
      <c r="AU388" s="72" t="s">
        <v>62</v>
      </c>
    </row>
    <row r="389" spans="1:65" s="82" customFormat="1" x14ac:dyDescent="0.2">
      <c r="A389" s="79"/>
      <c r="B389" s="80"/>
      <c r="C389" s="79"/>
      <c r="D389" s="167" t="s">
        <v>118</v>
      </c>
      <c r="E389" s="79"/>
      <c r="F389" s="168" t="s">
        <v>3692</v>
      </c>
      <c r="G389" s="79"/>
      <c r="H389" s="79"/>
      <c r="I389" s="79"/>
      <c r="J389" s="79"/>
      <c r="K389" s="79"/>
      <c r="L389" s="80"/>
      <c r="M389" s="165"/>
      <c r="O389" s="79"/>
      <c r="P389" s="79"/>
      <c r="Q389" s="79"/>
      <c r="R389" s="79"/>
      <c r="S389" s="79"/>
      <c r="T389" s="166"/>
      <c r="U389" s="79"/>
      <c r="V389" s="79"/>
      <c r="W389" s="79"/>
      <c r="X389" s="79"/>
      <c r="Y389" s="79"/>
      <c r="Z389" s="79"/>
      <c r="AA389" s="79"/>
      <c r="AB389" s="79"/>
      <c r="AC389" s="79"/>
      <c r="AD389" s="79"/>
      <c r="AE389" s="79"/>
      <c r="AT389" s="72" t="s">
        <v>118</v>
      </c>
      <c r="AU389" s="72" t="s">
        <v>62</v>
      </c>
    </row>
    <row r="390" spans="1:65" s="82" customFormat="1" ht="16.5" customHeight="1" x14ac:dyDescent="0.2">
      <c r="A390" s="79"/>
      <c r="B390" s="150"/>
      <c r="C390" s="151" t="s">
        <v>550</v>
      </c>
      <c r="D390" s="151" t="s">
        <v>26</v>
      </c>
      <c r="E390" s="152" t="s">
        <v>551</v>
      </c>
      <c r="F390" s="153" t="s">
        <v>552</v>
      </c>
      <c r="G390" s="154" t="s">
        <v>161</v>
      </c>
      <c r="H390" s="155">
        <v>10</v>
      </c>
      <c r="I390" s="156">
        <v>169.76</v>
      </c>
      <c r="J390" s="156">
        <f>ROUND(I390*H390,2)</f>
        <v>1697.6</v>
      </c>
      <c r="K390" s="153" t="s">
        <v>3562</v>
      </c>
      <c r="L390" s="80"/>
      <c r="M390" s="157" t="s">
        <v>31</v>
      </c>
      <c r="N390" s="158" t="s">
        <v>3550</v>
      </c>
      <c r="O390" s="159">
        <v>0.11</v>
      </c>
      <c r="P390" s="159">
        <f>O390*H390</f>
        <v>1.1000000000000001</v>
      </c>
      <c r="Q390" s="159">
        <v>1.1E-4</v>
      </c>
      <c r="R390" s="159">
        <f>Q390*H390</f>
        <v>1.1000000000000001E-3</v>
      </c>
      <c r="S390" s="159">
        <v>0</v>
      </c>
      <c r="T390" s="160">
        <f>S390*H390</f>
        <v>0</v>
      </c>
      <c r="U390" s="79"/>
      <c r="V390" s="79"/>
      <c r="W390" s="79"/>
      <c r="X390" s="79"/>
      <c r="Y390" s="79"/>
      <c r="Z390" s="79"/>
      <c r="AA390" s="79"/>
      <c r="AB390" s="79"/>
      <c r="AC390" s="79"/>
      <c r="AD390" s="79"/>
      <c r="AE390" s="79"/>
      <c r="AR390" s="161" t="s">
        <v>162</v>
      </c>
      <c r="AT390" s="161" t="s">
        <v>26</v>
      </c>
      <c r="AU390" s="161" t="s">
        <v>62</v>
      </c>
      <c r="AY390" s="72" t="s">
        <v>107</v>
      </c>
      <c r="BE390" s="162">
        <f>IF(N390="základní",J390,0)</f>
        <v>1697.6</v>
      </c>
      <c r="BF390" s="162">
        <f>IF(N390="snížená",J390,0)</f>
        <v>0</v>
      </c>
      <c r="BG390" s="162">
        <f>IF(N390="zákl. přenesená",J390,0)</f>
        <v>0</v>
      </c>
      <c r="BH390" s="162">
        <f>IF(N390="sníž. přenesená",J390,0)</f>
        <v>0</v>
      </c>
      <c r="BI390" s="162">
        <f>IF(N390="nulová",J390,0)</f>
        <v>0</v>
      </c>
      <c r="BJ390" s="72" t="s">
        <v>105</v>
      </c>
      <c r="BK390" s="162">
        <f>ROUND(I390*H390,2)</f>
        <v>1697.6</v>
      </c>
      <c r="BL390" s="72" t="s">
        <v>162</v>
      </c>
      <c r="BM390" s="161" t="s">
        <v>553</v>
      </c>
    </row>
    <row r="391" spans="1:65" s="82" customFormat="1" ht="19.5" x14ac:dyDescent="0.2">
      <c r="A391" s="79"/>
      <c r="B391" s="80"/>
      <c r="C391" s="79"/>
      <c r="D391" s="163" t="s">
        <v>116</v>
      </c>
      <c r="E391" s="79"/>
      <c r="F391" s="164" t="s">
        <v>554</v>
      </c>
      <c r="G391" s="79"/>
      <c r="H391" s="79"/>
      <c r="I391" s="79"/>
      <c r="J391" s="79"/>
      <c r="K391" s="79"/>
      <c r="L391" s="80"/>
      <c r="M391" s="165"/>
      <c r="O391" s="79"/>
      <c r="P391" s="79"/>
      <c r="Q391" s="79"/>
      <c r="R391" s="79"/>
      <c r="S391" s="79"/>
      <c r="T391" s="166"/>
      <c r="U391" s="79"/>
      <c r="V391" s="79"/>
      <c r="W391" s="79"/>
      <c r="X391" s="79"/>
      <c r="Y391" s="79"/>
      <c r="Z391" s="79"/>
      <c r="AA391" s="79"/>
      <c r="AB391" s="79"/>
      <c r="AC391" s="79"/>
      <c r="AD391" s="79"/>
      <c r="AE391" s="79"/>
      <c r="AT391" s="72" t="s">
        <v>116</v>
      </c>
      <c r="AU391" s="72" t="s">
        <v>62</v>
      </c>
    </row>
    <row r="392" spans="1:65" s="82" customFormat="1" x14ac:dyDescent="0.2">
      <c r="A392" s="79"/>
      <c r="B392" s="80"/>
      <c r="C392" s="79"/>
      <c r="D392" s="167" t="s">
        <v>118</v>
      </c>
      <c r="E392" s="79"/>
      <c r="F392" s="168" t="s">
        <v>3693</v>
      </c>
      <c r="G392" s="79"/>
      <c r="H392" s="79"/>
      <c r="I392" s="79"/>
      <c r="J392" s="79"/>
      <c r="K392" s="79"/>
      <c r="L392" s="80"/>
      <c r="M392" s="165"/>
      <c r="O392" s="79"/>
      <c r="P392" s="79"/>
      <c r="Q392" s="79"/>
      <c r="R392" s="79"/>
      <c r="S392" s="79"/>
      <c r="T392" s="166"/>
      <c r="U392" s="79"/>
      <c r="V392" s="79"/>
      <c r="W392" s="79"/>
      <c r="X392" s="79"/>
      <c r="Y392" s="79"/>
      <c r="Z392" s="79"/>
      <c r="AA392" s="79"/>
      <c r="AB392" s="79"/>
      <c r="AC392" s="79"/>
      <c r="AD392" s="79"/>
      <c r="AE392" s="79"/>
      <c r="AT392" s="72" t="s">
        <v>118</v>
      </c>
      <c r="AU392" s="72" t="s">
        <v>62</v>
      </c>
    </row>
    <row r="393" spans="1:65" s="82" customFormat="1" ht="16.5" customHeight="1" x14ac:dyDescent="0.2">
      <c r="A393" s="79"/>
      <c r="B393" s="150"/>
      <c r="C393" s="151" t="s">
        <v>555</v>
      </c>
      <c r="D393" s="151" t="s">
        <v>26</v>
      </c>
      <c r="E393" s="152" t="s">
        <v>556</v>
      </c>
      <c r="F393" s="153" t="s">
        <v>557</v>
      </c>
      <c r="G393" s="154" t="s">
        <v>161</v>
      </c>
      <c r="H393" s="155">
        <v>5</v>
      </c>
      <c r="I393" s="156">
        <v>296.63</v>
      </c>
      <c r="J393" s="156">
        <f>ROUND(I393*H393,2)</f>
        <v>1483.15</v>
      </c>
      <c r="K393" s="153" t="s">
        <v>3562</v>
      </c>
      <c r="L393" s="80"/>
      <c r="M393" s="157" t="s">
        <v>31</v>
      </c>
      <c r="N393" s="158" t="s">
        <v>3550</v>
      </c>
      <c r="O393" s="159">
        <v>0.121</v>
      </c>
      <c r="P393" s="159">
        <f>O393*H393</f>
        <v>0.60499999999999998</v>
      </c>
      <c r="Q393" s="159">
        <v>2.0000000000000001E-4</v>
      </c>
      <c r="R393" s="159">
        <f>Q393*H393</f>
        <v>1E-3</v>
      </c>
      <c r="S393" s="159">
        <v>0</v>
      </c>
      <c r="T393" s="160">
        <f>S393*H393</f>
        <v>0</v>
      </c>
      <c r="U393" s="79"/>
      <c r="V393" s="79"/>
      <c r="W393" s="79"/>
      <c r="X393" s="79"/>
      <c r="Y393" s="79"/>
      <c r="Z393" s="79"/>
      <c r="AA393" s="79"/>
      <c r="AB393" s="79"/>
      <c r="AC393" s="79"/>
      <c r="AD393" s="79"/>
      <c r="AE393" s="79"/>
      <c r="AR393" s="161" t="s">
        <v>162</v>
      </c>
      <c r="AT393" s="161" t="s">
        <v>26</v>
      </c>
      <c r="AU393" s="161" t="s">
        <v>62</v>
      </c>
      <c r="AY393" s="72" t="s">
        <v>107</v>
      </c>
      <c r="BE393" s="162">
        <f>IF(N393="základní",J393,0)</f>
        <v>1483.15</v>
      </c>
      <c r="BF393" s="162">
        <f>IF(N393="snížená",J393,0)</f>
        <v>0</v>
      </c>
      <c r="BG393" s="162">
        <f>IF(N393="zákl. přenesená",J393,0)</f>
        <v>0</v>
      </c>
      <c r="BH393" s="162">
        <f>IF(N393="sníž. přenesená",J393,0)</f>
        <v>0</v>
      </c>
      <c r="BI393" s="162">
        <f>IF(N393="nulová",J393,0)</f>
        <v>0</v>
      </c>
      <c r="BJ393" s="72" t="s">
        <v>105</v>
      </c>
      <c r="BK393" s="162">
        <f>ROUND(I393*H393,2)</f>
        <v>1483.15</v>
      </c>
      <c r="BL393" s="72" t="s">
        <v>162</v>
      </c>
      <c r="BM393" s="161" t="s">
        <v>558</v>
      </c>
    </row>
    <row r="394" spans="1:65" s="82" customFormat="1" ht="19.5" x14ac:dyDescent="0.2">
      <c r="A394" s="79"/>
      <c r="B394" s="80"/>
      <c r="C394" s="79"/>
      <c r="D394" s="163" t="s">
        <v>116</v>
      </c>
      <c r="E394" s="79"/>
      <c r="F394" s="164" t="s">
        <v>559</v>
      </c>
      <c r="G394" s="79"/>
      <c r="H394" s="79"/>
      <c r="I394" s="79"/>
      <c r="J394" s="79"/>
      <c r="K394" s="79"/>
      <c r="L394" s="80"/>
      <c r="M394" s="165"/>
      <c r="O394" s="79"/>
      <c r="P394" s="79"/>
      <c r="Q394" s="79"/>
      <c r="R394" s="79"/>
      <c r="S394" s="79"/>
      <c r="T394" s="166"/>
      <c r="U394" s="79"/>
      <c r="V394" s="79"/>
      <c r="W394" s="79"/>
      <c r="X394" s="79"/>
      <c r="Y394" s="79"/>
      <c r="Z394" s="79"/>
      <c r="AA394" s="79"/>
      <c r="AB394" s="79"/>
      <c r="AC394" s="79"/>
      <c r="AD394" s="79"/>
      <c r="AE394" s="79"/>
      <c r="AT394" s="72" t="s">
        <v>116</v>
      </c>
      <c r="AU394" s="72" t="s">
        <v>62</v>
      </c>
    </row>
    <row r="395" spans="1:65" s="82" customFormat="1" x14ac:dyDescent="0.2">
      <c r="A395" s="79"/>
      <c r="B395" s="80"/>
      <c r="C395" s="79"/>
      <c r="D395" s="167" t="s">
        <v>118</v>
      </c>
      <c r="E395" s="79"/>
      <c r="F395" s="168" t="s">
        <v>3694</v>
      </c>
      <c r="G395" s="79"/>
      <c r="H395" s="79"/>
      <c r="I395" s="79"/>
      <c r="J395" s="79"/>
      <c r="K395" s="79"/>
      <c r="L395" s="80"/>
      <c r="M395" s="165"/>
      <c r="O395" s="79"/>
      <c r="P395" s="79"/>
      <c r="Q395" s="79"/>
      <c r="R395" s="79"/>
      <c r="S395" s="79"/>
      <c r="T395" s="166"/>
      <c r="U395" s="79"/>
      <c r="V395" s="79"/>
      <c r="W395" s="79"/>
      <c r="X395" s="79"/>
      <c r="Y395" s="79"/>
      <c r="Z395" s="79"/>
      <c r="AA395" s="79"/>
      <c r="AB395" s="79"/>
      <c r="AC395" s="79"/>
      <c r="AD395" s="79"/>
      <c r="AE395" s="79"/>
      <c r="AT395" s="72" t="s">
        <v>118</v>
      </c>
      <c r="AU395" s="72" t="s">
        <v>62</v>
      </c>
    </row>
    <row r="396" spans="1:65" s="82" customFormat="1" ht="16.5" customHeight="1" x14ac:dyDescent="0.2">
      <c r="A396" s="79"/>
      <c r="B396" s="150"/>
      <c r="C396" s="151" t="s">
        <v>560</v>
      </c>
      <c r="D396" s="151" t="s">
        <v>26</v>
      </c>
      <c r="E396" s="152" t="s">
        <v>561</v>
      </c>
      <c r="F396" s="153" t="s">
        <v>562</v>
      </c>
      <c r="G396" s="154" t="s">
        <v>161</v>
      </c>
      <c r="H396" s="155">
        <v>2</v>
      </c>
      <c r="I396" s="156">
        <v>455.85</v>
      </c>
      <c r="J396" s="156">
        <f>ROUND(I396*H396,2)</f>
        <v>911.7</v>
      </c>
      <c r="K396" s="153" t="s">
        <v>3562</v>
      </c>
      <c r="L396" s="80"/>
      <c r="M396" s="157" t="s">
        <v>31</v>
      </c>
      <c r="N396" s="158" t="s">
        <v>3550</v>
      </c>
      <c r="O396" s="159">
        <v>0.14199999999999999</v>
      </c>
      <c r="P396" s="159">
        <f>O396*H396</f>
        <v>0.28399999999999997</v>
      </c>
      <c r="Q396" s="159">
        <v>2.9999999999999997E-4</v>
      </c>
      <c r="R396" s="159">
        <f>Q396*H396</f>
        <v>5.9999999999999995E-4</v>
      </c>
      <c r="S396" s="159">
        <v>0</v>
      </c>
      <c r="T396" s="160">
        <f>S396*H396</f>
        <v>0</v>
      </c>
      <c r="U396" s="79"/>
      <c r="V396" s="79"/>
      <c r="W396" s="79"/>
      <c r="X396" s="79"/>
      <c r="Y396" s="79"/>
      <c r="Z396" s="79"/>
      <c r="AA396" s="79"/>
      <c r="AB396" s="79"/>
      <c r="AC396" s="79"/>
      <c r="AD396" s="79"/>
      <c r="AE396" s="79"/>
      <c r="AR396" s="161" t="s">
        <v>162</v>
      </c>
      <c r="AT396" s="161" t="s">
        <v>26</v>
      </c>
      <c r="AU396" s="161" t="s">
        <v>62</v>
      </c>
      <c r="AY396" s="72" t="s">
        <v>107</v>
      </c>
      <c r="BE396" s="162">
        <f>IF(N396="základní",J396,0)</f>
        <v>911.7</v>
      </c>
      <c r="BF396" s="162">
        <f>IF(N396="snížená",J396,0)</f>
        <v>0</v>
      </c>
      <c r="BG396" s="162">
        <f>IF(N396="zákl. přenesená",J396,0)</f>
        <v>0</v>
      </c>
      <c r="BH396" s="162">
        <f>IF(N396="sníž. přenesená",J396,0)</f>
        <v>0</v>
      </c>
      <c r="BI396" s="162">
        <f>IF(N396="nulová",J396,0)</f>
        <v>0</v>
      </c>
      <c r="BJ396" s="72" t="s">
        <v>105</v>
      </c>
      <c r="BK396" s="162">
        <f>ROUND(I396*H396,2)</f>
        <v>911.7</v>
      </c>
      <c r="BL396" s="72" t="s">
        <v>162</v>
      </c>
      <c r="BM396" s="161" t="s">
        <v>563</v>
      </c>
    </row>
    <row r="397" spans="1:65" s="82" customFormat="1" ht="19.5" x14ac:dyDescent="0.2">
      <c r="A397" s="79"/>
      <c r="B397" s="80"/>
      <c r="C397" s="79"/>
      <c r="D397" s="163" t="s">
        <v>116</v>
      </c>
      <c r="E397" s="79"/>
      <c r="F397" s="164" t="s">
        <v>564</v>
      </c>
      <c r="G397" s="79"/>
      <c r="H397" s="79"/>
      <c r="I397" s="79"/>
      <c r="J397" s="79"/>
      <c r="K397" s="79"/>
      <c r="L397" s="80"/>
      <c r="M397" s="165"/>
      <c r="O397" s="79"/>
      <c r="P397" s="79"/>
      <c r="Q397" s="79"/>
      <c r="R397" s="79"/>
      <c r="S397" s="79"/>
      <c r="T397" s="166"/>
      <c r="U397" s="79"/>
      <c r="V397" s="79"/>
      <c r="W397" s="79"/>
      <c r="X397" s="79"/>
      <c r="Y397" s="79"/>
      <c r="Z397" s="79"/>
      <c r="AA397" s="79"/>
      <c r="AB397" s="79"/>
      <c r="AC397" s="79"/>
      <c r="AD397" s="79"/>
      <c r="AE397" s="79"/>
      <c r="AT397" s="72" t="s">
        <v>116</v>
      </c>
      <c r="AU397" s="72" t="s">
        <v>62</v>
      </c>
    </row>
    <row r="398" spans="1:65" s="82" customFormat="1" x14ac:dyDescent="0.2">
      <c r="A398" s="79"/>
      <c r="B398" s="80"/>
      <c r="C398" s="79"/>
      <c r="D398" s="167" t="s">
        <v>118</v>
      </c>
      <c r="E398" s="79"/>
      <c r="F398" s="168" t="s">
        <v>3695</v>
      </c>
      <c r="G398" s="79"/>
      <c r="H398" s="79"/>
      <c r="I398" s="79"/>
      <c r="J398" s="79"/>
      <c r="K398" s="79"/>
      <c r="L398" s="80"/>
      <c r="M398" s="165"/>
      <c r="O398" s="79"/>
      <c r="P398" s="79"/>
      <c r="Q398" s="79"/>
      <c r="R398" s="79"/>
      <c r="S398" s="79"/>
      <c r="T398" s="166"/>
      <c r="U398" s="79"/>
      <c r="V398" s="79"/>
      <c r="W398" s="79"/>
      <c r="X398" s="79"/>
      <c r="Y398" s="79"/>
      <c r="Z398" s="79"/>
      <c r="AA398" s="79"/>
      <c r="AB398" s="79"/>
      <c r="AC398" s="79"/>
      <c r="AD398" s="79"/>
      <c r="AE398" s="79"/>
      <c r="AT398" s="72" t="s">
        <v>118</v>
      </c>
      <c r="AU398" s="72" t="s">
        <v>62</v>
      </c>
    </row>
    <row r="399" spans="1:65" s="82" customFormat="1" ht="16.5" customHeight="1" x14ac:dyDescent="0.2">
      <c r="A399" s="79"/>
      <c r="B399" s="150"/>
      <c r="C399" s="151" t="s">
        <v>565</v>
      </c>
      <c r="D399" s="151" t="s">
        <v>26</v>
      </c>
      <c r="E399" s="152" t="s">
        <v>566</v>
      </c>
      <c r="F399" s="153" t="s">
        <v>567</v>
      </c>
      <c r="G399" s="154" t="s">
        <v>161</v>
      </c>
      <c r="H399" s="155">
        <v>2</v>
      </c>
      <c r="I399" s="156">
        <v>17.22</v>
      </c>
      <c r="J399" s="156">
        <f>ROUND(I399*H399,2)</f>
        <v>34.44</v>
      </c>
      <c r="K399" s="153" t="s">
        <v>3562</v>
      </c>
      <c r="L399" s="80"/>
      <c r="M399" s="157" t="s">
        <v>31</v>
      </c>
      <c r="N399" s="158" t="s">
        <v>3550</v>
      </c>
      <c r="O399" s="159">
        <v>4.1000000000000002E-2</v>
      </c>
      <c r="P399" s="159">
        <f>O399*H399</f>
        <v>8.2000000000000003E-2</v>
      </c>
      <c r="Q399" s="159">
        <v>0</v>
      </c>
      <c r="R399" s="159">
        <f>Q399*H399</f>
        <v>0</v>
      </c>
      <c r="S399" s="159">
        <v>6.8999999999999997E-4</v>
      </c>
      <c r="T399" s="160">
        <f>S399*H399</f>
        <v>1.3799999999999999E-3</v>
      </c>
      <c r="U399" s="79"/>
      <c r="V399" s="79"/>
      <c r="W399" s="79"/>
      <c r="X399" s="79"/>
      <c r="Y399" s="79"/>
      <c r="Z399" s="79"/>
      <c r="AA399" s="79"/>
      <c r="AB399" s="79"/>
      <c r="AC399" s="79"/>
      <c r="AD399" s="79"/>
      <c r="AE399" s="79"/>
      <c r="AR399" s="161" t="s">
        <v>162</v>
      </c>
      <c r="AT399" s="161" t="s">
        <v>26</v>
      </c>
      <c r="AU399" s="161" t="s">
        <v>62</v>
      </c>
      <c r="AY399" s="72" t="s">
        <v>107</v>
      </c>
      <c r="BE399" s="162">
        <f>IF(N399="základní",J399,0)</f>
        <v>34.44</v>
      </c>
      <c r="BF399" s="162">
        <f>IF(N399="snížená",J399,0)</f>
        <v>0</v>
      </c>
      <c r="BG399" s="162">
        <f>IF(N399="zákl. přenesená",J399,0)</f>
        <v>0</v>
      </c>
      <c r="BH399" s="162">
        <f>IF(N399="sníž. přenesená",J399,0)</f>
        <v>0</v>
      </c>
      <c r="BI399" s="162">
        <f>IF(N399="nulová",J399,0)</f>
        <v>0</v>
      </c>
      <c r="BJ399" s="72" t="s">
        <v>105</v>
      </c>
      <c r="BK399" s="162">
        <f>ROUND(I399*H399,2)</f>
        <v>34.44</v>
      </c>
      <c r="BL399" s="72" t="s">
        <v>162</v>
      </c>
      <c r="BM399" s="161" t="s">
        <v>568</v>
      </c>
    </row>
    <row r="400" spans="1:65" s="82" customFormat="1" x14ac:dyDescent="0.2">
      <c r="A400" s="79"/>
      <c r="B400" s="80"/>
      <c r="C400" s="79"/>
      <c r="D400" s="163" t="s">
        <v>116</v>
      </c>
      <c r="E400" s="79"/>
      <c r="F400" s="164" t="s">
        <v>569</v>
      </c>
      <c r="G400" s="79"/>
      <c r="H400" s="79"/>
      <c r="I400" s="79"/>
      <c r="J400" s="79"/>
      <c r="K400" s="79"/>
      <c r="L400" s="80"/>
      <c r="M400" s="165"/>
      <c r="O400" s="79"/>
      <c r="P400" s="79"/>
      <c r="Q400" s="79"/>
      <c r="R400" s="79"/>
      <c r="S400" s="79"/>
      <c r="T400" s="166"/>
      <c r="U400" s="79"/>
      <c r="V400" s="79"/>
      <c r="W400" s="79"/>
      <c r="X400" s="79"/>
      <c r="Y400" s="79"/>
      <c r="Z400" s="79"/>
      <c r="AA400" s="79"/>
      <c r="AB400" s="79"/>
      <c r="AC400" s="79"/>
      <c r="AD400" s="79"/>
      <c r="AE400" s="79"/>
      <c r="AT400" s="72" t="s">
        <v>116</v>
      </c>
      <c r="AU400" s="72" t="s">
        <v>62</v>
      </c>
    </row>
    <row r="401" spans="1:65" s="82" customFormat="1" x14ac:dyDescent="0.2">
      <c r="A401" s="79"/>
      <c r="B401" s="80"/>
      <c r="C401" s="79"/>
      <c r="D401" s="167" t="s">
        <v>118</v>
      </c>
      <c r="E401" s="79"/>
      <c r="F401" s="168" t="s">
        <v>3696</v>
      </c>
      <c r="G401" s="79"/>
      <c r="H401" s="79"/>
      <c r="I401" s="79"/>
      <c r="J401" s="79"/>
      <c r="K401" s="79"/>
      <c r="L401" s="80"/>
      <c r="M401" s="165"/>
      <c r="O401" s="79"/>
      <c r="P401" s="79"/>
      <c r="Q401" s="79"/>
      <c r="R401" s="79"/>
      <c r="S401" s="79"/>
      <c r="T401" s="166"/>
      <c r="U401" s="79"/>
      <c r="V401" s="79"/>
      <c r="W401" s="79"/>
      <c r="X401" s="79"/>
      <c r="Y401" s="79"/>
      <c r="Z401" s="79"/>
      <c r="AA401" s="79"/>
      <c r="AB401" s="79"/>
      <c r="AC401" s="79"/>
      <c r="AD401" s="79"/>
      <c r="AE401" s="79"/>
      <c r="AT401" s="72" t="s">
        <v>118</v>
      </c>
      <c r="AU401" s="72" t="s">
        <v>62</v>
      </c>
    </row>
    <row r="402" spans="1:65" s="82" customFormat="1" ht="16.5" customHeight="1" x14ac:dyDescent="0.2">
      <c r="A402" s="79"/>
      <c r="B402" s="150"/>
      <c r="C402" s="151" t="s">
        <v>570</v>
      </c>
      <c r="D402" s="151" t="s">
        <v>26</v>
      </c>
      <c r="E402" s="152" t="s">
        <v>571</v>
      </c>
      <c r="F402" s="153" t="s">
        <v>3697</v>
      </c>
      <c r="G402" s="154" t="s">
        <v>161</v>
      </c>
      <c r="H402" s="155">
        <v>2</v>
      </c>
      <c r="I402" s="156">
        <v>22.26</v>
      </c>
      <c r="J402" s="156">
        <f>ROUND(I402*H402,2)</f>
        <v>44.52</v>
      </c>
      <c r="K402" s="153" t="s">
        <v>3562</v>
      </c>
      <c r="L402" s="80"/>
      <c r="M402" s="157" t="s">
        <v>31</v>
      </c>
      <c r="N402" s="158" t="s">
        <v>3550</v>
      </c>
      <c r="O402" s="159">
        <v>5.2999999999999999E-2</v>
      </c>
      <c r="P402" s="159">
        <f>O402*H402</f>
        <v>0.106</v>
      </c>
      <c r="Q402" s="159">
        <v>0</v>
      </c>
      <c r="R402" s="159">
        <f>Q402*H402</f>
        <v>0</v>
      </c>
      <c r="S402" s="159">
        <v>1.32E-3</v>
      </c>
      <c r="T402" s="160">
        <f>S402*H402</f>
        <v>2.64E-3</v>
      </c>
      <c r="U402" s="79"/>
      <c r="V402" s="79"/>
      <c r="W402" s="79"/>
      <c r="X402" s="79"/>
      <c r="Y402" s="79"/>
      <c r="Z402" s="79"/>
      <c r="AA402" s="79"/>
      <c r="AB402" s="79"/>
      <c r="AC402" s="79"/>
      <c r="AD402" s="79"/>
      <c r="AE402" s="79"/>
      <c r="AR402" s="161" t="s">
        <v>162</v>
      </c>
      <c r="AT402" s="161" t="s">
        <v>26</v>
      </c>
      <c r="AU402" s="161" t="s">
        <v>62</v>
      </c>
      <c r="AY402" s="72" t="s">
        <v>107</v>
      </c>
      <c r="BE402" s="162">
        <f>IF(N402="základní",J402,0)</f>
        <v>44.52</v>
      </c>
      <c r="BF402" s="162">
        <f>IF(N402="snížená",J402,0)</f>
        <v>0</v>
      </c>
      <c r="BG402" s="162">
        <f>IF(N402="zákl. přenesená",J402,0)</f>
        <v>0</v>
      </c>
      <c r="BH402" s="162">
        <f>IF(N402="sníž. přenesená",J402,0)</f>
        <v>0</v>
      </c>
      <c r="BI402" s="162">
        <f>IF(N402="nulová",J402,0)</f>
        <v>0</v>
      </c>
      <c r="BJ402" s="72" t="s">
        <v>105</v>
      </c>
      <c r="BK402" s="162">
        <f>ROUND(I402*H402,2)</f>
        <v>44.52</v>
      </c>
      <c r="BL402" s="72" t="s">
        <v>162</v>
      </c>
      <c r="BM402" s="161" t="s">
        <v>572</v>
      </c>
    </row>
    <row r="403" spans="1:65" s="82" customFormat="1" x14ac:dyDescent="0.2">
      <c r="A403" s="79"/>
      <c r="B403" s="80"/>
      <c r="C403" s="79"/>
      <c r="D403" s="163" t="s">
        <v>116</v>
      </c>
      <c r="E403" s="79"/>
      <c r="F403" s="164" t="s">
        <v>573</v>
      </c>
      <c r="G403" s="79"/>
      <c r="H403" s="79"/>
      <c r="I403" s="79"/>
      <c r="J403" s="79"/>
      <c r="K403" s="79"/>
      <c r="L403" s="80"/>
      <c r="M403" s="165"/>
      <c r="O403" s="79"/>
      <c r="P403" s="79"/>
      <c r="Q403" s="79"/>
      <c r="R403" s="79"/>
      <c r="S403" s="79"/>
      <c r="T403" s="166"/>
      <c r="U403" s="79"/>
      <c r="V403" s="79"/>
      <c r="W403" s="79"/>
      <c r="X403" s="79"/>
      <c r="Y403" s="79"/>
      <c r="Z403" s="79"/>
      <c r="AA403" s="79"/>
      <c r="AB403" s="79"/>
      <c r="AC403" s="79"/>
      <c r="AD403" s="79"/>
      <c r="AE403" s="79"/>
      <c r="AT403" s="72" t="s">
        <v>116</v>
      </c>
      <c r="AU403" s="72" t="s">
        <v>62</v>
      </c>
    </row>
    <row r="404" spans="1:65" s="82" customFormat="1" x14ac:dyDescent="0.2">
      <c r="A404" s="79"/>
      <c r="B404" s="80"/>
      <c r="C404" s="79"/>
      <c r="D404" s="167" t="s">
        <v>118</v>
      </c>
      <c r="E404" s="79"/>
      <c r="F404" s="168" t="s">
        <v>3698</v>
      </c>
      <c r="G404" s="79"/>
      <c r="H404" s="79"/>
      <c r="I404" s="79"/>
      <c r="J404" s="79"/>
      <c r="K404" s="79"/>
      <c r="L404" s="80"/>
      <c r="M404" s="165"/>
      <c r="O404" s="79"/>
      <c r="P404" s="79"/>
      <c r="Q404" s="79"/>
      <c r="R404" s="79"/>
      <c r="S404" s="79"/>
      <c r="T404" s="166"/>
      <c r="U404" s="79"/>
      <c r="V404" s="79"/>
      <c r="W404" s="79"/>
      <c r="X404" s="79"/>
      <c r="Y404" s="79"/>
      <c r="Z404" s="79"/>
      <c r="AA404" s="79"/>
      <c r="AB404" s="79"/>
      <c r="AC404" s="79"/>
      <c r="AD404" s="79"/>
      <c r="AE404" s="79"/>
      <c r="AT404" s="72" t="s">
        <v>118</v>
      </c>
      <c r="AU404" s="72" t="s">
        <v>62</v>
      </c>
    </row>
    <row r="405" spans="1:65" s="82" customFormat="1" ht="16.5" customHeight="1" x14ac:dyDescent="0.2">
      <c r="A405" s="79"/>
      <c r="B405" s="150"/>
      <c r="C405" s="151" t="s">
        <v>574</v>
      </c>
      <c r="D405" s="151" t="s">
        <v>26</v>
      </c>
      <c r="E405" s="152" t="s">
        <v>575</v>
      </c>
      <c r="F405" s="153" t="s">
        <v>576</v>
      </c>
      <c r="G405" s="154" t="s">
        <v>161</v>
      </c>
      <c r="H405" s="155">
        <v>2</v>
      </c>
      <c r="I405" s="156">
        <v>26.04</v>
      </c>
      <c r="J405" s="156">
        <f>ROUND(I405*H405,2)</f>
        <v>52.08</v>
      </c>
      <c r="K405" s="153" t="s">
        <v>3562</v>
      </c>
      <c r="L405" s="80"/>
      <c r="M405" s="157" t="s">
        <v>31</v>
      </c>
      <c r="N405" s="158" t="s">
        <v>3550</v>
      </c>
      <c r="O405" s="159">
        <v>6.2E-2</v>
      </c>
      <c r="P405" s="159">
        <f>O405*H405</f>
        <v>0.124</v>
      </c>
      <c r="Q405" s="159">
        <v>0</v>
      </c>
      <c r="R405" s="159">
        <f>Q405*H405</f>
        <v>0</v>
      </c>
      <c r="S405" s="159">
        <v>5.2999999999999998E-4</v>
      </c>
      <c r="T405" s="160">
        <f>S405*H405</f>
        <v>1.06E-3</v>
      </c>
      <c r="U405" s="79"/>
      <c r="V405" s="79"/>
      <c r="W405" s="79"/>
      <c r="X405" s="79"/>
      <c r="Y405" s="79"/>
      <c r="Z405" s="79"/>
      <c r="AA405" s="79"/>
      <c r="AB405" s="79"/>
      <c r="AC405" s="79"/>
      <c r="AD405" s="79"/>
      <c r="AE405" s="79"/>
      <c r="AR405" s="161" t="s">
        <v>162</v>
      </c>
      <c r="AT405" s="161" t="s">
        <v>26</v>
      </c>
      <c r="AU405" s="161" t="s">
        <v>62</v>
      </c>
      <c r="AY405" s="72" t="s">
        <v>107</v>
      </c>
      <c r="BE405" s="162">
        <f>IF(N405="základní",J405,0)</f>
        <v>52.08</v>
      </c>
      <c r="BF405" s="162">
        <f>IF(N405="snížená",J405,0)</f>
        <v>0</v>
      </c>
      <c r="BG405" s="162">
        <f>IF(N405="zákl. přenesená",J405,0)</f>
        <v>0</v>
      </c>
      <c r="BH405" s="162">
        <f>IF(N405="sníž. přenesená",J405,0)</f>
        <v>0</v>
      </c>
      <c r="BI405" s="162">
        <f>IF(N405="nulová",J405,0)</f>
        <v>0</v>
      </c>
      <c r="BJ405" s="72" t="s">
        <v>105</v>
      </c>
      <c r="BK405" s="162">
        <f>ROUND(I405*H405,2)</f>
        <v>52.08</v>
      </c>
      <c r="BL405" s="72" t="s">
        <v>162</v>
      </c>
      <c r="BM405" s="161" t="s">
        <v>577</v>
      </c>
    </row>
    <row r="406" spans="1:65" s="82" customFormat="1" x14ac:dyDescent="0.2">
      <c r="A406" s="79"/>
      <c r="B406" s="80"/>
      <c r="C406" s="79"/>
      <c r="D406" s="163" t="s">
        <v>116</v>
      </c>
      <c r="E406" s="79"/>
      <c r="F406" s="164" t="s">
        <v>578</v>
      </c>
      <c r="G406" s="79"/>
      <c r="H406" s="79"/>
      <c r="I406" s="79"/>
      <c r="J406" s="79"/>
      <c r="K406" s="79"/>
      <c r="L406" s="80"/>
      <c r="M406" s="165"/>
      <c r="O406" s="79"/>
      <c r="P406" s="79"/>
      <c r="Q406" s="79"/>
      <c r="R406" s="79"/>
      <c r="S406" s="79"/>
      <c r="T406" s="166"/>
      <c r="U406" s="79"/>
      <c r="V406" s="79"/>
      <c r="W406" s="79"/>
      <c r="X406" s="79"/>
      <c r="Y406" s="79"/>
      <c r="Z406" s="79"/>
      <c r="AA406" s="79"/>
      <c r="AB406" s="79"/>
      <c r="AC406" s="79"/>
      <c r="AD406" s="79"/>
      <c r="AE406" s="79"/>
      <c r="AT406" s="72" t="s">
        <v>116</v>
      </c>
      <c r="AU406" s="72" t="s">
        <v>62</v>
      </c>
    </row>
    <row r="407" spans="1:65" s="82" customFormat="1" x14ac:dyDescent="0.2">
      <c r="A407" s="79"/>
      <c r="B407" s="80"/>
      <c r="C407" s="79"/>
      <c r="D407" s="167" t="s">
        <v>118</v>
      </c>
      <c r="E407" s="79"/>
      <c r="F407" s="168" t="s">
        <v>3699</v>
      </c>
      <c r="G407" s="79"/>
      <c r="H407" s="79"/>
      <c r="I407" s="79"/>
      <c r="J407" s="79"/>
      <c r="K407" s="79"/>
      <c r="L407" s="80"/>
      <c r="M407" s="165"/>
      <c r="O407" s="79"/>
      <c r="P407" s="79"/>
      <c r="Q407" s="79"/>
      <c r="R407" s="79"/>
      <c r="S407" s="79"/>
      <c r="T407" s="166"/>
      <c r="U407" s="79"/>
      <c r="V407" s="79"/>
      <c r="W407" s="79"/>
      <c r="X407" s="79"/>
      <c r="Y407" s="79"/>
      <c r="Z407" s="79"/>
      <c r="AA407" s="79"/>
      <c r="AB407" s="79"/>
      <c r="AC407" s="79"/>
      <c r="AD407" s="79"/>
      <c r="AE407" s="79"/>
      <c r="AT407" s="72" t="s">
        <v>118</v>
      </c>
      <c r="AU407" s="72" t="s">
        <v>62</v>
      </c>
    </row>
    <row r="408" spans="1:65" s="82" customFormat="1" ht="16.5" customHeight="1" x14ac:dyDescent="0.2">
      <c r="A408" s="79"/>
      <c r="B408" s="150"/>
      <c r="C408" s="151" t="s">
        <v>579</v>
      </c>
      <c r="D408" s="151" t="s">
        <v>26</v>
      </c>
      <c r="E408" s="152" t="s">
        <v>580</v>
      </c>
      <c r="F408" s="153" t="s">
        <v>3700</v>
      </c>
      <c r="G408" s="154" t="s">
        <v>161</v>
      </c>
      <c r="H408" s="155">
        <v>2</v>
      </c>
      <c r="I408" s="156">
        <v>30.24</v>
      </c>
      <c r="J408" s="156">
        <f>ROUND(I408*H408,2)</f>
        <v>60.48</v>
      </c>
      <c r="K408" s="153" t="s">
        <v>3562</v>
      </c>
      <c r="L408" s="80"/>
      <c r="M408" s="157" t="s">
        <v>31</v>
      </c>
      <c r="N408" s="158" t="s">
        <v>3550</v>
      </c>
      <c r="O408" s="159">
        <v>7.1999999999999995E-2</v>
      </c>
      <c r="P408" s="159">
        <f>O408*H408</f>
        <v>0.14399999999999999</v>
      </c>
      <c r="Q408" s="159">
        <v>0</v>
      </c>
      <c r="R408" s="159">
        <f>Q408*H408</f>
        <v>0</v>
      </c>
      <c r="S408" s="159">
        <v>1.23E-3</v>
      </c>
      <c r="T408" s="160">
        <f>S408*H408</f>
        <v>2.4599999999999999E-3</v>
      </c>
      <c r="U408" s="79"/>
      <c r="V408" s="79"/>
      <c r="W408" s="79"/>
      <c r="X408" s="79"/>
      <c r="Y408" s="79"/>
      <c r="Z408" s="79"/>
      <c r="AA408" s="79"/>
      <c r="AB408" s="79"/>
      <c r="AC408" s="79"/>
      <c r="AD408" s="79"/>
      <c r="AE408" s="79"/>
      <c r="AR408" s="161" t="s">
        <v>162</v>
      </c>
      <c r="AT408" s="161" t="s">
        <v>26</v>
      </c>
      <c r="AU408" s="161" t="s">
        <v>62</v>
      </c>
      <c r="AY408" s="72" t="s">
        <v>107</v>
      </c>
      <c r="BE408" s="162">
        <f>IF(N408="základní",J408,0)</f>
        <v>60.48</v>
      </c>
      <c r="BF408" s="162">
        <f>IF(N408="snížená",J408,0)</f>
        <v>0</v>
      </c>
      <c r="BG408" s="162">
        <f>IF(N408="zákl. přenesená",J408,0)</f>
        <v>0</v>
      </c>
      <c r="BH408" s="162">
        <f>IF(N408="sníž. přenesená",J408,0)</f>
        <v>0</v>
      </c>
      <c r="BI408" s="162">
        <f>IF(N408="nulová",J408,0)</f>
        <v>0</v>
      </c>
      <c r="BJ408" s="72" t="s">
        <v>105</v>
      </c>
      <c r="BK408" s="162">
        <f>ROUND(I408*H408,2)</f>
        <v>60.48</v>
      </c>
      <c r="BL408" s="72" t="s">
        <v>162</v>
      </c>
      <c r="BM408" s="161" t="s">
        <v>581</v>
      </c>
    </row>
    <row r="409" spans="1:65" s="82" customFormat="1" x14ac:dyDescent="0.2">
      <c r="A409" s="79"/>
      <c r="B409" s="80"/>
      <c r="C409" s="79"/>
      <c r="D409" s="163" t="s">
        <v>116</v>
      </c>
      <c r="E409" s="79"/>
      <c r="F409" s="164" t="s">
        <v>582</v>
      </c>
      <c r="G409" s="79"/>
      <c r="H409" s="79"/>
      <c r="I409" s="79"/>
      <c r="J409" s="79"/>
      <c r="K409" s="79"/>
      <c r="L409" s="80"/>
      <c r="M409" s="165"/>
      <c r="O409" s="79"/>
      <c r="P409" s="79"/>
      <c r="Q409" s="79"/>
      <c r="R409" s="79"/>
      <c r="S409" s="79"/>
      <c r="T409" s="166"/>
      <c r="U409" s="79"/>
      <c r="V409" s="79"/>
      <c r="W409" s="79"/>
      <c r="X409" s="79"/>
      <c r="Y409" s="79"/>
      <c r="Z409" s="79"/>
      <c r="AA409" s="79"/>
      <c r="AB409" s="79"/>
      <c r="AC409" s="79"/>
      <c r="AD409" s="79"/>
      <c r="AE409" s="79"/>
      <c r="AT409" s="72" t="s">
        <v>116</v>
      </c>
      <c r="AU409" s="72" t="s">
        <v>62</v>
      </c>
    </row>
    <row r="410" spans="1:65" s="82" customFormat="1" x14ac:dyDescent="0.2">
      <c r="A410" s="79"/>
      <c r="B410" s="80"/>
      <c r="C410" s="79"/>
      <c r="D410" s="167" t="s">
        <v>118</v>
      </c>
      <c r="E410" s="79"/>
      <c r="F410" s="168" t="s">
        <v>3701</v>
      </c>
      <c r="G410" s="79"/>
      <c r="H410" s="79"/>
      <c r="I410" s="79"/>
      <c r="J410" s="79"/>
      <c r="K410" s="79"/>
      <c r="L410" s="80"/>
      <c r="M410" s="165"/>
      <c r="O410" s="79"/>
      <c r="P410" s="79"/>
      <c r="Q410" s="79"/>
      <c r="R410" s="79"/>
      <c r="S410" s="79"/>
      <c r="T410" s="166"/>
      <c r="U410" s="79"/>
      <c r="V410" s="79"/>
      <c r="W410" s="79"/>
      <c r="X410" s="79"/>
      <c r="Y410" s="79"/>
      <c r="Z410" s="79"/>
      <c r="AA410" s="79"/>
      <c r="AB410" s="79"/>
      <c r="AC410" s="79"/>
      <c r="AD410" s="79"/>
      <c r="AE410" s="79"/>
      <c r="AT410" s="72" t="s">
        <v>118</v>
      </c>
      <c r="AU410" s="72" t="s">
        <v>62</v>
      </c>
    </row>
    <row r="411" spans="1:65" s="82" customFormat="1" ht="16.5" customHeight="1" x14ac:dyDescent="0.2">
      <c r="A411" s="79"/>
      <c r="B411" s="150"/>
      <c r="C411" s="151" t="s">
        <v>583</v>
      </c>
      <c r="D411" s="151" t="s">
        <v>26</v>
      </c>
      <c r="E411" s="152" t="s">
        <v>584</v>
      </c>
      <c r="F411" s="153" t="s">
        <v>585</v>
      </c>
      <c r="G411" s="154" t="s">
        <v>161</v>
      </c>
      <c r="H411" s="155">
        <v>2</v>
      </c>
      <c r="I411" s="156">
        <v>30.24</v>
      </c>
      <c r="J411" s="156">
        <f>ROUND(I411*H411,2)</f>
        <v>60.48</v>
      </c>
      <c r="K411" s="153" t="s">
        <v>3562</v>
      </c>
      <c r="L411" s="80"/>
      <c r="M411" s="157" t="s">
        <v>31</v>
      </c>
      <c r="N411" s="158" t="s">
        <v>3550</v>
      </c>
      <c r="O411" s="159">
        <v>7.1999999999999995E-2</v>
      </c>
      <c r="P411" s="159">
        <f>O411*H411</f>
        <v>0.14399999999999999</v>
      </c>
      <c r="Q411" s="159">
        <v>0</v>
      </c>
      <c r="R411" s="159">
        <f>Q411*H411</f>
        <v>0</v>
      </c>
      <c r="S411" s="159">
        <v>4.9100000000000003E-3</v>
      </c>
      <c r="T411" s="160">
        <f>S411*H411</f>
        <v>9.8200000000000006E-3</v>
      </c>
      <c r="U411" s="79"/>
      <c r="V411" s="79"/>
      <c r="W411" s="79"/>
      <c r="X411" s="79"/>
      <c r="Y411" s="79"/>
      <c r="Z411" s="79"/>
      <c r="AA411" s="79"/>
      <c r="AB411" s="79"/>
      <c r="AC411" s="79"/>
      <c r="AD411" s="79"/>
      <c r="AE411" s="79"/>
      <c r="AR411" s="161" t="s">
        <v>162</v>
      </c>
      <c r="AT411" s="161" t="s">
        <v>26</v>
      </c>
      <c r="AU411" s="161" t="s">
        <v>62</v>
      </c>
      <c r="AY411" s="72" t="s">
        <v>107</v>
      </c>
      <c r="BE411" s="162">
        <f>IF(N411="základní",J411,0)</f>
        <v>60.48</v>
      </c>
      <c r="BF411" s="162">
        <f>IF(N411="snížená",J411,0)</f>
        <v>0</v>
      </c>
      <c r="BG411" s="162">
        <f>IF(N411="zákl. přenesená",J411,0)</f>
        <v>0</v>
      </c>
      <c r="BH411" s="162">
        <f>IF(N411="sníž. přenesená",J411,0)</f>
        <v>0</v>
      </c>
      <c r="BI411" s="162">
        <f>IF(N411="nulová",J411,0)</f>
        <v>0</v>
      </c>
      <c r="BJ411" s="72" t="s">
        <v>105</v>
      </c>
      <c r="BK411" s="162">
        <f>ROUND(I411*H411,2)</f>
        <v>60.48</v>
      </c>
      <c r="BL411" s="72" t="s">
        <v>162</v>
      </c>
      <c r="BM411" s="161" t="s">
        <v>586</v>
      </c>
    </row>
    <row r="412" spans="1:65" s="82" customFormat="1" x14ac:dyDescent="0.2">
      <c r="A412" s="79"/>
      <c r="B412" s="80"/>
      <c r="C412" s="79"/>
      <c r="D412" s="163" t="s">
        <v>116</v>
      </c>
      <c r="E412" s="79"/>
      <c r="F412" s="164" t="s">
        <v>587</v>
      </c>
      <c r="G412" s="79"/>
      <c r="H412" s="79"/>
      <c r="I412" s="79"/>
      <c r="J412" s="79"/>
      <c r="K412" s="79"/>
      <c r="L412" s="80"/>
      <c r="M412" s="165"/>
      <c r="O412" s="79"/>
      <c r="P412" s="79"/>
      <c r="Q412" s="79"/>
      <c r="R412" s="79"/>
      <c r="S412" s="79"/>
      <c r="T412" s="166"/>
      <c r="U412" s="79"/>
      <c r="V412" s="79"/>
      <c r="W412" s="79"/>
      <c r="X412" s="79"/>
      <c r="Y412" s="79"/>
      <c r="Z412" s="79"/>
      <c r="AA412" s="79"/>
      <c r="AB412" s="79"/>
      <c r="AC412" s="79"/>
      <c r="AD412" s="79"/>
      <c r="AE412" s="79"/>
      <c r="AT412" s="72" t="s">
        <v>116</v>
      </c>
      <c r="AU412" s="72" t="s">
        <v>62</v>
      </c>
    </row>
    <row r="413" spans="1:65" s="82" customFormat="1" x14ac:dyDescent="0.2">
      <c r="A413" s="79"/>
      <c r="B413" s="80"/>
      <c r="C413" s="79"/>
      <c r="D413" s="167" t="s">
        <v>118</v>
      </c>
      <c r="E413" s="79"/>
      <c r="F413" s="168" t="s">
        <v>3702</v>
      </c>
      <c r="G413" s="79"/>
      <c r="H413" s="79"/>
      <c r="I413" s="79"/>
      <c r="J413" s="79"/>
      <c r="K413" s="79"/>
      <c r="L413" s="80"/>
      <c r="M413" s="165"/>
      <c r="O413" s="79"/>
      <c r="P413" s="79"/>
      <c r="Q413" s="79"/>
      <c r="R413" s="79"/>
      <c r="S413" s="79"/>
      <c r="T413" s="166"/>
      <c r="U413" s="79"/>
      <c r="V413" s="79"/>
      <c r="W413" s="79"/>
      <c r="X413" s="79"/>
      <c r="Y413" s="79"/>
      <c r="Z413" s="79"/>
      <c r="AA413" s="79"/>
      <c r="AB413" s="79"/>
      <c r="AC413" s="79"/>
      <c r="AD413" s="79"/>
      <c r="AE413" s="79"/>
      <c r="AT413" s="72" t="s">
        <v>118</v>
      </c>
      <c r="AU413" s="72" t="s">
        <v>62</v>
      </c>
    </row>
    <row r="414" spans="1:65" s="82" customFormat="1" ht="16.5" customHeight="1" x14ac:dyDescent="0.2">
      <c r="A414" s="79"/>
      <c r="B414" s="150"/>
      <c r="C414" s="151" t="s">
        <v>588</v>
      </c>
      <c r="D414" s="151" t="s">
        <v>26</v>
      </c>
      <c r="E414" s="152" t="s">
        <v>589</v>
      </c>
      <c r="F414" s="153" t="s">
        <v>3703</v>
      </c>
      <c r="G414" s="154" t="s">
        <v>161</v>
      </c>
      <c r="H414" s="155">
        <v>2</v>
      </c>
      <c r="I414" s="156">
        <v>34.86</v>
      </c>
      <c r="J414" s="156">
        <f>ROUND(I414*H414,2)</f>
        <v>69.72</v>
      </c>
      <c r="K414" s="153" t="s">
        <v>3562</v>
      </c>
      <c r="L414" s="80"/>
      <c r="M414" s="157" t="s">
        <v>31</v>
      </c>
      <c r="N414" s="158" t="s">
        <v>3550</v>
      </c>
      <c r="O414" s="159">
        <v>8.3000000000000004E-2</v>
      </c>
      <c r="P414" s="159">
        <f>O414*H414</f>
        <v>0.16600000000000001</v>
      </c>
      <c r="Q414" s="159">
        <v>0</v>
      </c>
      <c r="R414" s="159">
        <f>Q414*H414</f>
        <v>0</v>
      </c>
      <c r="S414" s="159">
        <v>5.11E-3</v>
      </c>
      <c r="T414" s="160">
        <f>S414*H414</f>
        <v>1.022E-2</v>
      </c>
      <c r="U414" s="79"/>
      <c r="V414" s="79"/>
      <c r="W414" s="79"/>
      <c r="X414" s="79"/>
      <c r="Y414" s="79"/>
      <c r="Z414" s="79"/>
      <c r="AA414" s="79"/>
      <c r="AB414" s="79"/>
      <c r="AC414" s="79"/>
      <c r="AD414" s="79"/>
      <c r="AE414" s="79"/>
      <c r="AR414" s="161" t="s">
        <v>162</v>
      </c>
      <c r="AT414" s="161" t="s">
        <v>26</v>
      </c>
      <c r="AU414" s="161" t="s">
        <v>62</v>
      </c>
      <c r="AY414" s="72" t="s">
        <v>107</v>
      </c>
      <c r="BE414" s="162">
        <f>IF(N414="základní",J414,0)</f>
        <v>69.72</v>
      </c>
      <c r="BF414" s="162">
        <f>IF(N414="snížená",J414,0)</f>
        <v>0</v>
      </c>
      <c r="BG414" s="162">
        <f>IF(N414="zákl. přenesená",J414,0)</f>
        <v>0</v>
      </c>
      <c r="BH414" s="162">
        <f>IF(N414="sníž. přenesená",J414,0)</f>
        <v>0</v>
      </c>
      <c r="BI414" s="162">
        <f>IF(N414="nulová",J414,0)</f>
        <v>0</v>
      </c>
      <c r="BJ414" s="72" t="s">
        <v>105</v>
      </c>
      <c r="BK414" s="162">
        <f>ROUND(I414*H414,2)</f>
        <v>69.72</v>
      </c>
      <c r="BL414" s="72" t="s">
        <v>162</v>
      </c>
      <c r="BM414" s="161" t="s">
        <v>590</v>
      </c>
    </row>
    <row r="415" spans="1:65" s="82" customFormat="1" x14ac:dyDescent="0.2">
      <c r="A415" s="79"/>
      <c r="B415" s="80"/>
      <c r="C415" s="79"/>
      <c r="D415" s="163" t="s">
        <v>116</v>
      </c>
      <c r="E415" s="79"/>
      <c r="F415" s="164" t="s">
        <v>591</v>
      </c>
      <c r="G415" s="79"/>
      <c r="H415" s="79"/>
      <c r="I415" s="79"/>
      <c r="J415" s="79"/>
      <c r="K415" s="79"/>
      <c r="L415" s="80"/>
      <c r="M415" s="165"/>
      <c r="O415" s="79"/>
      <c r="P415" s="79"/>
      <c r="Q415" s="79"/>
      <c r="R415" s="79"/>
      <c r="S415" s="79"/>
      <c r="T415" s="166"/>
      <c r="U415" s="79"/>
      <c r="V415" s="79"/>
      <c r="W415" s="79"/>
      <c r="X415" s="79"/>
      <c r="Y415" s="79"/>
      <c r="Z415" s="79"/>
      <c r="AA415" s="79"/>
      <c r="AB415" s="79"/>
      <c r="AC415" s="79"/>
      <c r="AD415" s="79"/>
      <c r="AE415" s="79"/>
      <c r="AT415" s="72" t="s">
        <v>116</v>
      </c>
      <c r="AU415" s="72" t="s">
        <v>62</v>
      </c>
    </row>
    <row r="416" spans="1:65" s="82" customFormat="1" x14ac:dyDescent="0.2">
      <c r="A416" s="79"/>
      <c r="B416" s="80"/>
      <c r="C416" s="79"/>
      <c r="D416" s="167" t="s">
        <v>118</v>
      </c>
      <c r="E416" s="79"/>
      <c r="F416" s="168" t="s">
        <v>3704</v>
      </c>
      <c r="G416" s="79"/>
      <c r="H416" s="79"/>
      <c r="I416" s="79"/>
      <c r="J416" s="79"/>
      <c r="K416" s="79"/>
      <c r="L416" s="80"/>
      <c r="M416" s="165"/>
      <c r="O416" s="79"/>
      <c r="P416" s="79"/>
      <c r="Q416" s="79"/>
      <c r="R416" s="79"/>
      <c r="S416" s="79"/>
      <c r="T416" s="166"/>
      <c r="U416" s="79"/>
      <c r="V416" s="79"/>
      <c r="W416" s="79"/>
      <c r="X416" s="79"/>
      <c r="Y416" s="79"/>
      <c r="Z416" s="79"/>
      <c r="AA416" s="79"/>
      <c r="AB416" s="79"/>
      <c r="AC416" s="79"/>
      <c r="AD416" s="79"/>
      <c r="AE416" s="79"/>
      <c r="AT416" s="72" t="s">
        <v>118</v>
      </c>
      <c r="AU416" s="72" t="s">
        <v>62</v>
      </c>
    </row>
    <row r="417" spans="1:65" s="82" customFormat="1" ht="16.5" customHeight="1" x14ac:dyDescent="0.2">
      <c r="A417" s="79"/>
      <c r="B417" s="150"/>
      <c r="C417" s="151" t="s">
        <v>592</v>
      </c>
      <c r="D417" s="151" t="s">
        <v>26</v>
      </c>
      <c r="E417" s="152" t="s">
        <v>593</v>
      </c>
      <c r="F417" s="153" t="s">
        <v>594</v>
      </c>
      <c r="G417" s="154" t="s">
        <v>161</v>
      </c>
      <c r="H417" s="155">
        <v>2</v>
      </c>
      <c r="I417" s="156">
        <v>43.26</v>
      </c>
      <c r="J417" s="156">
        <f>ROUND(I417*H417,2)</f>
        <v>86.52</v>
      </c>
      <c r="K417" s="153" t="s">
        <v>3562</v>
      </c>
      <c r="L417" s="80"/>
      <c r="M417" s="157" t="s">
        <v>31</v>
      </c>
      <c r="N417" s="158" t="s">
        <v>3550</v>
      </c>
      <c r="O417" s="159">
        <v>0.10299999999999999</v>
      </c>
      <c r="P417" s="159">
        <f>O417*H417</f>
        <v>0.20599999999999999</v>
      </c>
      <c r="Q417" s="159">
        <v>0</v>
      </c>
      <c r="R417" s="159">
        <f>Q417*H417</f>
        <v>0</v>
      </c>
      <c r="S417" s="159">
        <v>5.47E-3</v>
      </c>
      <c r="T417" s="160">
        <f>S417*H417</f>
        <v>1.094E-2</v>
      </c>
      <c r="U417" s="79"/>
      <c r="V417" s="79"/>
      <c r="W417" s="79"/>
      <c r="X417" s="79"/>
      <c r="Y417" s="79"/>
      <c r="Z417" s="79"/>
      <c r="AA417" s="79"/>
      <c r="AB417" s="79"/>
      <c r="AC417" s="79"/>
      <c r="AD417" s="79"/>
      <c r="AE417" s="79"/>
      <c r="AR417" s="161" t="s">
        <v>162</v>
      </c>
      <c r="AT417" s="161" t="s">
        <v>26</v>
      </c>
      <c r="AU417" s="161" t="s">
        <v>62</v>
      </c>
      <c r="AY417" s="72" t="s">
        <v>107</v>
      </c>
      <c r="BE417" s="162">
        <f>IF(N417="základní",J417,0)</f>
        <v>86.52</v>
      </c>
      <c r="BF417" s="162">
        <f>IF(N417="snížená",J417,0)</f>
        <v>0</v>
      </c>
      <c r="BG417" s="162">
        <f>IF(N417="zákl. přenesená",J417,0)</f>
        <v>0</v>
      </c>
      <c r="BH417" s="162">
        <f>IF(N417="sníž. přenesená",J417,0)</f>
        <v>0</v>
      </c>
      <c r="BI417" s="162">
        <f>IF(N417="nulová",J417,0)</f>
        <v>0</v>
      </c>
      <c r="BJ417" s="72" t="s">
        <v>105</v>
      </c>
      <c r="BK417" s="162">
        <f>ROUND(I417*H417,2)</f>
        <v>86.52</v>
      </c>
      <c r="BL417" s="72" t="s">
        <v>162</v>
      </c>
      <c r="BM417" s="161" t="s">
        <v>595</v>
      </c>
    </row>
    <row r="418" spans="1:65" s="82" customFormat="1" x14ac:dyDescent="0.2">
      <c r="A418" s="79"/>
      <c r="B418" s="80"/>
      <c r="C418" s="79"/>
      <c r="D418" s="163" t="s">
        <v>116</v>
      </c>
      <c r="E418" s="79"/>
      <c r="F418" s="164" t="s">
        <v>596</v>
      </c>
      <c r="G418" s="79"/>
      <c r="H418" s="79"/>
      <c r="I418" s="79"/>
      <c r="J418" s="79"/>
      <c r="K418" s="79"/>
      <c r="L418" s="80"/>
      <c r="M418" s="165"/>
      <c r="O418" s="79"/>
      <c r="P418" s="79"/>
      <c r="Q418" s="79"/>
      <c r="R418" s="79"/>
      <c r="S418" s="79"/>
      <c r="T418" s="166"/>
      <c r="U418" s="79"/>
      <c r="V418" s="79"/>
      <c r="W418" s="79"/>
      <c r="X418" s="79"/>
      <c r="Y418" s="79"/>
      <c r="Z418" s="79"/>
      <c r="AA418" s="79"/>
      <c r="AB418" s="79"/>
      <c r="AC418" s="79"/>
      <c r="AD418" s="79"/>
      <c r="AE418" s="79"/>
      <c r="AT418" s="72" t="s">
        <v>116</v>
      </c>
      <c r="AU418" s="72" t="s">
        <v>62</v>
      </c>
    </row>
    <row r="419" spans="1:65" s="82" customFormat="1" x14ac:dyDescent="0.2">
      <c r="A419" s="79"/>
      <c r="B419" s="80"/>
      <c r="C419" s="79"/>
      <c r="D419" s="167" t="s">
        <v>118</v>
      </c>
      <c r="E419" s="79"/>
      <c r="F419" s="168" t="s">
        <v>3705</v>
      </c>
      <c r="G419" s="79"/>
      <c r="H419" s="79"/>
      <c r="I419" s="79"/>
      <c r="J419" s="79"/>
      <c r="K419" s="79"/>
      <c r="L419" s="80"/>
      <c r="M419" s="165"/>
      <c r="O419" s="79"/>
      <c r="P419" s="79"/>
      <c r="Q419" s="79"/>
      <c r="R419" s="79"/>
      <c r="S419" s="79"/>
      <c r="T419" s="166"/>
      <c r="U419" s="79"/>
      <c r="V419" s="79"/>
      <c r="W419" s="79"/>
      <c r="X419" s="79"/>
      <c r="Y419" s="79"/>
      <c r="Z419" s="79"/>
      <c r="AA419" s="79"/>
      <c r="AB419" s="79"/>
      <c r="AC419" s="79"/>
      <c r="AD419" s="79"/>
      <c r="AE419" s="79"/>
      <c r="AT419" s="72" t="s">
        <v>118</v>
      </c>
      <c r="AU419" s="72" t="s">
        <v>62</v>
      </c>
    </row>
    <row r="420" spans="1:65" s="82" customFormat="1" ht="16.5" customHeight="1" x14ac:dyDescent="0.2">
      <c r="A420" s="79"/>
      <c r="B420" s="150"/>
      <c r="C420" s="151" t="s">
        <v>597</v>
      </c>
      <c r="D420" s="151" t="s">
        <v>26</v>
      </c>
      <c r="E420" s="152" t="s">
        <v>598</v>
      </c>
      <c r="F420" s="153" t="s">
        <v>599</v>
      </c>
      <c r="G420" s="154" t="s">
        <v>125</v>
      </c>
      <c r="H420" s="155">
        <v>5</v>
      </c>
      <c r="I420" s="156">
        <v>517.91999999999996</v>
      </c>
      <c r="J420" s="156">
        <f>ROUND(I420*H420,2)</f>
        <v>2589.6</v>
      </c>
      <c r="K420" s="153" t="s">
        <v>3562</v>
      </c>
      <c r="L420" s="80"/>
      <c r="M420" s="157" t="s">
        <v>31</v>
      </c>
      <c r="N420" s="158" t="s">
        <v>3550</v>
      </c>
      <c r="O420" s="159">
        <v>0.14499999999999999</v>
      </c>
      <c r="P420" s="159">
        <f>O420*H420</f>
        <v>0.72499999999999998</v>
      </c>
      <c r="Q420" s="159">
        <v>5.6957000000000004E-4</v>
      </c>
      <c r="R420" s="159">
        <f>Q420*H420</f>
        <v>2.8478500000000003E-3</v>
      </c>
      <c r="S420" s="159">
        <v>0</v>
      </c>
      <c r="T420" s="160">
        <f>S420*H420</f>
        <v>0</v>
      </c>
      <c r="U420" s="79"/>
      <c r="V420" s="79"/>
      <c r="W420" s="79"/>
      <c r="X420" s="79"/>
      <c r="Y420" s="79"/>
      <c r="Z420" s="79"/>
      <c r="AA420" s="79"/>
      <c r="AB420" s="79"/>
      <c r="AC420" s="79"/>
      <c r="AD420" s="79"/>
      <c r="AE420" s="79"/>
      <c r="AR420" s="161" t="s">
        <v>162</v>
      </c>
      <c r="AT420" s="161" t="s">
        <v>26</v>
      </c>
      <c r="AU420" s="161" t="s">
        <v>62</v>
      </c>
      <c r="AY420" s="72" t="s">
        <v>107</v>
      </c>
      <c r="BE420" s="162">
        <f>IF(N420="základní",J420,0)</f>
        <v>2589.6</v>
      </c>
      <c r="BF420" s="162">
        <f>IF(N420="snížená",J420,0)</f>
        <v>0</v>
      </c>
      <c r="BG420" s="162">
        <f>IF(N420="zákl. přenesená",J420,0)</f>
        <v>0</v>
      </c>
      <c r="BH420" s="162">
        <f>IF(N420="sníž. přenesená",J420,0)</f>
        <v>0</v>
      </c>
      <c r="BI420" s="162">
        <f>IF(N420="nulová",J420,0)</f>
        <v>0</v>
      </c>
      <c r="BJ420" s="72" t="s">
        <v>105</v>
      </c>
      <c r="BK420" s="162">
        <f>ROUND(I420*H420,2)</f>
        <v>2589.6</v>
      </c>
      <c r="BL420" s="72" t="s">
        <v>162</v>
      </c>
      <c r="BM420" s="161" t="s">
        <v>600</v>
      </c>
    </row>
    <row r="421" spans="1:65" s="82" customFormat="1" x14ac:dyDescent="0.2">
      <c r="A421" s="79"/>
      <c r="B421" s="80"/>
      <c r="C421" s="79"/>
      <c r="D421" s="163" t="s">
        <v>116</v>
      </c>
      <c r="E421" s="79"/>
      <c r="F421" s="164" t="s">
        <v>601</v>
      </c>
      <c r="G421" s="79"/>
      <c r="H421" s="79"/>
      <c r="I421" s="79"/>
      <c r="J421" s="79"/>
      <c r="K421" s="79"/>
      <c r="L421" s="80"/>
      <c r="M421" s="165"/>
      <c r="O421" s="79"/>
      <c r="P421" s="79"/>
      <c r="Q421" s="79"/>
      <c r="R421" s="79"/>
      <c r="S421" s="79"/>
      <c r="T421" s="166"/>
      <c r="U421" s="79"/>
      <c r="V421" s="79"/>
      <c r="W421" s="79"/>
      <c r="X421" s="79"/>
      <c r="Y421" s="79"/>
      <c r="Z421" s="79"/>
      <c r="AA421" s="79"/>
      <c r="AB421" s="79"/>
      <c r="AC421" s="79"/>
      <c r="AD421" s="79"/>
      <c r="AE421" s="79"/>
      <c r="AT421" s="72" t="s">
        <v>116</v>
      </c>
      <c r="AU421" s="72" t="s">
        <v>62</v>
      </c>
    </row>
    <row r="422" spans="1:65" s="82" customFormat="1" x14ac:dyDescent="0.2">
      <c r="A422" s="79"/>
      <c r="B422" s="80"/>
      <c r="C422" s="79"/>
      <c r="D422" s="167" t="s">
        <v>118</v>
      </c>
      <c r="E422" s="79"/>
      <c r="F422" s="168" t="s">
        <v>3706</v>
      </c>
      <c r="G422" s="79"/>
      <c r="H422" s="79"/>
      <c r="I422" s="79"/>
      <c r="J422" s="79"/>
      <c r="K422" s="79"/>
      <c r="L422" s="80"/>
      <c r="M422" s="165"/>
      <c r="O422" s="79"/>
      <c r="P422" s="79"/>
      <c r="Q422" s="79"/>
      <c r="R422" s="79"/>
      <c r="S422" s="79"/>
      <c r="T422" s="166"/>
      <c r="U422" s="79"/>
      <c r="V422" s="79"/>
      <c r="W422" s="79"/>
      <c r="X422" s="79"/>
      <c r="Y422" s="79"/>
      <c r="Z422" s="79"/>
      <c r="AA422" s="79"/>
      <c r="AB422" s="79"/>
      <c r="AC422" s="79"/>
      <c r="AD422" s="79"/>
      <c r="AE422" s="79"/>
      <c r="AT422" s="72" t="s">
        <v>118</v>
      </c>
      <c r="AU422" s="72" t="s">
        <v>62</v>
      </c>
    </row>
    <row r="423" spans="1:65" s="82" customFormat="1" ht="16.5" customHeight="1" x14ac:dyDescent="0.2">
      <c r="A423" s="79"/>
      <c r="B423" s="150"/>
      <c r="C423" s="151" t="s">
        <v>602</v>
      </c>
      <c r="D423" s="151" t="s">
        <v>26</v>
      </c>
      <c r="E423" s="152" t="s">
        <v>603</v>
      </c>
      <c r="F423" s="153" t="s">
        <v>604</v>
      </c>
      <c r="G423" s="154" t="s">
        <v>125</v>
      </c>
      <c r="H423" s="155">
        <v>3</v>
      </c>
      <c r="I423" s="156">
        <v>703.14</v>
      </c>
      <c r="J423" s="156">
        <f>ROUND(I423*H423,2)</f>
        <v>2109.42</v>
      </c>
      <c r="K423" s="153" t="s">
        <v>3562</v>
      </c>
      <c r="L423" s="80"/>
      <c r="M423" s="157" t="s">
        <v>31</v>
      </c>
      <c r="N423" s="158" t="s">
        <v>3550</v>
      </c>
      <c r="O423" s="159">
        <v>0.20699999999999999</v>
      </c>
      <c r="P423" s="159">
        <f>O423*H423</f>
        <v>0.621</v>
      </c>
      <c r="Q423" s="159">
        <v>8.9957000000000004E-4</v>
      </c>
      <c r="R423" s="159">
        <f>Q423*H423</f>
        <v>2.69871E-3</v>
      </c>
      <c r="S423" s="159">
        <v>0</v>
      </c>
      <c r="T423" s="160">
        <f>S423*H423</f>
        <v>0</v>
      </c>
      <c r="U423" s="79"/>
      <c r="V423" s="79"/>
      <c r="W423" s="79"/>
      <c r="X423" s="79"/>
      <c r="Y423" s="79"/>
      <c r="Z423" s="79"/>
      <c r="AA423" s="79"/>
      <c r="AB423" s="79"/>
      <c r="AC423" s="79"/>
      <c r="AD423" s="79"/>
      <c r="AE423" s="79"/>
      <c r="AR423" s="161" t="s">
        <v>162</v>
      </c>
      <c r="AT423" s="161" t="s">
        <v>26</v>
      </c>
      <c r="AU423" s="161" t="s">
        <v>62</v>
      </c>
      <c r="AY423" s="72" t="s">
        <v>107</v>
      </c>
      <c r="BE423" s="162">
        <f>IF(N423="základní",J423,0)</f>
        <v>2109.42</v>
      </c>
      <c r="BF423" s="162">
        <f>IF(N423="snížená",J423,0)</f>
        <v>0</v>
      </c>
      <c r="BG423" s="162">
        <f>IF(N423="zákl. přenesená",J423,0)</f>
        <v>0</v>
      </c>
      <c r="BH423" s="162">
        <f>IF(N423="sníž. přenesená",J423,0)</f>
        <v>0</v>
      </c>
      <c r="BI423" s="162">
        <f>IF(N423="nulová",J423,0)</f>
        <v>0</v>
      </c>
      <c r="BJ423" s="72" t="s">
        <v>105</v>
      </c>
      <c r="BK423" s="162">
        <f>ROUND(I423*H423,2)</f>
        <v>2109.42</v>
      </c>
      <c r="BL423" s="72" t="s">
        <v>162</v>
      </c>
      <c r="BM423" s="161" t="s">
        <v>605</v>
      </c>
    </row>
    <row r="424" spans="1:65" s="82" customFormat="1" x14ac:dyDescent="0.2">
      <c r="A424" s="79"/>
      <c r="B424" s="80"/>
      <c r="C424" s="79"/>
      <c r="D424" s="163" t="s">
        <v>116</v>
      </c>
      <c r="E424" s="79"/>
      <c r="F424" s="164" t="s">
        <v>606</v>
      </c>
      <c r="G424" s="79"/>
      <c r="H424" s="79"/>
      <c r="I424" s="79"/>
      <c r="J424" s="79"/>
      <c r="K424" s="79"/>
      <c r="L424" s="80"/>
      <c r="M424" s="165"/>
      <c r="O424" s="79"/>
      <c r="P424" s="79"/>
      <c r="Q424" s="79"/>
      <c r="R424" s="79"/>
      <c r="S424" s="79"/>
      <c r="T424" s="166"/>
      <c r="U424" s="79"/>
      <c r="V424" s="79"/>
      <c r="W424" s="79"/>
      <c r="X424" s="79"/>
      <c r="Y424" s="79"/>
      <c r="Z424" s="79"/>
      <c r="AA424" s="79"/>
      <c r="AB424" s="79"/>
      <c r="AC424" s="79"/>
      <c r="AD424" s="79"/>
      <c r="AE424" s="79"/>
      <c r="AT424" s="72" t="s">
        <v>116</v>
      </c>
      <c r="AU424" s="72" t="s">
        <v>62</v>
      </c>
    </row>
    <row r="425" spans="1:65" s="82" customFormat="1" x14ac:dyDescent="0.2">
      <c r="A425" s="79"/>
      <c r="B425" s="80"/>
      <c r="C425" s="79"/>
      <c r="D425" s="167" t="s">
        <v>118</v>
      </c>
      <c r="E425" s="79"/>
      <c r="F425" s="168" t="s">
        <v>3707</v>
      </c>
      <c r="G425" s="79"/>
      <c r="H425" s="79"/>
      <c r="I425" s="79"/>
      <c r="J425" s="79"/>
      <c r="K425" s="79"/>
      <c r="L425" s="80"/>
      <c r="M425" s="165"/>
      <c r="O425" s="79"/>
      <c r="P425" s="79"/>
      <c r="Q425" s="79"/>
      <c r="R425" s="79"/>
      <c r="S425" s="79"/>
      <c r="T425" s="166"/>
      <c r="U425" s="79"/>
      <c r="V425" s="79"/>
      <c r="W425" s="79"/>
      <c r="X425" s="79"/>
      <c r="Y425" s="79"/>
      <c r="Z425" s="79"/>
      <c r="AA425" s="79"/>
      <c r="AB425" s="79"/>
      <c r="AC425" s="79"/>
      <c r="AD425" s="79"/>
      <c r="AE425" s="79"/>
      <c r="AT425" s="72" t="s">
        <v>118</v>
      </c>
      <c r="AU425" s="72" t="s">
        <v>62</v>
      </c>
    </row>
    <row r="426" spans="1:65" s="82" customFormat="1" ht="16.5" customHeight="1" x14ac:dyDescent="0.2">
      <c r="A426" s="79"/>
      <c r="B426" s="150"/>
      <c r="C426" s="151" t="s">
        <v>607</v>
      </c>
      <c r="D426" s="151" t="s">
        <v>26</v>
      </c>
      <c r="E426" s="152" t="s">
        <v>608</v>
      </c>
      <c r="F426" s="153" t="s">
        <v>609</v>
      </c>
      <c r="G426" s="154" t="s">
        <v>161</v>
      </c>
      <c r="H426" s="155">
        <v>5</v>
      </c>
      <c r="I426" s="156">
        <v>259.83</v>
      </c>
      <c r="J426" s="156">
        <f>ROUND(I426*H426,2)</f>
        <v>1299.1500000000001</v>
      </c>
      <c r="K426" s="153" t="s">
        <v>3562</v>
      </c>
      <c r="L426" s="80"/>
      <c r="M426" s="157" t="s">
        <v>31</v>
      </c>
      <c r="N426" s="158" t="s">
        <v>3550</v>
      </c>
      <c r="O426" s="159">
        <v>8.3000000000000004E-2</v>
      </c>
      <c r="P426" s="159">
        <f>O426*H426</f>
        <v>0.41500000000000004</v>
      </c>
      <c r="Q426" s="159">
        <v>2.1956999999999999E-4</v>
      </c>
      <c r="R426" s="159">
        <f>Q426*H426</f>
        <v>1.09785E-3</v>
      </c>
      <c r="S426" s="159">
        <v>0</v>
      </c>
      <c r="T426" s="160">
        <f>S426*H426</f>
        <v>0</v>
      </c>
      <c r="U426" s="79"/>
      <c r="V426" s="79"/>
      <c r="W426" s="79"/>
      <c r="X426" s="79"/>
      <c r="Y426" s="79"/>
      <c r="Z426" s="79"/>
      <c r="AA426" s="79"/>
      <c r="AB426" s="79"/>
      <c r="AC426" s="79"/>
      <c r="AD426" s="79"/>
      <c r="AE426" s="79"/>
      <c r="AR426" s="161" t="s">
        <v>162</v>
      </c>
      <c r="AT426" s="161" t="s">
        <v>26</v>
      </c>
      <c r="AU426" s="161" t="s">
        <v>62</v>
      </c>
      <c r="AY426" s="72" t="s">
        <v>107</v>
      </c>
      <c r="BE426" s="162">
        <f>IF(N426="základní",J426,0)</f>
        <v>1299.1500000000001</v>
      </c>
      <c r="BF426" s="162">
        <f>IF(N426="snížená",J426,0)</f>
        <v>0</v>
      </c>
      <c r="BG426" s="162">
        <f>IF(N426="zákl. přenesená",J426,0)</f>
        <v>0</v>
      </c>
      <c r="BH426" s="162">
        <f>IF(N426="sníž. přenesená",J426,0)</f>
        <v>0</v>
      </c>
      <c r="BI426" s="162">
        <f>IF(N426="nulová",J426,0)</f>
        <v>0</v>
      </c>
      <c r="BJ426" s="72" t="s">
        <v>105</v>
      </c>
      <c r="BK426" s="162">
        <f>ROUND(I426*H426,2)</f>
        <v>1299.1500000000001</v>
      </c>
      <c r="BL426" s="72" t="s">
        <v>162</v>
      </c>
      <c r="BM426" s="161" t="s">
        <v>610</v>
      </c>
    </row>
    <row r="427" spans="1:65" s="82" customFormat="1" x14ac:dyDescent="0.2">
      <c r="A427" s="79"/>
      <c r="B427" s="80"/>
      <c r="C427" s="79"/>
      <c r="D427" s="163" t="s">
        <v>116</v>
      </c>
      <c r="E427" s="79"/>
      <c r="F427" s="164" t="s">
        <v>611</v>
      </c>
      <c r="G427" s="79"/>
      <c r="H427" s="79"/>
      <c r="I427" s="79"/>
      <c r="J427" s="79"/>
      <c r="K427" s="79"/>
      <c r="L427" s="80"/>
      <c r="M427" s="165"/>
      <c r="O427" s="79"/>
      <c r="P427" s="79"/>
      <c r="Q427" s="79"/>
      <c r="R427" s="79"/>
      <c r="S427" s="79"/>
      <c r="T427" s="166"/>
      <c r="U427" s="79"/>
      <c r="V427" s="79"/>
      <c r="W427" s="79"/>
      <c r="X427" s="79"/>
      <c r="Y427" s="79"/>
      <c r="Z427" s="79"/>
      <c r="AA427" s="79"/>
      <c r="AB427" s="79"/>
      <c r="AC427" s="79"/>
      <c r="AD427" s="79"/>
      <c r="AE427" s="79"/>
      <c r="AT427" s="72" t="s">
        <v>116</v>
      </c>
      <c r="AU427" s="72" t="s">
        <v>62</v>
      </c>
    </row>
    <row r="428" spans="1:65" s="82" customFormat="1" x14ac:dyDescent="0.2">
      <c r="A428" s="79"/>
      <c r="B428" s="80"/>
      <c r="C428" s="79"/>
      <c r="D428" s="167" t="s">
        <v>118</v>
      </c>
      <c r="E428" s="79"/>
      <c r="F428" s="168" t="s">
        <v>3708</v>
      </c>
      <c r="G428" s="79"/>
      <c r="H428" s="79"/>
      <c r="I428" s="79"/>
      <c r="J428" s="79"/>
      <c r="K428" s="79"/>
      <c r="L428" s="80"/>
      <c r="M428" s="165"/>
      <c r="O428" s="79"/>
      <c r="P428" s="79"/>
      <c r="Q428" s="79"/>
      <c r="R428" s="79"/>
      <c r="S428" s="79"/>
      <c r="T428" s="166"/>
      <c r="U428" s="79"/>
      <c r="V428" s="79"/>
      <c r="W428" s="79"/>
      <c r="X428" s="79"/>
      <c r="Y428" s="79"/>
      <c r="Z428" s="79"/>
      <c r="AA428" s="79"/>
      <c r="AB428" s="79"/>
      <c r="AC428" s="79"/>
      <c r="AD428" s="79"/>
      <c r="AE428" s="79"/>
      <c r="AT428" s="72" t="s">
        <v>118</v>
      </c>
      <c r="AU428" s="72" t="s">
        <v>62</v>
      </c>
    </row>
    <row r="429" spans="1:65" s="82" customFormat="1" ht="16.5" customHeight="1" x14ac:dyDescent="0.2">
      <c r="A429" s="79"/>
      <c r="B429" s="150"/>
      <c r="C429" s="151" t="s">
        <v>612</v>
      </c>
      <c r="D429" s="151" t="s">
        <v>26</v>
      </c>
      <c r="E429" s="152" t="s">
        <v>613</v>
      </c>
      <c r="F429" s="153" t="s">
        <v>614</v>
      </c>
      <c r="G429" s="154" t="s">
        <v>161</v>
      </c>
      <c r="H429" s="155">
        <v>3</v>
      </c>
      <c r="I429" s="156">
        <v>346.38</v>
      </c>
      <c r="J429" s="156">
        <f>ROUND(I429*H429,2)</f>
        <v>1039.1400000000001</v>
      </c>
      <c r="K429" s="153" t="s">
        <v>3562</v>
      </c>
      <c r="L429" s="80"/>
      <c r="M429" s="157" t="s">
        <v>31</v>
      </c>
      <c r="N429" s="158" t="s">
        <v>3550</v>
      </c>
      <c r="O429" s="159">
        <v>0.114</v>
      </c>
      <c r="P429" s="159">
        <f>O429*H429</f>
        <v>0.34200000000000003</v>
      </c>
      <c r="Q429" s="159">
        <v>2.6957000000000001E-4</v>
      </c>
      <c r="R429" s="159">
        <f>Q429*H429</f>
        <v>8.0871000000000003E-4</v>
      </c>
      <c r="S429" s="159">
        <v>0</v>
      </c>
      <c r="T429" s="160">
        <f>S429*H429</f>
        <v>0</v>
      </c>
      <c r="U429" s="79"/>
      <c r="V429" s="79"/>
      <c r="W429" s="79"/>
      <c r="X429" s="79"/>
      <c r="Y429" s="79"/>
      <c r="Z429" s="79"/>
      <c r="AA429" s="79"/>
      <c r="AB429" s="79"/>
      <c r="AC429" s="79"/>
      <c r="AD429" s="79"/>
      <c r="AE429" s="79"/>
      <c r="AR429" s="161" t="s">
        <v>162</v>
      </c>
      <c r="AT429" s="161" t="s">
        <v>26</v>
      </c>
      <c r="AU429" s="161" t="s">
        <v>62</v>
      </c>
      <c r="AY429" s="72" t="s">
        <v>107</v>
      </c>
      <c r="BE429" s="162">
        <f>IF(N429="základní",J429,0)</f>
        <v>1039.1400000000001</v>
      </c>
      <c r="BF429" s="162">
        <f>IF(N429="snížená",J429,0)</f>
        <v>0</v>
      </c>
      <c r="BG429" s="162">
        <f>IF(N429="zákl. přenesená",J429,0)</f>
        <v>0</v>
      </c>
      <c r="BH429" s="162">
        <f>IF(N429="sníž. přenesená",J429,0)</f>
        <v>0</v>
      </c>
      <c r="BI429" s="162">
        <f>IF(N429="nulová",J429,0)</f>
        <v>0</v>
      </c>
      <c r="BJ429" s="72" t="s">
        <v>105</v>
      </c>
      <c r="BK429" s="162">
        <f>ROUND(I429*H429,2)</f>
        <v>1039.1400000000001</v>
      </c>
      <c r="BL429" s="72" t="s">
        <v>162</v>
      </c>
      <c r="BM429" s="161" t="s">
        <v>615</v>
      </c>
    </row>
    <row r="430" spans="1:65" s="82" customFormat="1" x14ac:dyDescent="0.2">
      <c r="A430" s="79"/>
      <c r="B430" s="80"/>
      <c r="C430" s="79"/>
      <c r="D430" s="163" t="s">
        <v>116</v>
      </c>
      <c r="E430" s="79"/>
      <c r="F430" s="164" t="s">
        <v>616</v>
      </c>
      <c r="G430" s="79"/>
      <c r="H430" s="79"/>
      <c r="I430" s="79"/>
      <c r="J430" s="79"/>
      <c r="K430" s="79"/>
      <c r="L430" s="80"/>
      <c r="M430" s="165"/>
      <c r="O430" s="79"/>
      <c r="P430" s="79"/>
      <c r="Q430" s="79"/>
      <c r="R430" s="79"/>
      <c r="S430" s="79"/>
      <c r="T430" s="166"/>
      <c r="U430" s="79"/>
      <c r="V430" s="79"/>
      <c r="W430" s="79"/>
      <c r="X430" s="79"/>
      <c r="Y430" s="79"/>
      <c r="Z430" s="79"/>
      <c r="AA430" s="79"/>
      <c r="AB430" s="79"/>
      <c r="AC430" s="79"/>
      <c r="AD430" s="79"/>
      <c r="AE430" s="79"/>
      <c r="AT430" s="72" t="s">
        <v>116</v>
      </c>
      <c r="AU430" s="72" t="s">
        <v>62</v>
      </c>
    </row>
    <row r="431" spans="1:65" s="82" customFormat="1" x14ac:dyDescent="0.2">
      <c r="A431" s="79"/>
      <c r="B431" s="80"/>
      <c r="C431" s="79"/>
      <c r="D431" s="167" t="s">
        <v>118</v>
      </c>
      <c r="E431" s="79"/>
      <c r="F431" s="168" t="s">
        <v>3709</v>
      </c>
      <c r="G431" s="79"/>
      <c r="H431" s="79"/>
      <c r="I431" s="79"/>
      <c r="J431" s="79"/>
      <c r="K431" s="79"/>
      <c r="L431" s="80"/>
      <c r="M431" s="165"/>
      <c r="O431" s="79"/>
      <c r="P431" s="79"/>
      <c r="Q431" s="79"/>
      <c r="R431" s="79"/>
      <c r="S431" s="79"/>
      <c r="T431" s="166"/>
      <c r="U431" s="79"/>
      <c r="V431" s="79"/>
      <c r="W431" s="79"/>
      <c r="X431" s="79"/>
      <c r="Y431" s="79"/>
      <c r="Z431" s="79"/>
      <c r="AA431" s="79"/>
      <c r="AB431" s="79"/>
      <c r="AC431" s="79"/>
      <c r="AD431" s="79"/>
      <c r="AE431" s="79"/>
      <c r="AT431" s="72" t="s">
        <v>118</v>
      </c>
      <c r="AU431" s="72" t="s">
        <v>62</v>
      </c>
    </row>
    <row r="432" spans="1:65" s="82" customFormat="1" ht="16.5" customHeight="1" x14ac:dyDescent="0.2">
      <c r="A432" s="79"/>
      <c r="B432" s="150"/>
      <c r="C432" s="151" t="s">
        <v>617</v>
      </c>
      <c r="D432" s="151" t="s">
        <v>26</v>
      </c>
      <c r="E432" s="152" t="s">
        <v>618</v>
      </c>
      <c r="F432" s="153" t="s">
        <v>619</v>
      </c>
      <c r="G432" s="154" t="s">
        <v>161</v>
      </c>
      <c r="H432" s="155">
        <v>3</v>
      </c>
      <c r="I432" s="156">
        <v>119.46</v>
      </c>
      <c r="J432" s="156">
        <f>ROUND(I432*H432,2)</f>
        <v>358.38</v>
      </c>
      <c r="K432" s="153" t="s">
        <v>3562</v>
      </c>
      <c r="L432" s="80"/>
      <c r="M432" s="157" t="s">
        <v>31</v>
      </c>
      <c r="N432" s="158" t="s">
        <v>3550</v>
      </c>
      <c r="O432" s="159">
        <v>8.3000000000000004E-2</v>
      </c>
      <c r="P432" s="159">
        <f>O432*H432</f>
        <v>0.249</v>
      </c>
      <c r="Q432" s="159">
        <v>4.9570000000000001E-5</v>
      </c>
      <c r="R432" s="159">
        <f>Q432*H432</f>
        <v>1.4871E-4</v>
      </c>
      <c r="S432" s="159">
        <v>0</v>
      </c>
      <c r="T432" s="160">
        <f>S432*H432</f>
        <v>0</v>
      </c>
      <c r="U432" s="79"/>
      <c r="V432" s="79"/>
      <c r="W432" s="79"/>
      <c r="X432" s="79"/>
      <c r="Y432" s="79"/>
      <c r="Z432" s="79"/>
      <c r="AA432" s="79"/>
      <c r="AB432" s="79"/>
      <c r="AC432" s="79"/>
      <c r="AD432" s="79"/>
      <c r="AE432" s="79"/>
      <c r="AR432" s="161" t="s">
        <v>162</v>
      </c>
      <c r="AT432" s="161" t="s">
        <v>26</v>
      </c>
      <c r="AU432" s="161" t="s">
        <v>62</v>
      </c>
      <c r="AY432" s="72" t="s">
        <v>107</v>
      </c>
      <c r="BE432" s="162">
        <f>IF(N432="základní",J432,0)</f>
        <v>358.38</v>
      </c>
      <c r="BF432" s="162">
        <f>IF(N432="snížená",J432,0)</f>
        <v>0</v>
      </c>
      <c r="BG432" s="162">
        <f>IF(N432="zákl. přenesená",J432,0)</f>
        <v>0</v>
      </c>
      <c r="BH432" s="162">
        <f>IF(N432="sníž. přenesená",J432,0)</f>
        <v>0</v>
      </c>
      <c r="BI432" s="162">
        <f>IF(N432="nulová",J432,0)</f>
        <v>0</v>
      </c>
      <c r="BJ432" s="72" t="s">
        <v>105</v>
      </c>
      <c r="BK432" s="162">
        <f>ROUND(I432*H432,2)</f>
        <v>358.38</v>
      </c>
      <c r="BL432" s="72" t="s">
        <v>162</v>
      </c>
      <c r="BM432" s="161" t="s">
        <v>620</v>
      </c>
    </row>
    <row r="433" spans="1:65" s="82" customFormat="1" x14ac:dyDescent="0.2">
      <c r="A433" s="79"/>
      <c r="B433" s="80"/>
      <c r="C433" s="79"/>
      <c r="D433" s="163" t="s">
        <v>116</v>
      </c>
      <c r="E433" s="79"/>
      <c r="F433" s="164" t="s">
        <v>621</v>
      </c>
      <c r="G433" s="79"/>
      <c r="H433" s="79"/>
      <c r="I433" s="79"/>
      <c r="J433" s="79"/>
      <c r="K433" s="79"/>
      <c r="L433" s="80"/>
      <c r="M433" s="165"/>
      <c r="O433" s="79"/>
      <c r="P433" s="79"/>
      <c r="Q433" s="79"/>
      <c r="R433" s="79"/>
      <c r="S433" s="79"/>
      <c r="T433" s="166"/>
      <c r="U433" s="79"/>
      <c r="V433" s="79"/>
      <c r="W433" s="79"/>
      <c r="X433" s="79"/>
      <c r="Y433" s="79"/>
      <c r="Z433" s="79"/>
      <c r="AA433" s="79"/>
      <c r="AB433" s="79"/>
      <c r="AC433" s="79"/>
      <c r="AD433" s="79"/>
      <c r="AE433" s="79"/>
      <c r="AT433" s="72" t="s">
        <v>116</v>
      </c>
      <c r="AU433" s="72" t="s">
        <v>62</v>
      </c>
    </row>
    <row r="434" spans="1:65" s="82" customFormat="1" x14ac:dyDescent="0.2">
      <c r="A434" s="79"/>
      <c r="B434" s="80"/>
      <c r="C434" s="79"/>
      <c r="D434" s="167" t="s">
        <v>118</v>
      </c>
      <c r="E434" s="79"/>
      <c r="F434" s="168" t="s">
        <v>3710</v>
      </c>
      <c r="G434" s="79"/>
      <c r="H434" s="79"/>
      <c r="I434" s="79"/>
      <c r="J434" s="79"/>
      <c r="K434" s="79"/>
      <c r="L434" s="80"/>
      <c r="M434" s="165"/>
      <c r="O434" s="79"/>
      <c r="P434" s="79"/>
      <c r="Q434" s="79"/>
      <c r="R434" s="79"/>
      <c r="S434" s="79"/>
      <c r="T434" s="166"/>
      <c r="U434" s="79"/>
      <c r="V434" s="79"/>
      <c r="W434" s="79"/>
      <c r="X434" s="79"/>
      <c r="Y434" s="79"/>
      <c r="Z434" s="79"/>
      <c r="AA434" s="79"/>
      <c r="AB434" s="79"/>
      <c r="AC434" s="79"/>
      <c r="AD434" s="79"/>
      <c r="AE434" s="79"/>
      <c r="AT434" s="72" t="s">
        <v>118</v>
      </c>
      <c r="AU434" s="72" t="s">
        <v>62</v>
      </c>
    </row>
    <row r="435" spans="1:65" s="82" customFormat="1" ht="16.5" customHeight="1" x14ac:dyDescent="0.2">
      <c r="A435" s="79"/>
      <c r="B435" s="150"/>
      <c r="C435" s="151" t="s">
        <v>622</v>
      </c>
      <c r="D435" s="151" t="s">
        <v>26</v>
      </c>
      <c r="E435" s="152" t="s">
        <v>623</v>
      </c>
      <c r="F435" s="153" t="s">
        <v>624</v>
      </c>
      <c r="G435" s="154" t="s">
        <v>161</v>
      </c>
      <c r="H435" s="155">
        <v>10</v>
      </c>
      <c r="I435" s="156">
        <v>273.60000000000002</v>
      </c>
      <c r="J435" s="156">
        <f>ROUND(I435*H435,2)</f>
        <v>2736</v>
      </c>
      <c r="K435" s="153" t="s">
        <v>3562</v>
      </c>
      <c r="L435" s="80"/>
      <c r="M435" s="157" t="s">
        <v>31</v>
      </c>
      <c r="N435" s="158" t="s">
        <v>3550</v>
      </c>
      <c r="O435" s="159">
        <v>0.14000000000000001</v>
      </c>
      <c r="P435" s="159">
        <f>O435*H435</f>
        <v>1.4000000000000001</v>
      </c>
      <c r="Q435" s="159">
        <v>1.7956999999999999E-4</v>
      </c>
      <c r="R435" s="159">
        <f>Q435*H435</f>
        <v>1.7956999999999999E-3</v>
      </c>
      <c r="S435" s="159">
        <v>0</v>
      </c>
      <c r="T435" s="160">
        <f>S435*H435</f>
        <v>0</v>
      </c>
      <c r="U435" s="79"/>
      <c r="V435" s="79"/>
      <c r="W435" s="79"/>
      <c r="X435" s="79"/>
      <c r="Y435" s="79"/>
      <c r="Z435" s="79"/>
      <c r="AA435" s="79"/>
      <c r="AB435" s="79"/>
      <c r="AC435" s="79"/>
      <c r="AD435" s="79"/>
      <c r="AE435" s="79"/>
      <c r="AR435" s="161" t="s">
        <v>162</v>
      </c>
      <c r="AT435" s="161" t="s">
        <v>26</v>
      </c>
      <c r="AU435" s="161" t="s">
        <v>62</v>
      </c>
      <c r="AY435" s="72" t="s">
        <v>107</v>
      </c>
      <c r="BE435" s="162">
        <f>IF(N435="základní",J435,0)</f>
        <v>2736</v>
      </c>
      <c r="BF435" s="162">
        <f>IF(N435="snížená",J435,0)</f>
        <v>0</v>
      </c>
      <c r="BG435" s="162">
        <f>IF(N435="zákl. přenesená",J435,0)</f>
        <v>0</v>
      </c>
      <c r="BH435" s="162">
        <f>IF(N435="sníž. přenesená",J435,0)</f>
        <v>0</v>
      </c>
      <c r="BI435" s="162">
        <f>IF(N435="nulová",J435,0)</f>
        <v>0</v>
      </c>
      <c r="BJ435" s="72" t="s">
        <v>105</v>
      </c>
      <c r="BK435" s="162">
        <f>ROUND(I435*H435,2)</f>
        <v>2736</v>
      </c>
      <c r="BL435" s="72" t="s">
        <v>162</v>
      </c>
      <c r="BM435" s="161" t="s">
        <v>625</v>
      </c>
    </row>
    <row r="436" spans="1:65" s="82" customFormat="1" x14ac:dyDescent="0.2">
      <c r="A436" s="79"/>
      <c r="B436" s="80"/>
      <c r="C436" s="79"/>
      <c r="D436" s="163" t="s">
        <v>116</v>
      </c>
      <c r="E436" s="79"/>
      <c r="F436" s="164" t="s">
        <v>626</v>
      </c>
      <c r="G436" s="79"/>
      <c r="H436" s="79"/>
      <c r="I436" s="79"/>
      <c r="J436" s="79"/>
      <c r="K436" s="79"/>
      <c r="L436" s="80"/>
      <c r="M436" s="165"/>
      <c r="O436" s="79"/>
      <c r="P436" s="79"/>
      <c r="Q436" s="79"/>
      <c r="R436" s="79"/>
      <c r="S436" s="79"/>
      <c r="T436" s="166"/>
      <c r="U436" s="79"/>
      <c r="V436" s="79"/>
      <c r="W436" s="79"/>
      <c r="X436" s="79"/>
      <c r="Y436" s="79"/>
      <c r="Z436" s="79"/>
      <c r="AA436" s="79"/>
      <c r="AB436" s="79"/>
      <c r="AC436" s="79"/>
      <c r="AD436" s="79"/>
      <c r="AE436" s="79"/>
      <c r="AT436" s="72" t="s">
        <v>116</v>
      </c>
      <c r="AU436" s="72" t="s">
        <v>62</v>
      </c>
    </row>
    <row r="437" spans="1:65" s="82" customFormat="1" x14ac:dyDescent="0.2">
      <c r="A437" s="79"/>
      <c r="B437" s="80"/>
      <c r="C437" s="79"/>
      <c r="D437" s="167" t="s">
        <v>118</v>
      </c>
      <c r="E437" s="79"/>
      <c r="F437" s="168" t="s">
        <v>3711</v>
      </c>
      <c r="G437" s="79"/>
      <c r="H437" s="79"/>
      <c r="I437" s="79"/>
      <c r="J437" s="79"/>
      <c r="K437" s="79"/>
      <c r="L437" s="80"/>
      <c r="M437" s="165"/>
      <c r="O437" s="79"/>
      <c r="P437" s="79"/>
      <c r="Q437" s="79"/>
      <c r="R437" s="79"/>
      <c r="S437" s="79"/>
      <c r="T437" s="166"/>
      <c r="U437" s="79"/>
      <c r="V437" s="79"/>
      <c r="W437" s="79"/>
      <c r="X437" s="79"/>
      <c r="Y437" s="79"/>
      <c r="Z437" s="79"/>
      <c r="AA437" s="79"/>
      <c r="AB437" s="79"/>
      <c r="AC437" s="79"/>
      <c r="AD437" s="79"/>
      <c r="AE437" s="79"/>
      <c r="AT437" s="72" t="s">
        <v>118</v>
      </c>
      <c r="AU437" s="72" t="s">
        <v>62</v>
      </c>
    </row>
    <row r="438" spans="1:65" s="82" customFormat="1" ht="16.5" customHeight="1" x14ac:dyDescent="0.2">
      <c r="A438" s="79"/>
      <c r="B438" s="150"/>
      <c r="C438" s="151" t="s">
        <v>627</v>
      </c>
      <c r="D438" s="151" t="s">
        <v>26</v>
      </c>
      <c r="E438" s="152" t="s">
        <v>628</v>
      </c>
      <c r="F438" s="153" t="s">
        <v>629</v>
      </c>
      <c r="G438" s="154" t="s">
        <v>161</v>
      </c>
      <c r="H438" s="155">
        <v>5</v>
      </c>
      <c r="I438" s="156">
        <v>237.29</v>
      </c>
      <c r="J438" s="156">
        <f>ROUND(I438*H438,2)</f>
        <v>1186.45</v>
      </c>
      <c r="K438" s="153" t="s">
        <v>3562</v>
      </c>
      <c r="L438" s="80"/>
      <c r="M438" s="157" t="s">
        <v>31</v>
      </c>
      <c r="N438" s="158" t="s">
        <v>3550</v>
      </c>
      <c r="O438" s="159">
        <v>0.16</v>
      </c>
      <c r="P438" s="159">
        <f>O438*H438</f>
        <v>0.8</v>
      </c>
      <c r="Q438" s="159">
        <v>2.1956999999999999E-4</v>
      </c>
      <c r="R438" s="159">
        <f>Q438*H438</f>
        <v>1.09785E-3</v>
      </c>
      <c r="S438" s="159">
        <v>0</v>
      </c>
      <c r="T438" s="160">
        <f>S438*H438</f>
        <v>0</v>
      </c>
      <c r="U438" s="79"/>
      <c r="V438" s="79"/>
      <c r="W438" s="79"/>
      <c r="X438" s="79"/>
      <c r="Y438" s="79"/>
      <c r="Z438" s="79"/>
      <c r="AA438" s="79"/>
      <c r="AB438" s="79"/>
      <c r="AC438" s="79"/>
      <c r="AD438" s="79"/>
      <c r="AE438" s="79"/>
      <c r="AR438" s="161" t="s">
        <v>162</v>
      </c>
      <c r="AT438" s="161" t="s">
        <v>26</v>
      </c>
      <c r="AU438" s="161" t="s">
        <v>62</v>
      </c>
      <c r="AY438" s="72" t="s">
        <v>107</v>
      </c>
      <c r="BE438" s="162">
        <f>IF(N438="základní",J438,0)</f>
        <v>1186.45</v>
      </c>
      <c r="BF438" s="162">
        <f>IF(N438="snížená",J438,0)</f>
        <v>0</v>
      </c>
      <c r="BG438" s="162">
        <f>IF(N438="zákl. přenesená",J438,0)</f>
        <v>0</v>
      </c>
      <c r="BH438" s="162">
        <f>IF(N438="sníž. přenesená",J438,0)</f>
        <v>0</v>
      </c>
      <c r="BI438" s="162">
        <f>IF(N438="nulová",J438,0)</f>
        <v>0</v>
      </c>
      <c r="BJ438" s="72" t="s">
        <v>105</v>
      </c>
      <c r="BK438" s="162">
        <f>ROUND(I438*H438,2)</f>
        <v>1186.45</v>
      </c>
      <c r="BL438" s="72" t="s">
        <v>162</v>
      </c>
      <c r="BM438" s="161" t="s">
        <v>630</v>
      </c>
    </row>
    <row r="439" spans="1:65" s="82" customFormat="1" x14ac:dyDescent="0.2">
      <c r="A439" s="79"/>
      <c r="B439" s="80"/>
      <c r="C439" s="79"/>
      <c r="D439" s="163" t="s">
        <v>116</v>
      </c>
      <c r="E439" s="79"/>
      <c r="F439" s="164" t="s">
        <v>631</v>
      </c>
      <c r="G439" s="79"/>
      <c r="H439" s="79"/>
      <c r="I439" s="79"/>
      <c r="J439" s="79"/>
      <c r="K439" s="79"/>
      <c r="L439" s="80"/>
      <c r="M439" s="165"/>
      <c r="O439" s="79"/>
      <c r="P439" s="79"/>
      <c r="Q439" s="79"/>
      <c r="R439" s="79"/>
      <c r="S439" s="79"/>
      <c r="T439" s="166"/>
      <c r="U439" s="79"/>
      <c r="V439" s="79"/>
      <c r="W439" s="79"/>
      <c r="X439" s="79"/>
      <c r="Y439" s="79"/>
      <c r="Z439" s="79"/>
      <c r="AA439" s="79"/>
      <c r="AB439" s="79"/>
      <c r="AC439" s="79"/>
      <c r="AD439" s="79"/>
      <c r="AE439" s="79"/>
      <c r="AT439" s="72" t="s">
        <v>116</v>
      </c>
      <c r="AU439" s="72" t="s">
        <v>62</v>
      </c>
    </row>
    <row r="440" spans="1:65" s="82" customFormat="1" x14ac:dyDescent="0.2">
      <c r="A440" s="79"/>
      <c r="B440" s="80"/>
      <c r="C440" s="79"/>
      <c r="D440" s="167" t="s">
        <v>118</v>
      </c>
      <c r="E440" s="79"/>
      <c r="F440" s="168" t="s">
        <v>3712</v>
      </c>
      <c r="G440" s="79"/>
      <c r="H440" s="79"/>
      <c r="I440" s="79"/>
      <c r="J440" s="79"/>
      <c r="K440" s="79"/>
      <c r="L440" s="80"/>
      <c r="M440" s="165"/>
      <c r="O440" s="79"/>
      <c r="P440" s="79"/>
      <c r="Q440" s="79"/>
      <c r="R440" s="79"/>
      <c r="S440" s="79"/>
      <c r="T440" s="166"/>
      <c r="U440" s="79"/>
      <c r="V440" s="79"/>
      <c r="W440" s="79"/>
      <c r="X440" s="79"/>
      <c r="Y440" s="79"/>
      <c r="Z440" s="79"/>
      <c r="AA440" s="79"/>
      <c r="AB440" s="79"/>
      <c r="AC440" s="79"/>
      <c r="AD440" s="79"/>
      <c r="AE440" s="79"/>
      <c r="AT440" s="72" t="s">
        <v>118</v>
      </c>
      <c r="AU440" s="72" t="s">
        <v>62</v>
      </c>
    </row>
    <row r="441" spans="1:65" s="82" customFormat="1" ht="16.5" customHeight="1" x14ac:dyDescent="0.2">
      <c r="A441" s="79"/>
      <c r="B441" s="150"/>
      <c r="C441" s="151" t="s">
        <v>632</v>
      </c>
      <c r="D441" s="151" t="s">
        <v>26</v>
      </c>
      <c r="E441" s="152" t="s">
        <v>633</v>
      </c>
      <c r="F441" s="153" t="s">
        <v>634</v>
      </c>
      <c r="G441" s="154" t="s">
        <v>161</v>
      </c>
      <c r="H441" s="155">
        <v>3</v>
      </c>
      <c r="I441" s="156">
        <v>330.65</v>
      </c>
      <c r="J441" s="156">
        <f>ROUND(I441*H441,2)</f>
        <v>991.95</v>
      </c>
      <c r="K441" s="153" t="s">
        <v>3562</v>
      </c>
      <c r="L441" s="80"/>
      <c r="M441" s="157" t="s">
        <v>31</v>
      </c>
      <c r="N441" s="158" t="s">
        <v>3550</v>
      </c>
      <c r="O441" s="159">
        <v>0.2</v>
      </c>
      <c r="P441" s="159">
        <f>O441*H441</f>
        <v>0.60000000000000009</v>
      </c>
      <c r="Q441" s="159">
        <v>2.5956999999999998E-4</v>
      </c>
      <c r="R441" s="159">
        <f>Q441*H441</f>
        <v>7.7870999999999995E-4</v>
      </c>
      <c r="S441" s="159">
        <v>0</v>
      </c>
      <c r="T441" s="160">
        <f>S441*H441</f>
        <v>0</v>
      </c>
      <c r="U441" s="79"/>
      <c r="V441" s="79"/>
      <c r="W441" s="79"/>
      <c r="X441" s="79"/>
      <c r="Y441" s="79"/>
      <c r="Z441" s="79"/>
      <c r="AA441" s="79"/>
      <c r="AB441" s="79"/>
      <c r="AC441" s="79"/>
      <c r="AD441" s="79"/>
      <c r="AE441" s="79"/>
      <c r="AR441" s="161" t="s">
        <v>162</v>
      </c>
      <c r="AT441" s="161" t="s">
        <v>26</v>
      </c>
      <c r="AU441" s="161" t="s">
        <v>62</v>
      </c>
      <c r="AY441" s="72" t="s">
        <v>107</v>
      </c>
      <c r="BE441" s="162">
        <f>IF(N441="základní",J441,0)</f>
        <v>991.95</v>
      </c>
      <c r="BF441" s="162">
        <f>IF(N441="snížená",J441,0)</f>
        <v>0</v>
      </c>
      <c r="BG441" s="162">
        <f>IF(N441="zákl. přenesená",J441,0)</f>
        <v>0</v>
      </c>
      <c r="BH441" s="162">
        <f>IF(N441="sníž. přenesená",J441,0)</f>
        <v>0</v>
      </c>
      <c r="BI441" s="162">
        <f>IF(N441="nulová",J441,0)</f>
        <v>0</v>
      </c>
      <c r="BJ441" s="72" t="s">
        <v>105</v>
      </c>
      <c r="BK441" s="162">
        <f>ROUND(I441*H441,2)</f>
        <v>991.95</v>
      </c>
      <c r="BL441" s="72" t="s">
        <v>162</v>
      </c>
      <c r="BM441" s="161" t="s">
        <v>635</v>
      </c>
    </row>
    <row r="442" spans="1:65" s="82" customFormat="1" x14ac:dyDescent="0.2">
      <c r="A442" s="79"/>
      <c r="B442" s="80"/>
      <c r="C442" s="79"/>
      <c r="D442" s="163" t="s">
        <v>116</v>
      </c>
      <c r="E442" s="79"/>
      <c r="F442" s="164" t="s">
        <v>636</v>
      </c>
      <c r="G442" s="79"/>
      <c r="H442" s="79"/>
      <c r="I442" s="79"/>
      <c r="J442" s="79"/>
      <c r="K442" s="79"/>
      <c r="L442" s="80"/>
      <c r="M442" s="165"/>
      <c r="O442" s="79"/>
      <c r="P442" s="79"/>
      <c r="Q442" s="79"/>
      <c r="R442" s="79"/>
      <c r="S442" s="79"/>
      <c r="T442" s="166"/>
      <c r="U442" s="79"/>
      <c r="V442" s="79"/>
      <c r="W442" s="79"/>
      <c r="X442" s="79"/>
      <c r="Y442" s="79"/>
      <c r="Z442" s="79"/>
      <c r="AA442" s="79"/>
      <c r="AB442" s="79"/>
      <c r="AC442" s="79"/>
      <c r="AD442" s="79"/>
      <c r="AE442" s="79"/>
      <c r="AT442" s="72" t="s">
        <v>116</v>
      </c>
      <c r="AU442" s="72" t="s">
        <v>62</v>
      </c>
    </row>
    <row r="443" spans="1:65" s="82" customFormat="1" x14ac:dyDescent="0.2">
      <c r="A443" s="79"/>
      <c r="B443" s="80"/>
      <c r="C443" s="79"/>
      <c r="D443" s="167" t="s">
        <v>118</v>
      </c>
      <c r="E443" s="79"/>
      <c r="F443" s="168" t="s">
        <v>3713</v>
      </c>
      <c r="G443" s="79"/>
      <c r="H443" s="79"/>
      <c r="I443" s="79"/>
      <c r="J443" s="79"/>
      <c r="K443" s="79"/>
      <c r="L443" s="80"/>
      <c r="M443" s="165"/>
      <c r="O443" s="79"/>
      <c r="P443" s="79"/>
      <c r="Q443" s="79"/>
      <c r="R443" s="79"/>
      <c r="S443" s="79"/>
      <c r="T443" s="166"/>
      <c r="U443" s="79"/>
      <c r="V443" s="79"/>
      <c r="W443" s="79"/>
      <c r="X443" s="79"/>
      <c r="Y443" s="79"/>
      <c r="Z443" s="79"/>
      <c r="AA443" s="79"/>
      <c r="AB443" s="79"/>
      <c r="AC443" s="79"/>
      <c r="AD443" s="79"/>
      <c r="AE443" s="79"/>
      <c r="AT443" s="72" t="s">
        <v>118</v>
      </c>
      <c r="AU443" s="72" t="s">
        <v>62</v>
      </c>
    </row>
    <row r="444" spans="1:65" s="82" customFormat="1" ht="16.5" customHeight="1" x14ac:dyDescent="0.2">
      <c r="A444" s="79"/>
      <c r="B444" s="150"/>
      <c r="C444" s="151" t="s">
        <v>637</v>
      </c>
      <c r="D444" s="151" t="s">
        <v>26</v>
      </c>
      <c r="E444" s="152" t="s">
        <v>638</v>
      </c>
      <c r="F444" s="153" t="s">
        <v>639</v>
      </c>
      <c r="G444" s="154" t="s">
        <v>161</v>
      </c>
      <c r="H444" s="155">
        <v>8</v>
      </c>
      <c r="I444" s="156">
        <v>382.4</v>
      </c>
      <c r="J444" s="156">
        <f>ROUND(I444*H444,2)</f>
        <v>3059.2</v>
      </c>
      <c r="K444" s="153" t="s">
        <v>3562</v>
      </c>
      <c r="L444" s="80"/>
      <c r="M444" s="157" t="s">
        <v>31</v>
      </c>
      <c r="N444" s="158" t="s">
        <v>3550</v>
      </c>
      <c r="O444" s="159">
        <v>0.158</v>
      </c>
      <c r="P444" s="159">
        <f>O444*H444</f>
        <v>1.264</v>
      </c>
      <c r="Q444" s="159">
        <v>1E-4</v>
      </c>
      <c r="R444" s="159">
        <f>Q444*H444</f>
        <v>8.0000000000000004E-4</v>
      </c>
      <c r="S444" s="159">
        <v>0</v>
      </c>
      <c r="T444" s="160">
        <f>S444*H444</f>
        <v>0</v>
      </c>
      <c r="U444" s="79"/>
      <c r="V444" s="79"/>
      <c r="W444" s="79"/>
      <c r="X444" s="79"/>
      <c r="Y444" s="79"/>
      <c r="Z444" s="79"/>
      <c r="AA444" s="79"/>
      <c r="AB444" s="79"/>
      <c r="AC444" s="79"/>
      <c r="AD444" s="79"/>
      <c r="AE444" s="79"/>
      <c r="AR444" s="161" t="s">
        <v>162</v>
      </c>
      <c r="AT444" s="161" t="s">
        <v>26</v>
      </c>
      <c r="AU444" s="161" t="s">
        <v>62</v>
      </c>
      <c r="AY444" s="72" t="s">
        <v>107</v>
      </c>
      <c r="BE444" s="162">
        <f>IF(N444="základní",J444,0)</f>
        <v>3059.2</v>
      </c>
      <c r="BF444" s="162">
        <f>IF(N444="snížená",J444,0)</f>
        <v>0</v>
      </c>
      <c r="BG444" s="162">
        <f>IF(N444="zákl. přenesená",J444,0)</f>
        <v>0</v>
      </c>
      <c r="BH444" s="162">
        <f>IF(N444="sníž. přenesená",J444,0)</f>
        <v>0</v>
      </c>
      <c r="BI444" s="162">
        <f>IF(N444="nulová",J444,0)</f>
        <v>0</v>
      </c>
      <c r="BJ444" s="72" t="s">
        <v>105</v>
      </c>
      <c r="BK444" s="162">
        <f>ROUND(I444*H444,2)</f>
        <v>3059.2</v>
      </c>
      <c r="BL444" s="72" t="s">
        <v>162</v>
      </c>
      <c r="BM444" s="161" t="s">
        <v>640</v>
      </c>
    </row>
    <row r="445" spans="1:65" s="82" customFormat="1" x14ac:dyDescent="0.2">
      <c r="A445" s="79"/>
      <c r="B445" s="80"/>
      <c r="C445" s="79"/>
      <c r="D445" s="163" t="s">
        <v>116</v>
      </c>
      <c r="E445" s="79"/>
      <c r="F445" s="164" t="s">
        <v>641</v>
      </c>
      <c r="G445" s="79"/>
      <c r="H445" s="79"/>
      <c r="I445" s="79"/>
      <c r="J445" s="79"/>
      <c r="K445" s="79"/>
      <c r="L445" s="80"/>
      <c r="M445" s="165"/>
      <c r="O445" s="79"/>
      <c r="P445" s="79"/>
      <c r="Q445" s="79"/>
      <c r="R445" s="79"/>
      <c r="S445" s="79"/>
      <c r="T445" s="166"/>
      <c r="U445" s="79"/>
      <c r="V445" s="79"/>
      <c r="W445" s="79"/>
      <c r="X445" s="79"/>
      <c r="Y445" s="79"/>
      <c r="Z445" s="79"/>
      <c r="AA445" s="79"/>
      <c r="AB445" s="79"/>
      <c r="AC445" s="79"/>
      <c r="AD445" s="79"/>
      <c r="AE445" s="79"/>
      <c r="AT445" s="72" t="s">
        <v>116</v>
      </c>
      <c r="AU445" s="72" t="s">
        <v>62</v>
      </c>
    </row>
    <row r="446" spans="1:65" s="82" customFormat="1" x14ac:dyDescent="0.2">
      <c r="A446" s="79"/>
      <c r="B446" s="80"/>
      <c r="C446" s="79"/>
      <c r="D446" s="167" t="s">
        <v>118</v>
      </c>
      <c r="E446" s="79"/>
      <c r="F446" s="168" t="s">
        <v>3714</v>
      </c>
      <c r="G446" s="79"/>
      <c r="H446" s="79"/>
      <c r="I446" s="79"/>
      <c r="J446" s="79"/>
      <c r="K446" s="79"/>
      <c r="L446" s="80"/>
      <c r="M446" s="165"/>
      <c r="O446" s="79"/>
      <c r="P446" s="79"/>
      <c r="Q446" s="79"/>
      <c r="R446" s="79"/>
      <c r="S446" s="79"/>
      <c r="T446" s="166"/>
      <c r="U446" s="79"/>
      <c r="V446" s="79"/>
      <c r="W446" s="79"/>
      <c r="X446" s="79"/>
      <c r="Y446" s="79"/>
      <c r="Z446" s="79"/>
      <c r="AA446" s="79"/>
      <c r="AB446" s="79"/>
      <c r="AC446" s="79"/>
      <c r="AD446" s="79"/>
      <c r="AE446" s="79"/>
      <c r="AT446" s="72" t="s">
        <v>118</v>
      </c>
      <c r="AU446" s="72" t="s">
        <v>62</v>
      </c>
    </row>
    <row r="447" spans="1:65" s="82" customFormat="1" ht="16.5" customHeight="1" x14ac:dyDescent="0.2">
      <c r="A447" s="79"/>
      <c r="B447" s="150"/>
      <c r="C447" s="151" t="s">
        <v>642</v>
      </c>
      <c r="D447" s="151" t="s">
        <v>26</v>
      </c>
      <c r="E447" s="152" t="s">
        <v>643</v>
      </c>
      <c r="F447" s="153" t="s">
        <v>644</v>
      </c>
      <c r="G447" s="154" t="s">
        <v>161</v>
      </c>
      <c r="H447" s="155">
        <v>4</v>
      </c>
      <c r="I447" s="156">
        <v>393.62</v>
      </c>
      <c r="J447" s="156">
        <f>ROUND(I447*H447,2)</f>
        <v>1574.48</v>
      </c>
      <c r="K447" s="153" t="s">
        <v>3562</v>
      </c>
      <c r="L447" s="80"/>
      <c r="M447" s="157" t="s">
        <v>31</v>
      </c>
      <c r="N447" s="158" t="s">
        <v>3550</v>
      </c>
      <c r="O447" s="159">
        <v>0.17899999999999999</v>
      </c>
      <c r="P447" s="159">
        <f>O447*H447</f>
        <v>0.71599999999999997</v>
      </c>
      <c r="Q447" s="159">
        <v>1.3999999999999999E-4</v>
      </c>
      <c r="R447" s="159">
        <f>Q447*H447</f>
        <v>5.5999999999999995E-4</v>
      </c>
      <c r="S447" s="159">
        <v>0</v>
      </c>
      <c r="T447" s="160">
        <f>S447*H447</f>
        <v>0</v>
      </c>
      <c r="U447" s="79"/>
      <c r="V447" s="79"/>
      <c r="W447" s="79"/>
      <c r="X447" s="79"/>
      <c r="Y447" s="79"/>
      <c r="Z447" s="79"/>
      <c r="AA447" s="79"/>
      <c r="AB447" s="79"/>
      <c r="AC447" s="79"/>
      <c r="AD447" s="79"/>
      <c r="AE447" s="79"/>
      <c r="AR447" s="161" t="s">
        <v>162</v>
      </c>
      <c r="AT447" s="161" t="s">
        <v>26</v>
      </c>
      <c r="AU447" s="161" t="s">
        <v>62</v>
      </c>
      <c r="AY447" s="72" t="s">
        <v>107</v>
      </c>
      <c r="BE447" s="162">
        <f>IF(N447="základní",J447,0)</f>
        <v>1574.48</v>
      </c>
      <c r="BF447" s="162">
        <f>IF(N447="snížená",J447,0)</f>
        <v>0</v>
      </c>
      <c r="BG447" s="162">
        <f>IF(N447="zákl. přenesená",J447,0)</f>
        <v>0</v>
      </c>
      <c r="BH447" s="162">
        <f>IF(N447="sníž. přenesená",J447,0)</f>
        <v>0</v>
      </c>
      <c r="BI447" s="162">
        <f>IF(N447="nulová",J447,0)</f>
        <v>0</v>
      </c>
      <c r="BJ447" s="72" t="s">
        <v>105</v>
      </c>
      <c r="BK447" s="162">
        <f>ROUND(I447*H447,2)</f>
        <v>1574.48</v>
      </c>
      <c r="BL447" s="72" t="s">
        <v>162</v>
      </c>
      <c r="BM447" s="161" t="s">
        <v>645</v>
      </c>
    </row>
    <row r="448" spans="1:65" s="82" customFormat="1" x14ac:dyDescent="0.2">
      <c r="A448" s="79"/>
      <c r="B448" s="80"/>
      <c r="C448" s="79"/>
      <c r="D448" s="163" t="s">
        <v>116</v>
      </c>
      <c r="E448" s="79"/>
      <c r="F448" s="164" t="s">
        <v>646</v>
      </c>
      <c r="G448" s="79"/>
      <c r="H448" s="79"/>
      <c r="I448" s="79"/>
      <c r="J448" s="79"/>
      <c r="K448" s="79"/>
      <c r="L448" s="80"/>
      <c r="M448" s="165"/>
      <c r="O448" s="79"/>
      <c r="P448" s="79"/>
      <c r="Q448" s="79"/>
      <c r="R448" s="79"/>
      <c r="S448" s="79"/>
      <c r="T448" s="166"/>
      <c r="U448" s="79"/>
      <c r="V448" s="79"/>
      <c r="W448" s="79"/>
      <c r="X448" s="79"/>
      <c r="Y448" s="79"/>
      <c r="Z448" s="79"/>
      <c r="AA448" s="79"/>
      <c r="AB448" s="79"/>
      <c r="AC448" s="79"/>
      <c r="AD448" s="79"/>
      <c r="AE448" s="79"/>
      <c r="AT448" s="72" t="s">
        <v>116</v>
      </c>
      <c r="AU448" s="72" t="s">
        <v>62</v>
      </c>
    </row>
    <row r="449" spans="1:65" s="82" customFormat="1" x14ac:dyDescent="0.2">
      <c r="A449" s="79"/>
      <c r="B449" s="80"/>
      <c r="C449" s="79"/>
      <c r="D449" s="167" t="s">
        <v>118</v>
      </c>
      <c r="E449" s="79"/>
      <c r="F449" s="168" t="s">
        <v>3715</v>
      </c>
      <c r="G449" s="79"/>
      <c r="H449" s="79"/>
      <c r="I449" s="79"/>
      <c r="J449" s="79"/>
      <c r="K449" s="79"/>
      <c r="L449" s="80"/>
      <c r="M449" s="165"/>
      <c r="O449" s="79"/>
      <c r="P449" s="79"/>
      <c r="Q449" s="79"/>
      <c r="R449" s="79"/>
      <c r="S449" s="79"/>
      <c r="T449" s="166"/>
      <c r="U449" s="79"/>
      <c r="V449" s="79"/>
      <c r="W449" s="79"/>
      <c r="X449" s="79"/>
      <c r="Y449" s="79"/>
      <c r="Z449" s="79"/>
      <c r="AA449" s="79"/>
      <c r="AB449" s="79"/>
      <c r="AC449" s="79"/>
      <c r="AD449" s="79"/>
      <c r="AE449" s="79"/>
      <c r="AT449" s="72" t="s">
        <v>118</v>
      </c>
      <c r="AU449" s="72" t="s">
        <v>62</v>
      </c>
    </row>
    <row r="450" spans="1:65" s="82" customFormat="1" ht="16.5" customHeight="1" x14ac:dyDescent="0.2">
      <c r="A450" s="79"/>
      <c r="B450" s="150"/>
      <c r="C450" s="151" t="s">
        <v>647</v>
      </c>
      <c r="D450" s="151" t="s">
        <v>26</v>
      </c>
      <c r="E450" s="152" t="s">
        <v>648</v>
      </c>
      <c r="F450" s="153" t="s">
        <v>649</v>
      </c>
      <c r="G450" s="154" t="s">
        <v>161</v>
      </c>
      <c r="H450" s="155">
        <v>2</v>
      </c>
      <c r="I450" s="156">
        <v>463.49</v>
      </c>
      <c r="J450" s="156">
        <f>ROUND(I450*H450,2)</f>
        <v>926.98</v>
      </c>
      <c r="K450" s="153" t="s">
        <v>3562</v>
      </c>
      <c r="L450" s="80"/>
      <c r="M450" s="157" t="s">
        <v>31</v>
      </c>
      <c r="N450" s="158" t="s">
        <v>3550</v>
      </c>
      <c r="O450" s="159">
        <v>0.19</v>
      </c>
      <c r="P450" s="159">
        <f>O450*H450</f>
        <v>0.38</v>
      </c>
      <c r="Q450" s="159">
        <v>2.0000000000000001E-4</v>
      </c>
      <c r="R450" s="159">
        <f>Q450*H450</f>
        <v>4.0000000000000002E-4</v>
      </c>
      <c r="S450" s="159">
        <v>0</v>
      </c>
      <c r="T450" s="160">
        <f>S450*H450</f>
        <v>0</v>
      </c>
      <c r="U450" s="79"/>
      <c r="V450" s="79"/>
      <c r="W450" s="79"/>
      <c r="X450" s="79"/>
      <c r="Y450" s="79"/>
      <c r="Z450" s="79"/>
      <c r="AA450" s="79"/>
      <c r="AB450" s="79"/>
      <c r="AC450" s="79"/>
      <c r="AD450" s="79"/>
      <c r="AE450" s="79"/>
      <c r="AR450" s="161" t="s">
        <v>162</v>
      </c>
      <c r="AT450" s="161" t="s">
        <v>26</v>
      </c>
      <c r="AU450" s="161" t="s">
        <v>62</v>
      </c>
      <c r="AY450" s="72" t="s">
        <v>107</v>
      </c>
      <c r="BE450" s="162">
        <f>IF(N450="základní",J450,0)</f>
        <v>926.98</v>
      </c>
      <c r="BF450" s="162">
        <f>IF(N450="snížená",J450,0)</f>
        <v>0</v>
      </c>
      <c r="BG450" s="162">
        <f>IF(N450="zákl. přenesená",J450,0)</f>
        <v>0</v>
      </c>
      <c r="BH450" s="162">
        <f>IF(N450="sníž. přenesená",J450,0)</f>
        <v>0</v>
      </c>
      <c r="BI450" s="162">
        <f>IF(N450="nulová",J450,0)</f>
        <v>0</v>
      </c>
      <c r="BJ450" s="72" t="s">
        <v>105</v>
      </c>
      <c r="BK450" s="162">
        <f>ROUND(I450*H450,2)</f>
        <v>926.98</v>
      </c>
      <c r="BL450" s="72" t="s">
        <v>162</v>
      </c>
      <c r="BM450" s="161" t="s">
        <v>650</v>
      </c>
    </row>
    <row r="451" spans="1:65" s="82" customFormat="1" x14ac:dyDescent="0.2">
      <c r="A451" s="79"/>
      <c r="B451" s="80"/>
      <c r="C451" s="79"/>
      <c r="D451" s="163" t="s">
        <v>116</v>
      </c>
      <c r="E451" s="79"/>
      <c r="F451" s="164" t="s">
        <v>651</v>
      </c>
      <c r="G451" s="79"/>
      <c r="H451" s="79"/>
      <c r="I451" s="79"/>
      <c r="J451" s="79"/>
      <c r="K451" s="79"/>
      <c r="L451" s="80"/>
      <c r="M451" s="165"/>
      <c r="O451" s="79"/>
      <c r="P451" s="79"/>
      <c r="Q451" s="79"/>
      <c r="R451" s="79"/>
      <c r="S451" s="79"/>
      <c r="T451" s="166"/>
      <c r="U451" s="79"/>
      <c r="V451" s="79"/>
      <c r="W451" s="79"/>
      <c r="X451" s="79"/>
      <c r="Y451" s="79"/>
      <c r="Z451" s="79"/>
      <c r="AA451" s="79"/>
      <c r="AB451" s="79"/>
      <c r="AC451" s="79"/>
      <c r="AD451" s="79"/>
      <c r="AE451" s="79"/>
      <c r="AT451" s="72" t="s">
        <v>116</v>
      </c>
      <c r="AU451" s="72" t="s">
        <v>62</v>
      </c>
    </row>
    <row r="452" spans="1:65" s="82" customFormat="1" x14ac:dyDescent="0.2">
      <c r="A452" s="79"/>
      <c r="B452" s="80"/>
      <c r="C452" s="79"/>
      <c r="D452" s="167" t="s">
        <v>118</v>
      </c>
      <c r="E452" s="79"/>
      <c r="F452" s="168" t="s">
        <v>3716</v>
      </c>
      <c r="G452" s="79"/>
      <c r="H452" s="79"/>
      <c r="I452" s="79"/>
      <c r="J452" s="79"/>
      <c r="K452" s="79"/>
      <c r="L452" s="80"/>
      <c r="M452" s="165"/>
      <c r="O452" s="79"/>
      <c r="P452" s="79"/>
      <c r="Q452" s="79"/>
      <c r="R452" s="79"/>
      <c r="S452" s="79"/>
      <c r="T452" s="166"/>
      <c r="U452" s="79"/>
      <c r="V452" s="79"/>
      <c r="W452" s="79"/>
      <c r="X452" s="79"/>
      <c r="Y452" s="79"/>
      <c r="Z452" s="79"/>
      <c r="AA452" s="79"/>
      <c r="AB452" s="79"/>
      <c r="AC452" s="79"/>
      <c r="AD452" s="79"/>
      <c r="AE452" s="79"/>
      <c r="AT452" s="72" t="s">
        <v>118</v>
      </c>
      <c r="AU452" s="72" t="s">
        <v>62</v>
      </c>
    </row>
    <row r="453" spans="1:65" s="82" customFormat="1" ht="16.5" customHeight="1" x14ac:dyDescent="0.2">
      <c r="A453" s="79"/>
      <c r="B453" s="150"/>
      <c r="C453" s="151" t="s">
        <v>652</v>
      </c>
      <c r="D453" s="151" t="s">
        <v>26</v>
      </c>
      <c r="E453" s="152" t="s">
        <v>653</v>
      </c>
      <c r="F453" s="153" t="s">
        <v>654</v>
      </c>
      <c r="G453" s="154" t="s">
        <v>161</v>
      </c>
      <c r="H453" s="155">
        <v>2</v>
      </c>
      <c r="I453" s="156">
        <v>813.86</v>
      </c>
      <c r="J453" s="156">
        <f>ROUND(I453*H453,2)</f>
        <v>1627.72</v>
      </c>
      <c r="K453" s="153" t="s">
        <v>3562</v>
      </c>
      <c r="L453" s="80"/>
      <c r="M453" s="157" t="s">
        <v>31</v>
      </c>
      <c r="N453" s="158" t="s">
        <v>3550</v>
      </c>
      <c r="O453" s="159">
        <v>0.23</v>
      </c>
      <c r="P453" s="159">
        <f>O453*H453</f>
        <v>0.46</v>
      </c>
      <c r="Q453" s="159">
        <v>3.2000000000000003E-4</v>
      </c>
      <c r="R453" s="159">
        <f>Q453*H453</f>
        <v>6.4000000000000005E-4</v>
      </c>
      <c r="S453" s="159">
        <v>0</v>
      </c>
      <c r="T453" s="160">
        <f>S453*H453</f>
        <v>0</v>
      </c>
      <c r="U453" s="79"/>
      <c r="V453" s="79"/>
      <c r="W453" s="79"/>
      <c r="X453" s="79"/>
      <c r="Y453" s="79"/>
      <c r="Z453" s="79"/>
      <c r="AA453" s="79"/>
      <c r="AB453" s="79"/>
      <c r="AC453" s="79"/>
      <c r="AD453" s="79"/>
      <c r="AE453" s="79"/>
      <c r="AR453" s="161" t="s">
        <v>162</v>
      </c>
      <c r="AT453" s="161" t="s">
        <v>26</v>
      </c>
      <c r="AU453" s="161" t="s">
        <v>62</v>
      </c>
      <c r="AY453" s="72" t="s">
        <v>107</v>
      </c>
      <c r="BE453" s="162">
        <f>IF(N453="základní",J453,0)</f>
        <v>1627.72</v>
      </c>
      <c r="BF453" s="162">
        <f>IF(N453="snížená",J453,0)</f>
        <v>0</v>
      </c>
      <c r="BG453" s="162">
        <f>IF(N453="zákl. přenesená",J453,0)</f>
        <v>0</v>
      </c>
      <c r="BH453" s="162">
        <f>IF(N453="sníž. přenesená",J453,0)</f>
        <v>0</v>
      </c>
      <c r="BI453" s="162">
        <f>IF(N453="nulová",J453,0)</f>
        <v>0</v>
      </c>
      <c r="BJ453" s="72" t="s">
        <v>105</v>
      </c>
      <c r="BK453" s="162">
        <f>ROUND(I453*H453,2)</f>
        <v>1627.72</v>
      </c>
      <c r="BL453" s="72" t="s">
        <v>162</v>
      </c>
      <c r="BM453" s="161" t="s">
        <v>655</v>
      </c>
    </row>
    <row r="454" spans="1:65" s="82" customFormat="1" x14ac:dyDescent="0.2">
      <c r="A454" s="79"/>
      <c r="B454" s="80"/>
      <c r="C454" s="79"/>
      <c r="D454" s="163" t="s">
        <v>116</v>
      </c>
      <c r="E454" s="79"/>
      <c r="F454" s="164" t="s">
        <v>656</v>
      </c>
      <c r="G454" s="79"/>
      <c r="H454" s="79"/>
      <c r="I454" s="79"/>
      <c r="J454" s="79"/>
      <c r="K454" s="79"/>
      <c r="L454" s="80"/>
      <c r="M454" s="165"/>
      <c r="O454" s="79"/>
      <c r="P454" s="79"/>
      <c r="Q454" s="79"/>
      <c r="R454" s="79"/>
      <c r="S454" s="79"/>
      <c r="T454" s="166"/>
      <c r="U454" s="79"/>
      <c r="V454" s="79"/>
      <c r="W454" s="79"/>
      <c r="X454" s="79"/>
      <c r="Y454" s="79"/>
      <c r="Z454" s="79"/>
      <c r="AA454" s="79"/>
      <c r="AB454" s="79"/>
      <c r="AC454" s="79"/>
      <c r="AD454" s="79"/>
      <c r="AE454" s="79"/>
      <c r="AT454" s="72" t="s">
        <v>116</v>
      </c>
      <c r="AU454" s="72" t="s">
        <v>62</v>
      </c>
    </row>
    <row r="455" spans="1:65" s="82" customFormat="1" x14ac:dyDescent="0.2">
      <c r="A455" s="79"/>
      <c r="B455" s="80"/>
      <c r="C455" s="79"/>
      <c r="D455" s="167" t="s">
        <v>118</v>
      </c>
      <c r="E455" s="79"/>
      <c r="F455" s="168" t="s">
        <v>3717</v>
      </c>
      <c r="G455" s="79"/>
      <c r="H455" s="79"/>
      <c r="I455" s="79"/>
      <c r="J455" s="79"/>
      <c r="K455" s="79"/>
      <c r="L455" s="80"/>
      <c r="M455" s="165"/>
      <c r="O455" s="79"/>
      <c r="P455" s="79"/>
      <c r="Q455" s="79"/>
      <c r="R455" s="79"/>
      <c r="S455" s="79"/>
      <c r="T455" s="166"/>
      <c r="U455" s="79"/>
      <c r="V455" s="79"/>
      <c r="W455" s="79"/>
      <c r="X455" s="79"/>
      <c r="Y455" s="79"/>
      <c r="Z455" s="79"/>
      <c r="AA455" s="79"/>
      <c r="AB455" s="79"/>
      <c r="AC455" s="79"/>
      <c r="AD455" s="79"/>
      <c r="AE455" s="79"/>
      <c r="AT455" s="72" t="s">
        <v>118</v>
      </c>
      <c r="AU455" s="72" t="s">
        <v>62</v>
      </c>
    </row>
    <row r="456" spans="1:65" s="82" customFormat="1" ht="16.5" customHeight="1" x14ac:dyDescent="0.2">
      <c r="A456" s="79"/>
      <c r="B456" s="150"/>
      <c r="C456" s="151" t="s">
        <v>657</v>
      </c>
      <c r="D456" s="151" t="s">
        <v>26</v>
      </c>
      <c r="E456" s="152" t="s">
        <v>658</v>
      </c>
      <c r="F456" s="153" t="s">
        <v>659</v>
      </c>
      <c r="G456" s="154" t="s">
        <v>161</v>
      </c>
      <c r="H456" s="155">
        <v>5</v>
      </c>
      <c r="I456" s="156">
        <v>392.96</v>
      </c>
      <c r="J456" s="156">
        <f>ROUND(I456*H456,2)</f>
        <v>1964.8</v>
      </c>
      <c r="K456" s="153" t="s">
        <v>3562</v>
      </c>
      <c r="L456" s="80"/>
      <c r="M456" s="157" t="s">
        <v>31</v>
      </c>
      <c r="N456" s="158" t="s">
        <v>3550</v>
      </c>
      <c r="O456" s="159">
        <v>0.16500000000000001</v>
      </c>
      <c r="P456" s="159">
        <f>O456*H456</f>
        <v>0.82500000000000007</v>
      </c>
      <c r="Q456" s="159">
        <v>3.4957E-4</v>
      </c>
      <c r="R456" s="159">
        <f>Q456*H456</f>
        <v>1.74785E-3</v>
      </c>
      <c r="S456" s="159">
        <v>0</v>
      </c>
      <c r="T456" s="160">
        <f>S456*H456</f>
        <v>0</v>
      </c>
      <c r="U456" s="79"/>
      <c r="V456" s="79"/>
      <c r="W456" s="79"/>
      <c r="X456" s="79"/>
      <c r="Y456" s="79"/>
      <c r="Z456" s="79"/>
      <c r="AA456" s="79"/>
      <c r="AB456" s="79"/>
      <c r="AC456" s="79"/>
      <c r="AD456" s="79"/>
      <c r="AE456" s="79"/>
      <c r="AR456" s="161" t="s">
        <v>162</v>
      </c>
      <c r="AT456" s="161" t="s">
        <v>26</v>
      </c>
      <c r="AU456" s="161" t="s">
        <v>62</v>
      </c>
      <c r="AY456" s="72" t="s">
        <v>107</v>
      </c>
      <c r="BE456" s="162">
        <f>IF(N456="základní",J456,0)</f>
        <v>1964.8</v>
      </c>
      <c r="BF456" s="162">
        <f>IF(N456="snížená",J456,0)</f>
        <v>0</v>
      </c>
      <c r="BG456" s="162">
        <f>IF(N456="zákl. přenesená",J456,0)</f>
        <v>0</v>
      </c>
      <c r="BH456" s="162">
        <f>IF(N456="sníž. přenesená",J456,0)</f>
        <v>0</v>
      </c>
      <c r="BI456" s="162">
        <f>IF(N456="nulová",J456,0)</f>
        <v>0</v>
      </c>
      <c r="BJ456" s="72" t="s">
        <v>105</v>
      </c>
      <c r="BK456" s="162">
        <f>ROUND(I456*H456,2)</f>
        <v>1964.8</v>
      </c>
      <c r="BL456" s="72" t="s">
        <v>162</v>
      </c>
      <c r="BM456" s="161" t="s">
        <v>660</v>
      </c>
    </row>
    <row r="457" spans="1:65" s="82" customFormat="1" x14ac:dyDescent="0.2">
      <c r="A457" s="79"/>
      <c r="B457" s="80"/>
      <c r="C457" s="79"/>
      <c r="D457" s="163" t="s">
        <v>116</v>
      </c>
      <c r="E457" s="79"/>
      <c r="F457" s="164" t="s">
        <v>661</v>
      </c>
      <c r="G457" s="79"/>
      <c r="H457" s="79"/>
      <c r="I457" s="79"/>
      <c r="J457" s="79"/>
      <c r="K457" s="79"/>
      <c r="L457" s="80"/>
      <c r="M457" s="165"/>
      <c r="O457" s="79"/>
      <c r="P457" s="79"/>
      <c r="Q457" s="79"/>
      <c r="R457" s="79"/>
      <c r="S457" s="79"/>
      <c r="T457" s="166"/>
      <c r="U457" s="79"/>
      <c r="V457" s="79"/>
      <c r="W457" s="79"/>
      <c r="X457" s="79"/>
      <c r="Y457" s="79"/>
      <c r="Z457" s="79"/>
      <c r="AA457" s="79"/>
      <c r="AB457" s="79"/>
      <c r="AC457" s="79"/>
      <c r="AD457" s="79"/>
      <c r="AE457" s="79"/>
      <c r="AT457" s="72" t="s">
        <v>116</v>
      </c>
      <c r="AU457" s="72" t="s">
        <v>62</v>
      </c>
    </row>
    <row r="458" spans="1:65" s="82" customFormat="1" x14ac:dyDescent="0.2">
      <c r="A458" s="79"/>
      <c r="B458" s="80"/>
      <c r="C458" s="79"/>
      <c r="D458" s="167" t="s">
        <v>118</v>
      </c>
      <c r="E458" s="79"/>
      <c r="F458" s="168" t="s">
        <v>3718</v>
      </c>
      <c r="G458" s="79"/>
      <c r="H458" s="79"/>
      <c r="I458" s="79"/>
      <c r="J458" s="79"/>
      <c r="K458" s="79"/>
      <c r="L458" s="80"/>
      <c r="M458" s="165"/>
      <c r="O458" s="79"/>
      <c r="P458" s="79"/>
      <c r="Q458" s="79"/>
      <c r="R458" s="79"/>
      <c r="S458" s="79"/>
      <c r="T458" s="166"/>
      <c r="U458" s="79"/>
      <c r="V458" s="79"/>
      <c r="W458" s="79"/>
      <c r="X458" s="79"/>
      <c r="Y458" s="79"/>
      <c r="Z458" s="79"/>
      <c r="AA458" s="79"/>
      <c r="AB458" s="79"/>
      <c r="AC458" s="79"/>
      <c r="AD458" s="79"/>
      <c r="AE458" s="79"/>
      <c r="AT458" s="72" t="s">
        <v>118</v>
      </c>
      <c r="AU458" s="72" t="s">
        <v>62</v>
      </c>
    </row>
    <row r="459" spans="1:65" s="82" customFormat="1" ht="16.5" customHeight="1" x14ac:dyDescent="0.2">
      <c r="A459" s="79"/>
      <c r="B459" s="150"/>
      <c r="C459" s="151" t="s">
        <v>662</v>
      </c>
      <c r="D459" s="151" t="s">
        <v>26</v>
      </c>
      <c r="E459" s="152" t="s">
        <v>663</v>
      </c>
      <c r="F459" s="153" t="s">
        <v>664</v>
      </c>
      <c r="G459" s="154" t="s">
        <v>161</v>
      </c>
      <c r="H459" s="155">
        <v>5</v>
      </c>
      <c r="I459" s="156">
        <v>537.39</v>
      </c>
      <c r="J459" s="156">
        <f>ROUND(I459*H459,2)</f>
        <v>2686.95</v>
      </c>
      <c r="K459" s="153" t="s">
        <v>3562</v>
      </c>
      <c r="L459" s="80"/>
      <c r="M459" s="157" t="s">
        <v>31</v>
      </c>
      <c r="N459" s="158" t="s">
        <v>3550</v>
      </c>
      <c r="O459" s="159">
        <v>0.20699999999999999</v>
      </c>
      <c r="P459" s="159">
        <f>O459*H459</f>
        <v>1.0349999999999999</v>
      </c>
      <c r="Q459" s="159">
        <v>5.6957000000000004E-4</v>
      </c>
      <c r="R459" s="159">
        <f>Q459*H459</f>
        <v>2.8478500000000003E-3</v>
      </c>
      <c r="S459" s="159">
        <v>0</v>
      </c>
      <c r="T459" s="160">
        <f>S459*H459</f>
        <v>0</v>
      </c>
      <c r="U459" s="79"/>
      <c r="V459" s="79"/>
      <c r="W459" s="79"/>
      <c r="X459" s="79"/>
      <c r="Y459" s="79"/>
      <c r="Z459" s="79"/>
      <c r="AA459" s="79"/>
      <c r="AB459" s="79"/>
      <c r="AC459" s="79"/>
      <c r="AD459" s="79"/>
      <c r="AE459" s="79"/>
      <c r="AR459" s="161" t="s">
        <v>162</v>
      </c>
      <c r="AT459" s="161" t="s">
        <v>26</v>
      </c>
      <c r="AU459" s="161" t="s">
        <v>62</v>
      </c>
      <c r="AY459" s="72" t="s">
        <v>107</v>
      </c>
      <c r="BE459" s="162">
        <f>IF(N459="základní",J459,0)</f>
        <v>2686.95</v>
      </c>
      <c r="BF459" s="162">
        <f>IF(N459="snížená",J459,0)</f>
        <v>0</v>
      </c>
      <c r="BG459" s="162">
        <f>IF(N459="zákl. přenesená",J459,0)</f>
        <v>0</v>
      </c>
      <c r="BH459" s="162">
        <f>IF(N459="sníž. přenesená",J459,0)</f>
        <v>0</v>
      </c>
      <c r="BI459" s="162">
        <f>IF(N459="nulová",J459,0)</f>
        <v>0</v>
      </c>
      <c r="BJ459" s="72" t="s">
        <v>105</v>
      </c>
      <c r="BK459" s="162">
        <f>ROUND(I459*H459,2)</f>
        <v>2686.95</v>
      </c>
      <c r="BL459" s="72" t="s">
        <v>162</v>
      </c>
      <c r="BM459" s="161" t="s">
        <v>665</v>
      </c>
    </row>
    <row r="460" spans="1:65" s="82" customFormat="1" x14ac:dyDescent="0.2">
      <c r="A460" s="79"/>
      <c r="B460" s="80"/>
      <c r="C460" s="79"/>
      <c r="D460" s="163" t="s">
        <v>116</v>
      </c>
      <c r="E460" s="79"/>
      <c r="F460" s="164" t="s">
        <v>666</v>
      </c>
      <c r="G460" s="79"/>
      <c r="H460" s="79"/>
      <c r="I460" s="79"/>
      <c r="J460" s="79"/>
      <c r="K460" s="79"/>
      <c r="L460" s="80"/>
      <c r="M460" s="165"/>
      <c r="O460" s="79"/>
      <c r="P460" s="79"/>
      <c r="Q460" s="79"/>
      <c r="R460" s="79"/>
      <c r="S460" s="79"/>
      <c r="T460" s="166"/>
      <c r="U460" s="79"/>
      <c r="V460" s="79"/>
      <c r="W460" s="79"/>
      <c r="X460" s="79"/>
      <c r="Y460" s="79"/>
      <c r="Z460" s="79"/>
      <c r="AA460" s="79"/>
      <c r="AB460" s="79"/>
      <c r="AC460" s="79"/>
      <c r="AD460" s="79"/>
      <c r="AE460" s="79"/>
      <c r="AT460" s="72" t="s">
        <v>116</v>
      </c>
      <c r="AU460" s="72" t="s">
        <v>62</v>
      </c>
    </row>
    <row r="461" spans="1:65" s="82" customFormat="1" x14ac:dyDescent="0.2">
      <c r="A461" s="79"/>
      <c r="B461" s="80"/>
      <c r="C461" s="79"/>
      <c r="D461" s="167" t="s">
        <v>118</v>
      </c>
      <c r="E461" s="79"/>
      <c r="F461" s="168" t="s">
        <v>3719</v>
      </c>
      <c r="G461" s="79"/>
      <c r="H461" s="79"/>
      <c r="I461" s="79"/>
      <c r="J461" s="79"/>
      <c r="K461" s="79"/>
      <c r="L461" s="80"/>
      <c r="M461" s="165"/>
      <c r="O461" s="79"/>
      <c r="P461" s="79"/>
      <c r="Q461" s="79"/>
      <c r="R461" s="79"/>
      <c r="S461" s="79"/>
      <c r="T461" s="166"/>
      <c r="U461" s="79"/>
      <c r="V461" s="79"/>
      <c r="W461" s="79"/>
      <c r="X461" s="79"/>
      <c r="Y461" s="79"/>
      <c r="Z461" s="79"/>
      <c r="AA461" s="79"/>
      <c r="AB461" s="79"/>
      <c r="AC461" s="79"/>
      <c r="AD461" s="79"/>
      <c r="AE461" s="79"/>
      <c r="AT461" s="72" t="s">
        <v>118</v>
      </c>
      <c r="AU461" s="72" t="s">
        <v>62</v>
      </c>
    </row>
    <row r="462" spans="1:65" s="82" customFormat="1" ht="16.5" customHeight="1" x14ac:dyDescent="0.2">
      <c r="A462" s="79"/>
      <c r="B462" s="150"/>
      <c r="C462" s="151" t="s">
        <v>667</v>
      </c>
      <c r="D462" s="151" t="s">
        <v>26</v>
      </c>
      <c r="E462" s="152" t="s">
        <v>668</v>
      </c>
      <c r="F462" s="153" t="s">
        <v>669</v>
      </c>
      <c r="G462" s="154" t="s">
        <v>161</v>
      </c>
      <c r="H462" s="155">
        <v>2</v>
      </c>
      <c r="I462" s="156">
        <v>778.08</v>
      </c>
      <c r="J462" s="156">
        <f>ROUND(I462*H462,2)</f>
        <v>1556.16</v>
      </c>
      <c r="K462" s="153" t="s">
        <v>3562</v>
      </c>
      <c r="L462" s="80"/>
      <c r="M462" s="157" t="s">
        <v>31</v>
      </c>
      <c r="N462" s="158" t="s">
        <v>3550</v>
      </c>
      <c r="O462" s="159">
        <v>0.22700000000000001</v>
      </c>
      <c r="P462" s="159">
        <f>O462*H462</f>
        <v>0.45400000000000001</v>
      </c>
      <c r="Q462" s="159">
        <v>7.1957E-4</v>
      </c>
      <c r="R462" s="159">
        <f>Q462*H462</f>
        <v>1.43914E-3</v>
      </c>
      <c r="S462" s="159">
        <v>0</v>
      </c>
      <c r="T462" s="160">
        <f>S462*H462</f>
        <v>0</v>
      </c>
      <c r="U462" s="79"/>
      <c r="V462" s="79"/>
      <c r="W462" s="79"/>
      <c r="X462" s="79"/>
      <c r="Y462" s="79"/>
      <c r="Z462" s="79"/>
      <c r="AA462" s="79"/>
      <c r="AB462" s="79"/>
      <c r="AC462" s="79"/>
      <c r="AD462" s="79"/>
      <c r="AE462" s="79"/>
      <c r="AR462" s="161" t="s">
        <v>162</v>
      </c>
      <c r="AT462" s="161" t="s">
        <v>26</v>
      </c>
      <c r="AU462" s="161" t="s">
        <v>62</v>
      </c>
      <c r="AY462" s="72" t="s">
        <v>107</v>
      </c>
      <c r="BE462" s="162">
        <f>IF(N462="základní",J462,0)</f>
        <v>1556.16</v>
      </c>
      <c r="BF462" s="162">
        <f>IF(N462="snížená",J462,0)</f>
        <v>0</v>
      </c>
      <c r="BG462" s="162">
        <f>IF(N462="zákl. přenesená",J462,0)</f>
        <v>0</v>
      </c>
      <c r="BH462" s="162">
        <f>IF(N462="sníž. přenesená",J462,0)</f>
        <v>0</v>
      </c>
      <c r="BI462" s="162">
        <f>IF(N462="nulová",J462,0)</f>
        <v>0</v>
      </c>
      <c r="BJ462" s="72" t="s">
        <v>105</v>
      </c>
      <c r="BK462" s="162">
        <f>ROUND(I462*H462,2)</f>
        <v>1556.16</v>
      </c>
      <c r="BL462" s="72" t="s">
        <v>162</v>
      </c>
      <c r="BM462" s="161" t="s">
        <v>670</v>
      </c>
    </row>
    <row r="463" spans="1:65" s="82" customFormat="1" x14ac:dyDescent="0.2">
      <c r="A463" s="79"/>
      <c r="B463" s="80"/>
      <c r="C463" s="79"/>
      <c r="D463" s="163" t="s">
        <v>116</v>
      </c>
      <c r="E463" s="79"/>
      <c r="F463" s="164" t="s">
        <v>671</v>
      </c>
      <c r="G463" s="79"/>
      <c r="H463" s="79"/>
      <c r="I463" s="79"/>
      <c r="J463" s="79"/>
      <c r="K463" s="79"/>
      <c r="L463" s="80"/>
      <c r="M463" s="165"/>
      <c r="O463" s="79"/>
      <c r="P463" s="79"/>
      <c r="Q463" s="79"/>
      <c r="R463" s="79"/>
      <c r="S463" s="79"/>
      <c r="T463" s="166"/>
      <c r="U463" s="79"/>
      <c r="V463" s="79"/>
      <c r="W463" s="79"/>
      <c r="X463" s="79"/>
      <c r="Y463" s="79"/>
      <c r="Z463" s="79"/>
      <c r="AA463" s="79"/>
      <c r="AB463" s="79"/>
      <c r="AC463" s="79"/>
      <c r="AD463" s="79"/>
      <c r="AE463" s="79"/>
      <c r="AT463" s="72" t="s">
        <v>116</v>
      </c>
      <c r="AU463" s="72" t="s">
        <v>62</v>
      </c>
    </row>
    <row r="464" spans="1:65" s="82" customFormat="1" x14ac:dyDescent="0.2">
      <c r="A464" s="79"/>
      <c r="B464" s="80"/>
      <c r="C464" s="79"/>
      <c r="D464" s="167" t="s">
        <v>118</v>
      </c>
      <c r="E464" s="79"/>
      <c r="F464" s="168" t="s">
        <v>3720</v>
      </c>
      <c r="G464" s="79"/>
      <c r="H464" s="79"/>
      <c r="I464" s="79"/>
      <c r="J464" s="79"/>
      <c r="K464" s="79"/>
      <c r="L464" s="80"/>
      <c r="M464" s="165"/>
      <c r="O464" s="79"/>
      <c r="P464" s="79"/>
      <c r="Q464" s="79"/>
      <c r="R464" s="79"/>
      <c r="S464" s="79"/>
      <c r="T464" s="166"/>
      <c r="U464" s="79"/>
      <c r="V464" s="79"/>
      <c r="W464" s="79"/>
      <c r="X464" s="79"/>
      <c r="Y464" s="79"/>
      <c r="Z464" s="79"/>
      <c r="AA464" s="79"/>
      <c r="AB464" s="79"/>
      <c r="AC464" s="79"/>
      <c r="AD464" s="79"/>
      <c r="AE464" s="79"/>
      <c r="AT464" s="72" t="s">
        <v>118</v>
      </c>
      <c r="AU464" s="72" t="s">
        <v>62</v>
      </c>
    </row>
    <row r="465" spans="1:65" s="82" customFormat="1" ht="16.5" customHeight="1" x14ac:dyDescent="0.2">
      <c r="A465" s="79"/>
      <c r="B465" s="150"/>
      <c r="C465" s="151" t="s">
        <v>672</v>
      </c>
      <c r="D465" s="151" t="s">
        <v>26</v>
      </c>
      <c r="E465" s="152" t="s">
        <v>673</v>
      </c>
      <c r="F465" s="153" t="s">
        <v>674</v>
      </c>
      <c r="G465" s="154" t="s">
        <v>161</v>
      </c>
      <c r="H465" s="155">
        <v>1</v>
      </c>
      <c r="I465" s="156">
        <v>1317.51</v>
      </c>
      <c r="J465" s="156">
        <f>ROUND(I465*H465,2)</f>
        <v>1317.51</v>
      </c>
      <c r="K465" s="153" t="s">
        <v>3562</v>
      </c>
      <c r="L465" s="80"/>
      <c r="M465" s="157" t="s">
        <v>31</v>
      </c>
      <c r="N465" s="158" t="s">
        <v>3550</v>
      </c>
      <c r="O465" s="159">
        <v>0.26900000000000002</v>
      </c>
      <c r="P465" s="159">
        <f>O465*H465</f>
        <v>0.26900000000000002</v>
      </c>
      <c r="Q465" s="159">
        <v>1.3195699999999999E-3</v>
      </c>
      <c r="R465" s="159">
        <f>Q465*H465</f>
        <v>1.3195699999999999E-3</v>
      </c>
      <c r="S465" s="159">
        <v>0</v>
      </c>
      <c r="T465" s="160">
        <f>S465*H465</f>
        <v>0</v>
      </c>
      <c r="U465" s="79"/>
      <c r="V465" s="79"/>
      <c r="W465" s="79"/>
      <c r="X465" s="79"/>
      <c r="Y465" s="79"/>
      <c r="Z465" s="79"/>
      <c r="AA465" s="79"/>
      <c r="AB465" s="79"/>
      <c r="AC465" s="79"/>
      <c r="AD465" s="79"/>
      <c r="AE465" s="79"/>
      <c r="AR465" s="161" t="s">
        <v>162</v>
      </c>
      <c r="AT465" s="161" t="s">
        <v>26</v>
      </c>
      <c r="AU465" s="161" t="s">
        <v>62</v>
      </c>
      <c r="AY465" s="72" t="s">
        <v>107</v>
      </c>
      <c r="BE465" s="162">
        <f>IF(N465="základní",J465,0)</f>
        <v>1317.51</v>
      </c>
      <c r="BF465" s="162">
        <f>IF(N465="snížená",J465,0)</f>
        <v>0</v>
      </c>
      <c r="BG465" s="162">
        <f>IF(N465="zákl. přenesená",J465,0)</f>
        <v>0</v>
      </c>
      <c r="BH465" s="162">
        <f>IF(N465="sníž. přenesená",J465,0)</f>
        <v>0</v>
      </c>
      <c r="BI465" s="162">
        <f>IF(N465="nulová",J465,0)</f>
        <v>0</v>
      </c>
      <c r="BJ465" s="72" t="s">
        <v>105</v>
      </c>
      <c r="BK465" s="162">
        <f>ROUND(I465*H465,2)</f>
        <v>1317.51</v>
      </c>
      <c r="BL465" s="72" t="s">
        <v>162</v>
      </c>
      <c r="BM465" s="161" t="s">
        <v>675</v>
      </c>
    </row>
    <row r="466" spans="1:65" s="82" customFormat="1" x14ac:dyDescent="0.2">
      <c r="A466" s="79"/>
      <c r="B466" s="80"/>
      <c r="C466" s="79"/>
      <c r="D466" s="163" t="s">
        <v>116</v>
      </c>
      <c r="E466" s="79"/>
      <c r="F466" s="164" t="s">
        <v>676</v>
      </c>
      <c r="G466" s="79"/>
      <c r="H466" s="79"/>
      <c r="I466" s="79"/>
      <c r="J466" s="79"/>
      <c r="K466" s="79"/>
      <c r="L466" s="80"/>
      <c r="M466" s="165"/>
      <c r="O466" s="79"/>
      <c r="P466" s="79"/>
      <c r="Q466" s="79"/>
      <c r="R466" s="79"/>
      <c r="S466" s="79"/>
      <c r="T466" s="166"/>
      <c r="U466" s="79"/>
      <c r="V466" s="79"/>
      <c r="W466" s="79"/>
      <c r="X466" s="79"/>
      <c r="Y466" s="79"/>
      <c r="Z466" s="79"/>
      <c r="AA466" s="79"/>
      <c r="AB466" s="79"/>
      <c r="AC466" s="79"/>
      <c r="AD466" s="79"/>
      <c r="AE466" s="79"/>
      <c r="AT466" s="72" t="s">
        <v>116</v>
      </c>
      <c r="AU466" s="72" t="s">
        <v>62</v>
      </c>
    </row>
    <row r="467" spans="1:65" s="82" customFormat="1" x14ac:dyDescent="0.2">
      <c r="A467" s="79"/>
      <c r="B467" s="80"/>
      <c r="C467" s="79"/>
      <c r="D467" s="167" t="s">
        <v>118</v>
      </c>
      <c r="E467" s="79"/>
      <c r="F467" s="168" t="s">
        <v>3721</v>
      </c>
      <c r="G467" s="79"/>
      <c r="H467" s="79"/>
      <c r="I467" s="79"/>
      <c r="J467" s="79"/>
      <c r="K467" s="79"/>
      <c r="L467" s="80"/>
      <c r="M467" s="165"/>
      <c r="O467" s="79"/>
      <c r="P467" s="79"/>
      <c r="Q467" s="79"/>
      <c r="R467" s="79"/>
      <c r="S467" s="79"/>
      <c r="T467" s="166"/>
      <c r="U467" s="79"/>
      <c r="V467" s="79"/>
      <c r="W467" s="79"/>
      <c r="X467" s="79"/>
      <c r="Y467" s="79"/>
      <c r="Z467" s="79"/>
      <c r="AA467" s="79"/>
      <c r="AB467" s="79"/>
      <c r="AC467" s="79"/>
      <c r="AD467" s="79"/>
      <c r="AE467" s="79"/>
      <c r="AT467" s="72" t="s">
        <v>118</v>
      </c>
      <c r="AU467" s="72" t="s">
        <v>62</v>
      </c>
    </row>
    <row r="468" spans="1:65" s="82" customFormat="1" ht="16.5" customHeight="1" x14ac:dyDescent="0.2">
      <c r="A468" s="79"/>
      <c r="B468" s="150"/>
      <c r="C468" s="151" t="s">
        <v>677</v>
      </c>
      <c r="D468" s="151" t="s">
        <v>26</v>
      </c>
      <c r="E468" s="152" t="s">
        <v>678</v>
      </c>
      <c r="F468" s="153" t="s">
        <v>679</v>
      </c>
      <c r="G468" s="154" t="s">
        <v>161</v>
      </c>
      <c r="H468" s="155">
        <v>1</v>
      </c>
      <c r="I468" s="156">
        <v>1531.85</v>
      </c>
      <c r="J468" s="156">
        <f>ROUND(I468*H468,2)</f>
        <v>1531.85</v>
      </c>
      <c r="K468" s="153" t="s">
        <v>3562</v>
      </c>
      <c r="L468" s="80"/>
      <c r="M468" s="157" t="s">
        <v>31</v>
      </c>
      <c r="N468" s="158" t="s">
        <v>3550</v>
      </c>
      <c r="O468" s="159">
        <v>0.35199999999999998</v>
      </c>
      <c r="P468" s="159">
        <f>O468*H468</f>
        <v>0.35199999999999998</v>
      </c>
      <c r="Q468" s="159">
        <v>1.51957E-3</v>
      </c>
      <c r="R468" s="159">
        <f>Q468*H468</f>
        <v>1.51957E-3</v>
      </c>
      <c r="S468" s="159">
        <v>0</v>
      </c>
      <c r="T468" s="160">
        <f>S468*H468</f>
        <v>0</v>
      </c>
      <c r="U468" s="79"/>
      <c r="V468" s="79"/>
      <c r="W468" s="79"/>
      <c r="X468" s="79"/>
      <c r="Y468" s="79"/>
      <c r="Z468" s="79"/>
      <c r="AA468" s="79"/>
      <c r="AB468" s="79"/>
      <c r="AC468" s="79"/>
      <c r="AD468" s="79"/>
      <c r="AE468" s="79"/>
      <c r="AR468" s="161" t="s">
        <v>162</v>
      </c>
      <c r="AT468" s="161" t="s">
        <v>26</v>
      </c>
      <c r="AU468" s="161" t="s">
        <v>62</v>
      </c>
      <c r="AY468" s="72" t="s">
        <v>107</v>
      </c>
      <c r="BE468" s="162">
        <f>IF(N468="základní",J468,0)</f>
        <v>1531.85</v>
      </c>
      <c r="BF468" s="162">
        <f>IF(N468="snížená",J468,0)</f>
        <v>0</v>
      </c>
      <c r="BG468" s="162">
        <f>IF(N468="zákl. přenesená",J468,0)</f>
        <v>0</v>
      </c>
      <c r="BH468" s="162">
        <f>IF(N468="sníž. přenesená",J468,0)</f>
        <v>0</v>
      </c>
      <c r="BI468" s="162">
        <f>IF(N468="nulová",J468,0)</f>
        <v>0</v>
      </c>
      <c r="BJ468" s="72" t="s">
        <v>105</v>
      </c>
      <c r="BK468" s="162">
        <f>ROUND(I468*H468,2)</f>
        <v>1531.85</v>
      </c>
      <c r="BL468" s="72" t="s">
        <v>162</v>
      </c>
      <c r="BM468" s="161" t="s">
        <v>680</v>
      </c>
    </row>
    <row r="469" spans="1:65" s="82" customFormat="1" x14ac:dyDescent="0.2">
      <c r="A469" s="79"/>
      <c r="B469" s="80"/>
      <c r="C469" s="79"/>
      <c r="D469" s="163" t="s">
        <v>116</v>
      </c>
      <c r="E469" s="79"/>
      <c r="F469" s="164" t="s">
        <v>681</v>
      </c>
      <c r="G469" s="79"/>
      <c r="H469" s="79"/>
      <c r="I469" s="79"/>
      <c r="J469" s="79"/>
      <c r="K469" s="79"/>
      <c r="L469" s="80"/>
      <c r="M469" s="165"/>
      <c r="O469" s="79"/>
      <c r="P469" s="79"/>
      <c r="Q469" s="79"/>
      <c r="R469" s="79"/>
      <c r="S469" s="79"/>
      <c r="T469" s="166"/>
      <c r="U469" s="79"/>
      <c r="V469" s="79"/>
      <c r="W469" s="79"/>
      <c r="X469" s="79"/>
      <c r="Y469" s="79"/>
      <c r="Z469" s="79"/>
      <c r="AA469" s="79"/>
      <c r="AB469" s="79"/>
      <c r="AC469" s="79"/>
      <c r="AD469" s="79"/>
      <c r="AE469" s="79"/>
      <c r="AT469" s="72" t="s">
        <v>116</v>
      </c>
      <c r="AU469" s="72" t="s">
        <v>62</v>
      </c>
    </row>
    <row r="470" spans="1:65" s="82" customFormat="1" x14ac:dyDescent="0.2">
      <c r="A470" s="79"/>
      <c r="B470" s="80"/>
      <c r="C470" s="79"/>
      <c r="D470" s="167" t="s">
        <v>118</v>
      </c>
      <c r="E470" s="79"/>
      <c r="F470" s="168" t="s">
        <v>3722</v>
      </c>
      <c r="G470" s="79"/>
      <c r="H470" s="79"/>
      <c r="I470" s="79"/>
      <c r="J470" s="79"/>
      <c r="K470" s="79"/>
      <c r="L470" s="80"/>
      <c r="M470" s="165"/>
      <c r="O470" s="79"/>
      <c r="P470" s="79"/>
      <c r="Q470" s="79"/>
      <c r="R470" s="79"/>
      <c r="S470" s="79"/>
      <c r="T470" s="166"/>
      <c r="U470" s="79"/>
      <c r="V470" s="79"/>
      <c r="W470" s="79"/>
      <c r="X470" s="79"/>
      <c r="Y470" s="79"/>
      <c r="Z470" s="79"/>
      <c r="AA470" s="79"/>
      <c r="AB470" s="79"/>
      <c r="AC470" s="79"/>
      <c r="AD470" s="79"/>
      <c r="AE470" s="79"/>
      <c r="AT470" s="72" t="s">
        <v>118</v>
      </c>
      <c r="AU470" s="72" t="s">
        <v>62</v>
      </c>
    </row>
    <row r="471" spans="1:65" s="82" customFormat="1" ht="16.5" customHeight="1" x14ac:dyDescent="0.2">
      <c r="A471" s="79"/>
      <c r="B471" s="150"/>
      <c r="C471" s="151" t="s">
        <v>682</v>
      </c>
      <c r="D471" s="151" t="s">
        <v>26</v>
      </c>
      <c r="E471" s="152" t="s">
        <v>683</v>
      </c>
      <c r="F471" s="153" t="s">
        <v>684</v>
      </c>
      <c r="G471" s="154" t="s">
        <v>161</v>
      </c>
      <c r="H471" s="155">
        <v>1</v>
      </c>
      <c r="I471" s="156">
        <v>2310.31</v>
      </c>
      <c r="J471" s="156">
        <f>ROUND(I471*H471,2)</f>
        <v>2310.31</v>
      </c>
      <c r="K471" s="153" t="s">
        <v>3562</v>
      </c>
      <c r="L471" s="80"/>
      <c r="M471" s="157" t="s">
        <v>31</v>
      </c>
      <c r="N471" s="158" t="s">
        <v>3550</v>
      </c>
      <c r="O471" s="159">
        <v>0.42399999999999999</v>
      </c>
      <c r="P471" s="159">
        <f>O471*H471</f>
        <v>0.42399999999999999</v>
      </c>
      <c r="Q471" s="159">
        <v>2.6195699999999999E-3</v>
      </c>
      <c r="R471" s="159">
        <f>Q471*H471</f>
        <v>2.6195699999999999E-3</v>
      </c>
      <c r="S471" s="159">
        <v>0</v>
      </c>
      <c r="T471" s="160">
        <f>S471*H471</f>
        <v>0</v>
      </c>
      <c r="U471" s="79"/>
      <c r="V471" s="79"/>
      <c r="W471" s="79"/>
      <c r="X471" s="79"/>
      <c r="Y471" s="79"/>
      <c r="Z471" s="79"/>
      <c r="AA471" s="79"/>
      <c r="AB471" s="79"/>
      <c r="AC471" s="79"/>
      <c r="AD471" s="79"/>
      <c r="AE471" s="79"/>
      <c r="AR471" s="161" t="s">
        <v>162</v>
      </c>
      <c r="AT471" s="161" t="s">
        <v>26</v>
      </c>
      <c r="AU471" s="161" t="s">
        <v>62</v>
      </c>
      <c r="AY471" s="72" t="s">
        <v>107</v>
      </c>
      <c r="BE471" s="162">
        <f>IF(N471="základní",J471,0)</f>
        <v>2310.31</v>
      </c>
      <c r="BF471" s="162">
        <f>IF(N471="snížená",J471,0)</f>
        <v>0</v>
      </c>
      <c r="BG471" s="162">
        <f>IF(N471="zákl. přenesená",J471,0)</f>
        <v>0</v>
      </c>
      <c r="BH471" s="162">
        <f>IF(N471="sníž. přenesená",J471,0)</f>
        <v>0</v>
      </c>
      <c r="BI471" s="162">
        <f>IF(N471="nulová",J471,0)</f>
        <v>0</v>
      </c>
      <c r="BJ471" s="72" t="s">
        <v>105</v>
      </c>
      <c r="BK471" s="162">
        <f>ROUND(I471*H471,2)</f>
        <v>2310.31</v>
      </c>
      <c r="BL471" s="72" t="s">
        <v>162</v>
      </c>
      <c r="BM471" s="161" t="s">
        <v>685</v>
      </c>
    </row>
    <row r="472" spans="1:65" s="82" customFormat="1" x14ac:dyDescent="0.2">
      <c r="A472" s="79"/>
      <c r="B472" s="80"/>
      <c r="C472" s="79"/>
      <c r="D472" s="163" t="s">
        <v>116</v>
      </c>
      <c r="E472" s="79"/>
      <c r="F472" s="164" t="s">
        <v>686</v>
      </c>
      <c r="G472" s="79"/>
      <c r="H472" s="79"/>
      <c r="I472" s="79"/>
      <c r="J472" s="79"/>
      <c r="K472" s="79"/>
      <c r="L472" s="80"/>
      <c r="M472" s="165"/>
      <c r="O472" s="79"/>
      <c r="P472" s="79"/>
      <c r="Q472" s="79"/>
      <c r="R472" s="79"/>
      <c r="S472" s="79"/>
      <c r="T472" s="166"/>
      <c r="U472" s="79"/>
      <c r="V472" s="79"/>
      <c r="W472" s="79"/>
      <c r="X472" s="79"/>
      <c r="Y472" s="79"/>
      <c r="Z472" s="79"/>
      <c r="AA472" s="79"/>
      <c r="AB472" s="79"/>
      <c r="AC472" s="79"/>
      <c r="AD472" s="79"/>
      <c r="AE472" s="79"/>
      <c r="AT472" s="72" t="s">
        <v>116</v>
      </c>
      <c r="AU472" s="72" t="s">
        <v>62</v>
      </c>
    </row>
    <row r="473" spans="1:65" s="82" customFormat="1" x14ac:dyDescent="0.2">
      <c r="A473" s="79"/>
      <c r="B473" s="80"/>
      <c r="C473" s="79"/>
      <c r="D473" s="167" t="s">
        <v>118</v>
      </c>
      <c r="E473" s="79"/>
      <c r="F473" s="168" t="s">
        <v>3723</v>
      </c>
      <c r="G473" s="79"/>
      <c r="H473" s="79"/>
      <c r="I473" s="79"/>
      <c r="J473" s="79"/>
      <c r="K473" s="79"/>
      <c r="L473" s="80"/>
      <c r="M473" s="165"/>
      <c r="O473" s="79"/>
      <c r="P473" s="79"/>
      <c r="Q473" s="79"/>
      <c r="R473" s="79"/>
      <c r="S473" s="79"/>
      <c r="T473" s="166"/>
      <c r="U473" s="79"/>
      <c r="V473" s="79"/>
      <c r="W473" s="79"/>
      <c r="X473" s="79"/>
      <c r="Y473" s="79"/>
      <c r="Z473" s="79"/>
      <c r="AA473" s="79"/>
      <c r="AB473" s="79"/>
      <c r="AC473" s="79"/>
      <c r="AD473" s="79"/>
      <c r="AE473" s="79"/>
      <c r="AT473" s="72" t="s">
        <v>118</v>
      </c>
      <c r="AU473" s="72" t="s">
        <v>62</v>
      </c>
    </row>
    <row r="474" spans="1:65" s="82" customFormat="1" ht="16.5" customHeight="1" x14ac:dyDescent="0.2">
      <c r="A474" s="79"/>
      <c r="B474" s="150"/>
      <c r="C474" s="151" t="s">
        <v>687</v>
      </c>
      <c r="D474" s="151" t="s">
        <v>26</v>
      </c>
      <c r="E474" s="152" t="s">
        <v>688</v>
      </c>
      <c r="F474" s="153" t="s">
        <v>689</v>
      </c>
      <c r="G474" s="154" t="s">
        <v>161</v>
      </c>
      <c r="H474" s="155">
        <v>2</v>
      </c>
      <c r="I474" s="156">
        <v>486.49</v>
      </c>
      <c r="J474" s="156">
        <f>ROUND(I474*H474,2)</f>
        <v>972.98</v>
      </c>
      <c r="K474" s="153" t="s">
        <v>3562</v>
      </c>
      <c r="L474" s="80"/>
      <c r="M474" s="157" t="s">
        <v>31</v>
      </c>
      <c r="N474" s="158" t="s">
        <v>3550</v>
      </c>
      <c r="O474" s="159">
        <v>0.16600000000000001</v>
      </c>
      <c r="P474" s="159">
        <f>O474*H474</f>
        <v>0.33200000000000002</v>
      </c>
      <c r="Q474" s="159">
        <v>3.4957E-4</v>
      </c>
      <c r="R474" s="159">
        <f>Q474*H474</f>
        <v>6.9914E-4</v>
      </c>
      <c r="S474" s="159">
        <v>0</v>
      </c>
      <c r="T474" s="160">
        <f>S474*H474</f>
        <v>0</v>
      </c>
      <c r="U474" s="79"/>
      <c r="V474" s="79"/>
      <c r="W474" s="79"/>
      <c r="X474" s="79"/>
      <c r="Y474" s="79"/>
      <c r="Z474" s="79"/>
      <c r="AA474" s="79"/>
      <c r="AB474" s="79"/>
      <c r="AC474" s="79"/>
      <c r="AD474" s="79"/>
      <c r="AE474" s="79"/>
      <c r="AR474" s="161" t="s">
        <v>162</v>
      </c>
      <c r="AT474" s="161" t="s">
        <v>26</v>
      </c>
      <c r="AU474" s="161" t="s">
        <v>62</v>
      </c>
      <c r="AY474" s="72" t="s">
        <v>107</v>
      </c>
      <c r="BE474" s="162">
        <f>IF(N474="základní",J474,0)</f>
        <v>972.98</v>
      </c>
      <c r="BF474" s="162">
        <f>IF(N474="snížená",J474,0)</f>
        <v>0</v>
      </c>
      <c r="BG474" s="162">
        <f>IF(N474="zákl. přenesená",J474,0)</f>
        <v>0</v>
      </c>
      <c r="BH474" s="162">
        <f>IF(N474="sníž. přenesená",J474,0)</f>
        <v>0</v>
      </c>
      <c r="BI474" s="162">
        <f>IF(N474="nulová",J474,0)</f>
        <v>0</v>
      </c>
      <c r="BJ474" s="72" t="s">
        <v>105</v>
      </c>
      <c r="BK474" s="162">
        <f>ROUND(I474*H474,2)</f>
        <v>972.98</v>
      </c>
      <c r="BL474" s="72" t="s">
        <v>162</v>
      </c>
      <c r="BM474" s="161" t="s">
        <v>690</v>
      </c>
    </row>
    <row r="475" spans="1:65" s="82" customFormat="1" x14ac:dyDescent="0.2">
      <c r="A475" s="79"/>
      <c r="B475" s="80"/>
      <c r="C475" s="79"/>
      <c r="D475" s="163" t="s">
        <v>116</v>
      </c>
      <c r="E475" s="79"/>
      <c r="F475" s="164" t="s">
        <v>691</v>
      </c>
      <c r="G475" s="79"/>
      <c r="H475" s="79"/>
      <c r="I475" s="79"/>
      <c r="J475" s="79"/>
      <c r="K475" s="79"/>
      <c r="L475" s="80"/>
      <c r="M475" s="165"/>
      <c r="O475" s="79"/>
      <c r="P475" s="79"/>
      <c r="Q475" s="79"/>
      <c r="R475" s="79"/>
      <c r="S475" s="79"/>
      <c r="T475" s="166"/>
      <c r="U475" s="79"/>
      <c r="V475" s="79"/>
      <c r="W475" s="79"/>
      <c r="X475" s="79"/>
      <c r="Y475" s="79"/>
      <c r="Z475" s="79"/>
      <c r="AA475" s="79"/>
      <c r="AB475" s="79"/>
      <c r="AC475" s="79"/>
      <c r="AD475" s="79"/>
      <c r="AE475" s="79"/>
      <c r="AT475" s="72" t="s">
        <v>116</v>
      </c>
      <c r="AU475" s="72" t="s">
        <v>62</v>
      </c>
    </row>
    <row r="476" spans="1:65" s="82" customFormat="1" x14ac:dyDescent="0.2">
      <c r="A476" s="79"/>
      <c r="B476" s="80"/>
      <c r="C476" s="79"/>
      <c r="D476" s="167" t="s">
        <v>118</v>
      </c>
      <c r="E476" s="79"/>
      <c r="F476" s="168" t="s">
        <v>3724</v>
      </c>
      <c r="G476" s="79"/>
      <c r="H476" s="79"/>
      <c r="I476" s="79"/>
      <c r="J476" s="79"/>
      <c r="K476" s="79"/>
      <c r="L476" s="80"/>
      <c r="M476" s="165"/>
      <c r="O476" s="79"/>
      <c r="P476" s="79"/>
      <c r="Q476" s="79"/>
      <c r="R476" s="79"/>
      <c r="S476" s="79"/>
      <c r="T476" s="166"/>
      <c r="U476" s="79"/>
      <c r="V476" s="79"/>
      <c r="W476" s="79"/>
      <c r="X476" s="79"/>
      <c r="Y476" s="79"/>
      <c r="Z476" s="79"/>
      <c r="AA476" s="79"/>
      <c r="AB476" s="79"/>
      <c r="AC476" s="79"/>
      <c r="AD476" s="79"/>
      <c r="AE476" s="79"/>
      <c r="AT476" s="72" t="s">
        <v>118</v>
      </c>
      <c r="AU476" s="72" t="s">
        <v>62</v>
      </c>
    </row>
    <row r="477" spans="1:65" s="82" customFormat="1" ht="16.5" customHeight="1" x14ac:dyDescent="0.2">
      <c r="A477" s="79"/>
      <c r="B477" s="150"/>
      <c r="C477" s="151" t="s">
        <v>692</v>
      </c>
      <c r="D477" s="151" t="s">
        <v>26</v>
      </c>
      <c r="E477" s="152" t="s">
        <v>693</v>
      </c>
      <c r="F477" s="153" t="s">
        <v>694</v>
      </c>
      <c r="G477" s="154" t="s">
        <v>161</v>
      </c>
      <c r="H477" s="155">
        <v>1</v>
      </c>
      <c r="I477" s="156">
        <v>595.39</v>
      </c>
      <c r="J477" s="156">
        <f>ROUND(I477*H477,2)</f>
        <v>595.39</v>
      </c>
      <c r="K477" s="153" t="s">
        <v>3562</v>
      </c>
      <c r="L477" s="80"/>
      <c r="M477" s="157" t="s">
        <v>31</v>
      </c>
      <c r="N477" s="158" t="s">
        <v>3550</v>
      </c>
      <c r="O477" s="159">
        <v>0.20699999999999999</v>
      </c>
      <c r="P477" s="159">
        <f>O477*H477</f>
        <v>0.20699999999999999</v>
      </c>
      <c r="Q477" s="159">
        <v>5.6957000000000004E-4</v>
      </c>
      <c r="R477" s="159">
        <f>Q477*H477</f>
        <v>5.6957000000000004E-4</v>
      </c>
      <c r="S477" s="159">
        <v>0</v>
      </c>
      <c r="T477" s="160">
        <f>S477*H477</f>
        <v>0</v>
      </c>
      <c r="U477" s="79"/>
      <c r="V477" s="79"/>
      <c r="W477" s="79"/>
      <c r="X477" s="79"/>
      <c r="Y477" s="79"/>
      <c r="Z477" s="79"/>
      <c r="AA477" s="79"/>
      <c r="AB477" s="79"/>
      <c r="AC477" s="79"/>
      <c r="AD477" s="79"/>
      <c r="AE477" s="79"/>
      <c r="AR477" s="161" t="s">
        <v>162</v>
      </c>
      <c r="AT477" s="161" t="s">
        <v>26</v>
      </c>
      <c r="AU477" s="161" t="s">
        <v>62</v>
      </c>
      <c r="AY477" s="72" t="s">
        <v>107</v>
      </c>
      <c r="BE477" s="162">
        <f>IF(N477="základní",J477,0)</f>
        <v>595.39</v>
      </c>
      <c r="BF477" s="162">
        <f>IF(N477="snížená",J477,0)</f>
        <v>0</v>
      </c>
      <c r="BG477" s="162">
        <f>IF(N477="zákl. přenesená",J477,0)</f>
        <v>0</v>
      </c>
      <c r="BH477" s="162">
        <f>IF(N477="sníž. přenesená",J477,0)</f>
        <v>0</v>
      </c>
      <c r="BI477" s="162">
        <f>IF(N477="nulová",J477,0)</f>
        <v>0</v>
      </c>
      <c r="BJ477" s="72" t="s">
        <v>105</v>
      </c>
      <c r="BK477" s="162">
        <f>ROUND(I477*H477,2)</f>
        <v>595.39</v>
      </c>
      <c r="BL477" s="72" t="s">
        <v>162</v>
      </c>
      <c r="BM477" s="161" t="s">
        <v>695</v>
      </c>
    </row>
    <row r="478" spans="1:65" s="82" customFormat="1" x14ac:dyDescent="0.2">
      <c r="A478" s="79"/>
      <c r="B478" s="80"/>
      <c r="C478" s="79"/>
      <c r="D478" s="163" t="s">
        <v>116</v>
      </c>
      <c r="E478" s="79"/>
      <c r="F478" s="164" t="s">
        <v>696</v>
      </c>
      <c r="G478" s="79"/>
      <c r="H478" s="79"/>
      <c r="I478" s="79"/>
      <c r="J478" s="79"/>
      <c r="K478" s="79"/>
      <c r="L478" s="80"/>
      <c r="M478" s="165"/>
      <c r="O478" s="79"/>
      <c r="P478" s="79"/>
      <c r="Q478" s="79"/>
      <c r="R478" s="79"/>
      <c r="S478" s="79"/>
      <c r="T478" s="166"/>
      <c r="U478" s="79"/>
      <c r="V478" s="79"/>
      <c r="W478" s="79"/>
      <c r="X478" s="79"/>
      <c r="Y478" s="79"/>
      <c r="Z478" s="79"/>
      <c r="AA478" s="79"/>
      <c r="AB478" s="79"/>
      <c r="AC478" s="79"/>
      <c r="AD478" s="79"/>
      <c r="AE478" s="79"/>
      <c r="AT478" s="72" t="s">
        <v>116</v>
      </c>
      <c r="AU478" s="72" t="s">
        <v>62</v>
      </c>
    </row>
    <row r="479" spans="1:65" s="82" customFormat="1" x14ac:dyDescent="0.2">
      <c r="A479" s="79"/>
      <c r="B479" s="80"/>
      <c r="C479" s="79"/>
      <c r="D479" s="167" t="s">
        <v>118</v>
      </c>
      <c r="E479" s="79"/>
      <c r="F479" s="168" t="s">
        <v>3725</v>
      </c>
      <c r="G479" s="79"/>
      <c r="H479" s="79"/>
      <c r="I479" s="79"/>
      <c r="J479" s="79"/>
      <c r="K479" s="79"/>
      <c r="L479" s="80"/>
      <c r="M479" s="165"/>
      <c r="O479" s="79"/>
      <c r="P479" s="79"/>
      <c r="Q479" s="79"/>
      <c r="R479" s="79"/>
      <c r="S479" s="79"/>
      <c r="T479" s="166"/>
      <c r="U479" s="79"/>
      <c r="V479" s="79"/>
      <c r="W479" s="79"/>
      <c r="X479" s="79"/>
      <c r="Y479" s="79"/>
      <c r="Z479" s="79"/>
      <c r="AA479" s="79"/>
      <c r="AB479" s="79"/>
      <c r="AC479" s="79"/>
      <c r="AD479" s="79"/>
      <c r="AE479" s="79"/>
      <c r="AT479" s="72" t="s">
        <v>118</v>
      </c>
      <c r="AU479" s="72" t="s">
        <v>62</v>
      </c>
    </row>
    <row r="480" spans="1:65" s="82" customFormat="1" ht="16.5" customHeight="1" x14ac:dyDescent="0.2">
      <c r="A480" s="79"/>
      <c r="B480" s="150"/>
      <c r="C480" s="151" t="s">
        <v>697</v>
      </c>
      <c r="D480" s="151" t="s">
        <v>26</v>
      </c>
      <c r="E480" s="152" t="s">
        <v>698</v>
      </c>
      <c r="F480" s="153" t="s">
        <v>699</v>
      </c>
      <c r="G480" s="154" t="s">
        <v>161</v>
      </c>
      <c r="H480" s="155">
        <v>1</v>
      </c>
      <c r="I480" s="156">
        <v>923.61</v>
      </c>
      <c r="J480" s="156">
        <f>ROUND(I480*H480,2)</f>
        <v>923.61</v>
      </c>
      <c r="K480" s="153" t="s">
        <v>3562</v>
      </c>
      <c r="L480" s="80"/>
      <c r="M480" s="157" t="s">
        <v>31</v>
      </c>
      <c r="N480" s="158" t="s">
        <v>3550</v>
      </c>
      <c r="O480" s="159">
        <v>0.22800000000000001</v>
      </c>
      <c r="P480" s="159">
        <f>O480*H480</f>
        <v>0.22800000000000001</v>
      </c>
      <c r="Q480" s="159">
        <v>7.1957E-4</v>
      </c>
      <c r="R480" s="159">
        <f>Q480*H480</f>
        <v>7.1957E-4</v>
      </c>
      <c r="S480" s="159">
        <v>0</v>
      </c>
      <c r="T480" s="160">
        <f>S480*H480</f>
        <v>0</v>
      </c>
      <c r="U480" s="79"/>
      <c r="V480" s="79"/>
      <c r="W480" s="79"/>
      <c r="X480" s="79"/>
      <c r="Y480" s="79"/>
      <c r="Z480" s="79"/>
      <c r="AA480" s="79"/>
      <c r="AB480" s="79"/>
      <c r="AC480" s="79"/>
      <c r="AD480" s="79"/>
      <c r="AE480" s="79"/>
      <c r="AR480" s="161" t="s">
        <v>162</v>
      </c>
      <c r="AT480" s="161" t="s">
        <v>26</v>
      </c>
      <c r="AU480" s="161" t="s">
        <v>62</v>
      </c>
      <c r="AY480" s="72" t="s">
        <v>107</v>
      </c>
      <c r="BE480" s="162">
        <f>IF(N480="základní",J480,0)</f>
        <v>923.61</v>
      </c>
      <c r="BF480" s="162">
        <f>IF(N480="snížená",J480,0)</f>
        <v>0</v>
      </c>
      <c r="BG480" s="162">
        <f>IF(N480="zákl. přenesená",J480,0)</f>
        <v>0</v>
      </c>
      <c r="BH480" s="162">
        <f>IF(N480="sníž. přenesená",J480,0)</f>
        <v>0</v>
      </c>
      <c r="BI480" s="162">
        <f>IF(N480="nulová",J480,0)</f>
        <v>0</v>
      </c>
      <c r="BJ480" s="72" t="s">
        <v>105</v>
      </c>
      <c r="BK480" s="162">
        <f>ROUND(I480*H480,2)</f>
        <v>923.61</v>
      </c>
      <c r="BL480" s="72" t="s">
        <v>162</v>
      </c>
      <c r="BM480" s="161" t="s">
        <v>700</v>
      </c>
    </row>
    <row r="481" spans="1:65" s="82" customFormat="1" x14ac:dyDescent="0.2">
      <c r="A481" s="79"/>
      <c r="B481" s="80"/>
      <c r="C481" s="79"/>
      <c r="D481" s="163" t="s">
        <v>116</v>
      </c>
      <c r="E481" s="79"/>
      <c r="F481" s="164" t="s">
        <v>701</v>
      </c>
      <c r="G481" s="79"/>
      <c r="H481" s="79"/>
      <c r="I481" s="79"/>
      <c r="J481" s="79"/>
      <c r="K481" s="79"/>
      <c r="L481" s="80"/>
      <c r="M481" s="165"/>
      <c r="O481" s="79"/>
      <c r="P481" s="79"/>
      <c r="Q481" s="79"/>
      <c r="R481" s="79"/>
      <c r="S481" s="79"/>
      <c r="T481" s="166"/>
      <c r="U481" s="79"/>
      <c r="V481" s="79"/>
      <c r="W481" s="79"/>
      <c r="X481" s="79"/>
      <c r="Y481" s="79"/>
      <c r="Z481" s="79"/>
      <c r="AA481" s="79"/>
      <c r="AB481" s="79"/>
      <c r="AC481" s="79"/>
      <c r="AD481" s="79"/>
      <c r="AE481" s="79"/>
      <c r="AT481" s="72" t="s">
        <v>116</v>
      </c>
      <c r="AU481" s="72" t="s">
        <v>62</v>
      </c>
    </row>
    <row r="482" spans="1:65" s="82" customFormat="1" x14ac:dyDescent="0.2">
      <c r="A482" s="79"/>
      <c r="B482" s="80"/>
      <c r="C482" s="79"/>
      <c r="D482" s="167" t="s">
        <v>118</v>
      </c>
      <c r="E482" s="79"/>
      <c r="F482" s="168" t="s">
        <v>3726</v>
      </c>
      <c r="G482" s="79"/>
      <c r="H482" s="79"/>
      <c r="I482" s="79"/>
      <c r="J482" s="79"/>
      <c r="K482" s="79"/>
      <c r="L482" s="80"/>
      <c r="M482" s="165"/>
      <c r="O482" s="79"/>
      <c r="P482" s="79"/>
      <c r="Q482" s="79"/>
      <c r="R482" s="79"/>
      <c r="S482" s="79"/>
      <c r="T482" s="166"/>
      <c r="U482" s="79"/>
      <c r="V482" s="79"/>
      <c r="W482" s="79"/>
      <c r="X482" s="79"/>
      <c r="Y482" s="79"/>
      <c r="Z482" s="79"/>
      <c r="AA482" s="79"/>
      <c r="AB482" s="79"/>
      <c r="AC482" s="79"/>
      <c r="AD482" s="79"/>
      <c r="AE482" s="79"/>
      <c r="AT482" s="72" t="s">
        <v>118</v>
      </c>
      <c r="AU482" s="72" t="s">
        <v>62</v>
      </c>
    </row>
    <row r="483" spans="1:65" s="82" customFormat="1" ht="16.5" customHeight="1" x14ac:dyDescent="0.2">
      <c r="A483" s="79"/>
      <c r="B483" s="150"/>
      <c r="C483" s="151" t="s">
        <v>702</v>
      </c>
      <c r="D483" s="151" t="s">
        <v>26</v>
      </c>
      <c r="E483" s="152" t="s">
        <v>703</v>
      </c>
      <c r="F483" s="153" t="s">
        <v>704</v>
      </c>
      <c r="G483" s="154" t="s">
        <v>161</v>
      </c>
      <c r="H483" s="155">
        <v>1</v>
      </c>
      <c r="I483" s="156">
        <v>1257.51</v>
      </c>
      <c r="J483" s="156">
        <f>ROUND(I483*H483,2)</f>
        <v>1257.51</v>
      </c>
      <c r="K483" s="153" t="s">
        <v>3562</v>
      </c>
      <c r="L483" s="80"/>
      <c r="M483" s="157" t="s">
        <v>31</v>
      </c>
      <c r="N483" s="158" t="s">
        <v>3550</v>
      </c>
      <c r="O483" s="159">
        <v>0.26900000000000002</v>
      </c>
      <c r="P483" s="159">
        <f>O483*H483</f>
        <v>0.26900000000000002</v>
      </c>
      <c r="Q483" s="159">
        <v>1.3195699999999999E-3</v>
      </c>
      <c r="R483" s="159">
        <f>Q483*H483</f>
        <v>1.3195699999999999E-3</v>
      </c>
      <c r="S483" s="159">
        <v>0</v>
      </c>
      <c r="T483" s="160">
        <f>S483*H483</f>
        <v>0</v>
      </c>
      <c r="U483" s="79"/>
      <c r="V483" s="79"/>
      <c r="W483" s="79"/>
      <c r="X483" s="79"/>
      <c r="Y483" s="79"/>
      <c r="Z483" s="79"/>
      <c r="AA483" s="79"/>
      <c r="AB483" s="79"/>
      <c r="AC483" s="79"/>
      <c r="AD483" s="79"/>
      <c r="AE483" s="79"/>
      <c r="AR483" s="161" t="s">
        <v>162</v>
      </c>
      <c r="AT483" s="161" t="s">
        <v>26</v>
      </c>
      <c r="AU483" s="161" t="s">
        <v>62</v>
      </c>
      <c r="AY483" s="72" t="s">
        <v>107</v>
      </c>
      <c r="BE483" s="162">
        <f>IF(N483="základní",J483,0)</f>
        <v>1257.51</v>
      </c>
      <c r="BF483" s="162">
        <f>IF(N483="snížená",J483,0)</f>
        <v>0</v>
      </c>
      <c r="BG483" s="162">
        <f>IF(N483="zákl. přenesená",J483,0)</f>
        <v>0</v>
      </c>
      <c r="BH483" s="162">
        <f>IF(N483="sníž. přenesená",J483,0)</f>
        <v>0</v>
      </c>
      <c r="BI483" s="162">
        <f>IF(N483="nulová",J483,0)</f>
        <v>0</v>
      </c>
      <c r="BJ483" s="72" t="s">
        <v>105</v>
      </c>
      <c r="BK483" s="162">
        <f>ROUND(I483*H483,2)</f>
        <v>1257.51</v>
      </c>
      <c r="BL483" s="72" t="s">
        <v>162</v>
      </c>
      <c r="BM483" s="161" t="s">
        <v>705</v>
      </c>
    </row>
    <row r="484" spans="1:65" s="82" customFormat="1" x14ac:dyDescent="0.2">
      <c r="A484" s="79"/>
      <c r="B484" s="80"/>
      <c r="C484" s="79"/>
      <c r="D484" s="163" t="s">
        <v>116</v>
      </c>
      <c r="E484" s="79"/>
      <c r="F484" s="164" t="s">
        <v>706</v>
      </c>
      <c r="G484" s="79"/>
      <c r="H484" s="79"/>
      <c r="I484" s="79"/>
      <c r="J484" s="79"/>
      <c r="K484" s="79"/>
      <c r="L484" s="80"/>
      <c r="M484" s="165"/>
      <c r="O484" s="79"/>
      <c r="P484" s="79"/>
      <c r="Q484" s="79"/>
      <c r="R484" s="79"/>
      <c r="S484" s="79"/>
      <c r="T484" s="166"/>
      <c r="U484" s="79"/>
      <c r="V484" s="79"/>
      <c r="W484" s="79"/>
      <c r="X484" s="79"/>
      <c r="Y484" s="79"/>
      <c r="Z484" s="79"/>
      <c r="AA484" s="79"/>
      <c r="AB484" s="79"/>
      <c r="AC484" s="79"/>
      <c r="AD484" s="79"/>
      <c r="AE484" s="79"/>
      <c r="AT484" s="72" t="s">
        <v>116</v>
      </c>
      <c r="AU484" s="72" t="s">
        <v>62</v>
      </c>
    </row>
    <row r="485" spans="1:65" s="82" customFormat="1" x14ac:dyDescent="0.2">
      <c r="A485" s="79"/>
      <c r="B485" s="80"/>
      <c r="C485" s="79"/>
      <c r="D485" s="167" t="s">
        <v>118</v>
      </c>
      <c r="E485" s="79"/>
      <c r="F485" s="168" t="s">
        <v>3727</v>
      </c>
      <c r="G485" s="79"/>
      <c r="H485" s="79"/>
      <c r="I485" s="79"/>
      <c r="J485" s="79"/>
      <c r="K485" s="79"/>
      <c r="L485" s="80"/>
      <c r="M485" s="165"/>
      <c r="O485" s="79"/>
      <c r="P485" s="79"/>
      <c r="Q485" s="79"/>
      <c r="R485" s="79"/>
      <c r="S485" s="79"/>
      <c r="T485" s="166"/>
      <c r="U485" s="79"/>
      <c r="V485" s="79"/>
      <c r="W485" s="79"/>
      <c r="X485" s="79"/>
      <c r="Y485" s="79"/>
      <c r="Z485" s="79"/>
      <c r="AA485" s="79"/>
      <c r="AB485" s="79"/>
      <c r="AC485" s="79"/>
      <c r="AD485" s="79"/>
      <c r="AE485" s="79"/>
      <c r="AT485" s="72" t="s">
        <v>118</v>
      </c>
      <c r="AU485" s="72" t="s">
        <v>62</v>
      </c>
    </row>
    <row r="486" spans="1:65" s="82" customFormat="1" ht="16.5" customHeight="1" x14ac:dyDescent="0.2">
      <c r="A486" s="79"/>
      <c r="B486" s="150"/>
      <c r="C486" s="151" t="s">
        <v>707</v>
      </c>
      <c r="D486" s="151" t="s">
        <v>26</v>
      </c>
      <c r="E486" s="152" t="s">
        <v>708</v>
      </c>
      <c r="F486" s="153" t="s">
        <v>709</v>
      </c>
      <c r="G486" s="154" t="s">
        <v>161</v>
      </c>
      <c r="H486" s="155">
        <v>1</v>
      </c>
      <c r="I486" s="156">
        <v>489.41</v>
      </c>
      <c r="J486" s="156">
        <f>ROUND(I486*H486,2)</f>
        <v>489.41</v>
      </c>
      <c r="K486" s="153" t="s">
        <v>3562</v>
      </c>
      <c r="L486" s="80"/>
      <c r="M486" s="157" t="s">
        <v>31</v>
      </c>
      <c r="N486" s="158" t="s">
        <v>3550</v>
      </c>
      <c r="O486" s="159">
        <v>0.16500000000000001</v>
      </c>
      <c r="P486" s="159">
        <f>O486*H486</f>
        <v>0.16500000000000001</v>
      </c>
      <c r="Q486" s="159">
        <v>2.8626880000000001E-4</v>
      </c>
      <c r="R486" s="159">
        <f>Q486*H486</f>
        <v>2.8626880000000001E-4</v>
      </c>
      <c r="S486" s="159">
        <v>0</v>
      </c>
      <c r="T486" s="160">
        <f>S486*H486</f>
        <v>0</v>
      </c>
      <c r="U486" s="79"/>
      <c r="V486" s="79"/>
      <c r="W486" s="79"/>
      <c r="X486" s="79"/>
      <c r="Y486" s="79"/>
      <c r="Z486" s="79"/>
      <c r="AA486" s="79"/>
      <c r="AB486" s="79"/>
      <c r="AC486" s="79"/>
      <c r="AD486" s="79"/>
      <c r="AE486" s="79"/>
      <c r="AR486" s="161" t="s">
        <v>162</v>
      </c>
      <c r="AT486" s="161" t="s">
        <v>26</v>
      </c>
      <c r="AU486" s="161" t="s">
        <v>62</v>
      </c>
      <c r="AY486" s="72" t="s">
        <v>107</v>
      </c>
      <c r="BE486" s="162">
        <f>IF(N486="základní",J486,0)</f>
        <v>489.41</v>
      </c>
      <c r="BF486" s="162">
        <f>IF(N486="snížená",J486,0)</f>
        <v>0</v>
      </c>
      <c r="BG486" s="162">
        <f>IF(N486="zákl. přenesená",J486,0)</f>
        <v>0</v>
      </c>
      <c r="BH486" s="162">
        <f>IF(N486="sníž. přenesená",J486,0)</f>
        <v>0</v>
      </c>
      <c r="BI486" s="162">
        <f>IF(N486="nulová",J486,0)</f>
        <v>0</v>
      </c>
      <c r="BJ486" s="72" t="s">
        <v>105</v>
      </c>
      <c r="BK486" s="162">
        <f>ROUND(I486*H486,2)</f>
        <v>489.41</v>
      </c>
      <c r="BL486" s="72" t="s">
        <v>162</v>
      </c>
      <c r="BM486" s="161" t="s">
        <v>710</v>
      </c>
    </row>
    <row r="487" spans="1:65" s="82" customFormat="1" x14ac:dyDescent="0.2">
      <c r="A487" s="79"/>
      <c r="B487" s="80"/>
      <c r="C487" s="79"/>
      <c r="D487" s="163" t="s">
        <v>116</v>
      </c>
      <c r="E487" s="79"/>
      <c r="F487" s="164" t="s">
        <v>711</v>
      </c>
      <c r="G487" s="79"/>
      <c r="H487" s="79"/>
      <c r="I487" s="79"/>
      <c r="J487" s="79"/>
      <c r="K487" s="79"/>
      <c r="L487" s="80"/>
      <c r="M487" s="165"/>
      <c r="O487" s="79"/>
      <c r="P487" s="79"/>
      <c r="Q487" s="79"/>
      <c r="R487" s="79"/>
      <c r="S487" s="79"/>
      <c r="T487" s="166"/>
      <c r="U487" s="79"/>
      <c r="V487" s="79"/>
      <c r="W487" s="79"/>
      <c r="X487" s="79"/>
      <c r="Y487" s="79"/>
      <c r="Z487" s="79"/>
      <c r="AA487" s="79"/>
      <c r="AB487" s="79"/>
      <c r="AC487" s="79"/>
      <c r="AD487" s="79"/>
      <c r="AE487" s="79"/>
      <c r="AT487" s="72" t="s">
        <v>116</v>
      </c>
      <c r="AU487" s="72" t="s">
        <v>62</v>
      </c>
    </row>
    <row r="488" spans="1:65" s="82" customFormat="1" x14ac:dyDescent="0.2">
      <c r="A488" s="79"/>
      <c r="B488" s="80"/>
      <c r="C488" s="79"/>
      <c r="D488" s="167" t="s">
        <v>118</v>
      </c>
      <c r="E488" s="79"/>
      <c r="F488" s="168" t="s">
        <v>3728</v>
      </c>
      <c r="G488" s="79"/>
      <c r="H488" s="79"/>
      <c r="I488" s="79"/>
      <c r="J488" s="79"/>
      <c r="K488" s="79"/>
      <c r="L488" s="80"/>
      <c r="M488" s="165"/>
      <c r="O488" s="79"/>
      <c r="P488" s="79"/>
      <c r="Q488" s="79"/>
      <c r="R488" s="79"/>
      <c r="S488" s="79"/>
      <c r="T488" s="166"/>
      <c r="U488" s="79"/>
      <c r="V488" s="79"/>
      <c r="W488" s="79"/>
      <c r="X488" s="79"/>
      <c r="Y488" s="79"/>
      <c r="Z488" s="79"/>
      <c r="AA488" s="79"/>
      <c r="AB488" s="79"/>
      <c r="AC488" s="79"/>
      <c r="AD488" s="79"/>
      <c r="AE488" s="79"/>
      <c r="AT488" s="72" t="s">
        <v>118</v>
      </c>
      <c r="AU488" s="72" t="s">
        <v>62</v>
      </c>
    </row>
    <row r="489" spans="1:65" s="82" customFormat="1" ht="16.5" customHeight="1" x14ac:dyDescent="0.2">
      <c r="A489" s="79"/>
      <c r="B489" s="150"/>
      <c r="C489" s="151" t="s">
        <v>712</v>
      </c>
      <c r="D489" s="151" t="s">
        <v>26</v>
      </c>
      <c r="E489" s="152" t="s">
        <v>713</v>
      </c>
      <c r="F489" s="153" t="s">
        <v>714</v>
      </c>
      <c r="G489" s="154" t="s">
        <v>161</v>
      </c>
      <c r="H489" s="155">
        <v>1</v>
      </c>
      <c r="I489" s="156">
        <v>431.84</v>
      </c>
      <c r="J489" s="156">
        <f>ROUND(I489*H489,2)</f>
        <v>431.84</v>
      </c>
      <c r="K489" s="153" t="s">
        <v>3562</v>
      </c>
      <c r="L489" s="80"/>
      <c r="M489" s="157" t="s">
        <v>31</v>
      </c>
      <c r="N489" s="158" t="s">
        <v>3550</v>
      </c>
      <c r="O489" s="159">
        <v>0.20699999999999999</v>
      </c>
      <c r="P489" s="159">
        <f>O489*H489</f>
        <v>0.20699999999999999</v>
      </c>
      <c r="Q489" s="159">
        <v>4.062688E-4</v>
      </c>
      <c r="R489" s="159">
        <f>Q489*H489</f>
        <v>4.062688E-4</v>
      </c>
      <c r="S489" s="159">
        <v>0</v>
      </c>
      <c r="T489" s="160">
        <f>S489*H489</f>
        <v>0</v>
      </c>
      <c r="U489" s="79"/>
      <c r="V489" s="79"/>
      <c r="W489" s="79"/>
      <c r="X489" s="79"/>
      <c r="Y489" s="79"/>
      <c r="Z489" s="79"/>
      <c r="AA489" s="79"/>
      <c r="AB489" s="79"/>
      <c r="AC489" s="79"/>
      <c r="AD489" s="79"/>
      <c r="AE489" s="79"/>
      <c r="AR489" s="161" t="s">
        <v>162</v>
      </c>
      <c r="AT489" s="161" t="s">
        <v>26</v>
      </c>
      <c r="AU489" s="161" t="s">
        <v>62</v>
      </c>
      <c r="AY489" s="72" t="s">
        <v>107</v>
      </c>
      <c r="BE489" s="162">
        <f>IF(N489="základní",J489,0)</f>
        <v>431.84</v>
      </c>
      <c r="BF489" s="162">
        <f>IF(N489="snížená",J489,0)</f>
        <v>0</v>
      </c>
      <c r="BG489" s="162">
        <f>IF(N489="zákl. přenesená",J489,0)</f>
        <v>0</v>
      </c>
      <c r="BH489" s="162">
        <f>IF(N489="sníž. přenesená",J489,0)</f>
        <v>0</v>
      </c>
      <c r="BI489" s="162">
        <f>IF(N489="nulová",J489,0)</f>
        <v>0</v>
      </c>
      <c r="BJ489" s="72" t="s">
        <v>105</v>
      </c>
      <c r="BK489" s="162">
        <f>ROUND(I489*H489,2)</f>
        <v>431.84</v>
      </c>
      <c r="BL489" s="72" t="s">
        <v>162</v>
      </c>
      <c r="BM489" s="161" t="s">
        <v>715</v>
      </c>
    </row>
    <row r="490" spans="1:65" s="82" customFormat="1" x14ac:dyDescent="0.2">
      <c r="A490" s="79"/>
      <c r="B490" s="80"/>
      <c r="C490" s="79"/>
      <c r="D490" s="163" t="s">
        <v>116</v>
      </c>
      <c r="E490" s="79"/>
      <c r="F490" s="164" t="s">
        <v>716</v>
      </c>
      <c r="G490" s="79"/>
      <c r="H490" s="79"/>
      <c r="I490" s="79"/>
      <c r="J490" s="79"/>
      <c r="K490" s="79"/>
      <c r="L490" s="80"/>
      <c r="M490" s="165"/>
      <c r="O490" s="79"/>
      <c r="P490" s="79"/>
      <c r="Q490" s="79"/>
      <c r="R490" s="79"/>
      <c r="S490" s="79"/>
      <c r="T490" s="166"/>
      <c r="U490" s="79"/>
      <c r="V490" s="79"/>
      <c r="W490" s="79"/>
      <c r="X490" s="79"/>
      <c r="Y490" s="79"/>
      <c r="Z490" s="79"/>
      <c r="AA490" s="79"/>
      <c r="AB490" s="79"/>
      <c r="AC490" s="79"/>
      <c r="AD490" s="79"/>
      <c r="AE490" s="79"/>
      <c r="AT490" s="72" t="s">
        <v>116</v>
      </c>
      <c r="AU490" s="72" t="s">
        <v>62</v>
      </c>
    </row>
    <row r="491" spans="1:65" s="82" customFormat="1" x14ac:dyDescent="0.2">
      <c r="A491" s="79"/>
      <c r="B491" s="80"/>
      <c r="C491" s="79"/>
      <c r="D491" s="167" t="s">
        <v>118</v>
      </c>
      <c r="E491" s="79"/>
      <c r="F491" s="168" t="s">
        <v>3729</v>
      </c>
      <c r="G491" s="79"/>
      <c r="H491" s="79"/>
      <c r="I491" s="79"/>
      <c r="J491" s="79"/>
      <c r="K491" s="79"/>
      <c r="L491" s="80"/>
      <c r="M491" s="165"/>
      <c r="O491" s="79"/>
      <c r="P491" s="79"/>
      <c r="Q491" s="79"/>
      <c r="R491" s="79"/>
      <c r="S491" s="79"/>
      <c r="T491" s="166"/>
      <c r="U491" s="79"/>
      <c r="V491" s="79"/>
      <c r="W491" s="79"/>
      <c r="X491" s="79"/>
      <c r="Y491" s="79"/>
      <c r="Z491" s="79"/>
      <c r="AA491" s="79"/>
      <c r="AB491" s="79"/>
      <c r="AC491" s="79"/>
      <c r="AD491" s="79"/>
      <c r="AE491" s="79"/>
      <c r="AT491" s="72" t="s">
        <v>118</v>
      </c>
      <c r="AU491" s="72" t="s">
        <v>62</v>
      </c>
    </row>
    <row r="492" spans="1:65" s="82" customFormat="1" ht="16.5" customHeight="1" x14ac:dyDescent="0.2">
      <c r="A492" s="79"/>
      <c r="B492" s="150"/>
      <c r="C492" s="151" t="s">
        <v>717</v>
      </c>
      <c r="D492" s="151" t="s">
        <v>26</v>
      </c>
      <c r="E492" s="152" t="s">
        <v>718</v>
      </c>
      <c r="F492" s="153" t="s">
        <v>719</v>
      </c>
      <c r="G492" s="154" t="s">
        <v>161</v>
      </c>
      <c r="H492" s="155">
        <v>1</v>
      </c>
      <c r="I492" s="156">
        <v>778.53</v>
      </c>
      <c r="J492" s="156">
        <f>ROUND(I492*H492,2)</f>
        <v>778.53</v>
      </c>
      <c r="K492" s="153" t="s">
        <v>3562</v>
      </c>
      <c r="L492" s="80"/>
      <c r="M492" s="157" t="s">
        <v>31</v>
      </c>
      <c r="N492" s="158" t="s">
        <v>3550</v>
      </c>
      <c r="O492" s="159">
        <v>0.22700000000000001</v>
      </c>
      <c r="P492" s="159">
        <f>O492*H492</f>
        <v>0.22700000000000001</v>
      </c>
      <c r="Q492" s="159">
        <v>7.6626880000000002E-4</v>
      </c>
      <c r="R492" s="159">
        <f>Q492*H492</f>
        <v>7.6626880000000002E-4</v>
      </c>
      <c r="S492" s="159">
        <v>0</v>
      </c>
      <c r="T492" s="160">
        <f>S492*H492</f>
        <v>0</v>
      </c>
      <c r="U492" s="79"/>
      <c r="V492" s="79"/>
      <c r="W492" s="79"/>
      <c r="X492" s="79"/>
      <c r="Y492" s="79"/>
      <c r="Z492" s="79"/>
      <c r="AA492" s="79"/>
      <c r="AB492" s="79"/>
      <c r="AC492" s="79"/>
      <c r="AD492" s="79"/>
      <c r="AE492" s="79"/>
      <c r="AR492" s="161" t="s">
        <v>162</v>
      </c>
      <c r="AT492" s="161" t="s">
        <v>26</v>
      </c>
      <c r="AU492" s="161" t="s">
        <v>62</v>
      </c>
      <c r="AY492" s="72" t="s">
        <v>107</v>
      </c>
      <c r="BE492" s="162">
        <f>IF(N492="základní",J492,0)</f>
        <v>778.53</v>
      </c>
      <c r="BF492" s="162">
        <f>IF(N492="snížená",J492,0)</f>
        <v>0</v>
      </c>
      <c r="BG492" s="162">
        <f>IF(N492="zákl. přenesená",J492,0)</f>
        <v>0</v>
      </c>
      <c r="BH492" s="162">
        <f>IF(N492="sníž. přenesená",J492,0)</f>
        <v>0</v>
      </c>
      <c r="BI492" s="162">
        <f>IF(N492="nulová",J492,0)</f>
        <v>0</v>
      </c>
      <c r="BJ492" s="72" t="s">
        <v>105</v>
      </c>
      <c r="BK492" s="162">
        <f>ROUND(I492*H492,2)</f>
        <v>778.53</v>
      </c>
      <c r="BL492" s="72" t="s">
        <v>162</v>
      </c>
      <c r="BM492" s="161" t="s">
        <v>720</v>
      </c>
    </row>
    <row r="493" spans="1:65" s="82" customFormat="1" x14ac:dyDescent="0.2">
      <c r="A493" s="79"/>
      <c r="B493" s="80"/>
      <c r="C493" s="79"/>
      <c r="D493" s="163" t="s">
        <v>116</v>
      </c>
      <c r="E493" s="79"/>
      <c r="F493" s="164" t="s">
        <v>721</v>
      </c>
      <c r="G493" s="79"/>
      <c r="H493" s="79"/>
      <c r="I493" s="79"/>
      <c r="J493" s="79"/>
      <c r="K493" s="79"/>
      <c r="L493" s="80"/>
      <c r="M493" s="165"/>
      <c r="O493" s="79"/>
      <c r="P493" s="79"/>
      <c r="Q493" s="79"/>
      <c r="R493" s="79"/>
      <c r="S493" s="79"/>
      <c r="T493" s="166"/>
      <c r="U493" s="79"/>
      <c r="V493" s="79"/>
      <c r="W493" s="79"/>
      <c r="X493" s="79"/>
      <c r="Y493" s="79"/>
      <c r="Z493" s="79"/>
      <c r="AA493" s="79"/>
      <c r="AB493" s="79"/>
      <c r="AC493" s="79"/>
      <c r="AD493" s="79"/>
      <c r="AE493" s="79"/>
      <c r="AT493" s="72" t="s">
        <v>116</v>
      </c>
      <c r="AU493" s="72" t="s">
        <v>62</v>
      </c>
    </row>
    <row r="494" spans="1:65" s="82" customFormat="1" x14ac:dyDescent="0.2">
      <c r="A494" s="79"/>
      <c r="B494" s="80"/>
      <c r="C494" s="79"/>
      <c r="D494" s="167" t="s">
        <v>118</v>
      </c>
      <c r="E494" s="79"/>
      <c r="F494" s="168" t="s">
        <v>3730</v>
      </c>
      <c r="G494" s="79"/>
      <c r="H494" s="79"/>
      <c r="I494" s="79"/>
      <c r="J494" s="79"/>
      <c r="K494" s="79"/>
      <c r="L494" s="80"/>
      <c r="M494" s="165"/>
      <c r="O494" s="79"/>
      <c r="P494" s="79"/>
      <c r="Q494" s="79"/>
      <c r="R494" s="79"/>
      <c r="S494" s="79"/>
      <c r="T494" s="166"/>
      <c r="U494" s="79"/>
      <c r="V494" s="79"/>
      <c r="W494" s="79"/>
      <c r="X494" s="79"/>
      <c r="Y494" s="79"/>
      <c r="Z494" s="79"/>
      <c r="AA494" s="79"/>
      <c r="AB494" s="79"/>
      <c r="AC494" s="79"/>
      <c r="AD494" s="79"/>
      <c r="AE494" s="79"/>
      <c r="AT494" s="72" t="s">
        <v>118</v>
      </c>
      <c r="AU494" s="72" t="s">
        <v>62</v>
      </c>
    </row>
    <row r="495" spans="1:65" s="82" customFormat="1" ht="16.5" customHeight="1" x14ac:dyDescent="0.2">
      <c r="A495" s="79"/>
      <c r="B495" s="150"/>
      <c r="C495" s="151" t="s">
        <v>722</v>
      </c>
      <c r="D495" s="151" t="s">
        <v>26</v>
      </c>
      <c r="E495" s="152" t="s">
        <v>723</v>
      </c>
      <c r="F495" s="153" t="s">
        <v>724</v>
      </c>
      <c r="G495" s="154" t="s">
        <v>161</v>
      </c>
      <c r="H495" s="155">
        <v>5</v>
      </c>
      <c r="I495" s="156">
        <v>176.24</v>
      </c>
      <c r="J495" s="156">
        <f>ROUND(I495*H495,2)</f>
        <v>881.2</v>
      </c>
      <c r="K495" s="153" t="s">
        <v>3562</v>
      </c>
      <c r="L495" s="80"/>
      <c r="M495" s="157" t="s">
        <v>31</v>
      </c>
      <c r="N495" s="158" t="s">
        <v>3550</v>
      </c>
      <c r="O495" s="159">
        <v>0.1</v>
      </c>
      <c r="P495" s="159">
        <f>O495*H495</f>
        <v>0.5</v>
      </c>
      <c r="Q495" s="159">
        <v>2.1956999999999999E-4</v>
      </c>
      <c r="R495" s="159">
        <f>Q495*H495</f>
        <v>1.09785E-3</v>
      </c>
      <c r="S495" s="159">
        <v>0</v>
      </c>
      <c r="T495" s="160">
        <f>S495*H495</f>
        <v>0</v>
      </c>
      <c r="U495" s="79"/>
      <c r="V495" s="79"/>
      <c r="W495" s="79"/>
      <c r="X495" s="79"/>
      <c r="Y495" s="79"/>
      <c r="Z495" s="79"/>
      <c r="AA495" s="79"/>
      <c r="AB495" s="79"/>
      <c r="AC495" s="79"/>
      <c r="AD495" s="79"/>
      <c r="AE495" s="79"/>
      <c r="AR495" s="161" t="s">
        <v>162</v>
      </c>
      <c r="AT495" s="161" t="s">
        <v>26</v>
      </c>
      <c r="AU495" s="161" t="s">
        <v>62</v>
      </c>
      <c r="AY495" s="72" t="s">
        <v>107</v>
      </c>
      <c r="BE495" s="162">
        <f>IF(N495="základní",J495,0)</f>
        <v>881.2</v>
      </c>
      <c r="BF495" s="162">
        <f>IF(N495="snížená",J495,0)</f>
        <v>0</v>
      </c>
      <c r="BG495" s="162">
        <f>IF(N495="zákl. přenesená",J495,0)</f>
        <v>0</v>
      </c>
      <c r="BH495" s="162">
        <f>IF(N495="sníž. přenesená",J495,0)</f>
        <v>0</v>
      </c>
      <c r="BI495" s="162">
        <f>IF(N495="nulová",J495,0)</f>
        <v>0</v>
      </c>
      <c r="BJ495" s="72" t="s">
        <v>105</v>
      </c>
      <c r="BK495" s="162">
        <f>ROUND(I495*H495,2)</f>
        <v>881.2</v>
      </c>
      <c r="BL495" s="72" t="s">
        <v>162</v>
      </c>
      <c r="BM495" s="161" t="s">
        <v>725</v>
      </c>
    </row>
    <row r="496" spans="1:65" s="82" customFormat="1" x14ac:dyDescent="0.2">
      <c r="A496" s="79"/>
      <c r="B496" s="80"/>
      <c r="C496" s="79"/>
      <c r="D496" s="163" t="s">
        <v>116</v>
      </c>
      <c r="E496" s="79"/>
      <c r="F496" s="164" t="s">
        <v>726</v>
      </c>
      <c r="G496" s="79"/>
      <c r="H496" s="79"/>
      <c r="I496" s="79"/>
      <c r="J496" s="79"/>
      <c r="K496" s="79"/>
      <c r="L496" s="80"/>
      <c r="M496" s="165"/>
      <c r="O496" s="79"/>
      <c r="P496" s="79"/>
      <c r="Q496" s="79"/>
      <c r="R496" s="79"/>
      <c r="S496" s="79"/>
      <c r="T496" s="166"/>
      <c r="U496" s="79"/>
      <c r="V496" s="79"/>
      <c r="W496" s="79"/>
      <c r="X496" s="79"/>
      <c r="Y496" s="79"/>
      <c r="Z496" s="79"/>
      <c r="AA496" s="79"/>
      <c r="AB496" s="79"/>
      <c r="AC496" s="79"/>
      <c r="AD496" s="79"/>
      <c r="AE496" s="79"/>
      <c r="AT496" s="72" t="s">
        <v>116</v>
      </c>
      <c r="AU496" s="72" t="s">
        <v>62</v>
      </c>
    </row>
    <row r="497" spans="1:65" s="82" customFormat="1" x14ac:dyDescent="0.2">
      <c r="A497" s="79"/>
      <c r="B497" s="80"/>
      <c r="C497" s="79"/>
      <c r="D497" s="167" t="s">
        <v>118</v>
      </c>
      <c r="E497" s="79"/>
      <c r="F497" s="168" t="s">
        <v>3731</v>
      </c>
      <c r="G497" s="79"/>
      <c r="H497" s="79"/>
      <c r="I497" s="79"/>
      <c r="J497" s="79"/>
      <c r="K497" s="79"/>
      <c r="L497" s="80"/>
      <c r="M497" s="165"/>
      <c r="O497" s="79"/>
      <c r="P497" s="79"/>
      <c r="Q497" s="79"/>
      <c r="R497" s="79"/>
      <c r="S497" s="79"/>
      <c r="T497" s="166"/>
      <c r="U497" s="79"/>
      <c r="V497" s="79"/>
      <c r="W497" s="79"/>
      <c r="X497" s="79"/>
      <c r="Y497" s="79"/>
      <c r="Z497" s="79"/>
      <c r="AA497" s="79"/>
      <c r="AB497" s="79"/>
      <c r="AC497" s="79"/>
      <c r="AD497" s="79"/>
      <c r="AE497" s="79"/>
      <c r="AT497" s="72" t="s">
        <v>118</v>
      </c>
      <c r="AU497" s="72" t="s">
        <v>62</v>
      </c>
    </row>
    <row r="498" spans="1:65" s="82" customFormat="1" ht="16.5" customHeight="1" x14ac:dyDescent="0.2">
      <c r="A498" s="79"/>
      <c r="B498" s="150"/>
      <c r="C498" s="151" t="s">
        <v>727</v>
      </c>
      <c r="D498" s="151" t="s">
        <v>26</v>
      </c>
      <c r="E498" s="152" t="s">
        <v>728</v>
      </c>
      <c r="F498" s="153" t="s">
        <v>729</v>
      </c>
      <c r="G498" s="154" t="s">
        <v>161</v>
      </c>
      <c r="H498" s="155">
        <v>4</v>
      </c>
      <c r="I498" s="156">
        <v>197.6</v>
      </c>
      <c r="J498" s="156">
        <f>ROUND(I498*H498,2)</f>
        <v>790.4</v>
      </c>
      <c r="K498" s="153" t="s">
        <v>3562</v>
      </c>
      <c r="L498" s="80"/>
      <c r="M498" s="157" t="s">
        <v>31</v>
      </c>
      <c r="N498" s="158" t="s">
        <v>3550</v>
      </c>
      <c r="O498" s="159">
        <v>0.14000000000000001</v>
      </c>
      <c r="P498" s="159">
        <f>O498*H498</f>
        <v>0.56000000000000005</v>
      </c>
      <c r="Q498" s="159">
        <v>1.6956999999999999E-4</v>
      </c>
      <c r="R498" s="159">
        <f>Q498*H498</f>
        <v>6.7827999999999996E-4</v>
      </c>
      <c r="S498" s="159">
        <v>0</v>
      </c>
      <c r="T498" s="160">
        <f>S498*H498</f>
        <v>0</v>
      </c>
      <c r="U498" s="79"/>
      <c r="V498" s="79"/>
      <c r="W498" s="79"/>
      <c r="X498" s="79"/>
      <c r="Y498" s="79"/>
      <c r="Z498" s="79"/>
      <c r="AA498" s="79"/>
      <c r="AB498" s="79"/>
      <c r="AC498" s="79"/>
      <c r="AD498" s="79"/>
      <c r="AE498" s="79"/>
      <c r="AR498" s="161" t="s">
        <v>162</v>
      </c>
      <c r="AT498" s="161" t="s">
        <v>26</v>
      </c>
      <c r="AU498" s="161" t="s">
        <v>62</v>
      </c>
      <c r="AY498" s="72" t="s">
        <v>107</v>
      </c>
      <c r="BE498" s="162">
        <f>IF(N498="základní",J498,0)</f>
        <v>790.4</v>
      </c>
      <c r="BF498" s="162">
        <f>IF(N498="snížená",J498,0)</f>
        <v>0</v>
      </c>
      <c r="BG498" s="162">
        <f>IF(N498="zákl. přenesená",J498,0)</f>
        <v>0</v>
      </c>
      <c r="BH498" s="162">
        <f>IF(N498="sníž. přenesená",J498,0)</f>
        <v>0</v>
      </c>
      <c r="BI498" s="162">
        <f>IF(N498="nulová",J498,0)</f>
        <v>0</v>
      </c>
      <c r="BJ498" s="72" t="s">
        <v>105</v>
      </c>
      <c r="BK498" s="162">
        <f>ROUND(I498*H498,2)</f>
        <v>790.4</v>
      </c>
      <c r="BL498" s="72" t="s">
        <v>162</v>
      </c>
      <c r="BM498" s="161" t="s">
        <v>730</v>
      </c>
    </row>
    <row r="499" spans="1:65" s="82" customFormat="1" x14ac:dyDescent="0.2">
      <c r="A499" s="79"/>
      <c r="B499" s="80"/>
      <c r="C499" s="79"/>
      <c r="D499" s="163" t="s">
        <v>116</v>
      </c>
      <c r="E499" s="79"/>
      <c r="F499" s="164" t="s">
        <v>731</v>
      </c>
      <c r="G499" s="79"/>
      <c r="H499" s="79"/>
      <c r="I499" s="79"/>
      <c r="J499" s="79"/>
      <c r="K499" s="79"/>
      <c r="L499" s="80"/>
      <c r="M499" s="165"/>
      <c r="O499" s="79"/>
      <c r="P499" s="79"/>
      <c r="Q499" s="79"/>
      <c r="R499" s="79"/>
      <c r="S499" s="79"/>
      <c r="T499" s="166"/>
      <c r="U499" s="79"/>
      <c r="V499" s="79"/>
      <c r="W499" s="79"/>
      <c r="X499" s="79"/>
      <c r="Y499" s="79"/>
      <c r="Z499" s="79"/>
      <c r="AA499" s="79"/>
      <c r="AB499" s="79"/>
      <c r="AC499" s="79"/>
      <c r="AD499" s="79"/>
      <c r="AE499" s="79"/>
      <c r="AT499" s="72" t="s">
        <v>116</v>
      </c>
      <c r="AU499" s="72" t="s">
        <v>62</v>
      </c>
    </row>
    <row r="500" spans="1:65" s="82" customFormat="1" x14ac:dyDescent="0.2">
      <c r="A500" s="79"/>
      <c r="B500" s="80"/>
      <c r="C500" s="79"/>
      <c r="D500" s="167" t="s">
        <v>118</v>
      </c>
      <c r="E500" s="79"/>
      <c r="F500" s="168" t="s">
        <v>3732</v>
      </c>
      <c r="G500" s="79"/>
      <c r="H500" s="79"/>
      <c r="I500" s="79"/>
      <c r="J500" s="79"/>
      <c r="K500" s="79"/>
      <c r="L500" s="80"/>
      <c r="M500" s="165"/>
      <c r="O500" s="79"/>
      <c r="P500" s="79"/>
      <c r="Q500" s="79"/>
      <c r="R500" s="79"/>
      <c r="S500" s="79"/>
      <c r="T500" s="166"/>
      <c r="U500" s="79"/>
      <c r="V500" s="79"/>
      <c r="W500" s="79"/>
      <c r="X500" s="79"/>
      <c r="Y500" s="79"/>
      <c r="Z500" s="79"/>
      <c r="AA500" s="79"/>
      <c r="AB500" s="79"/>
      <c r="AC500" s="79"/>
      <c r="AD500" s="79"/>
      <c r="AE500" s="79"/>
      <c r="AT500" s="72" t="s">
        <v>118</v>
      </c>
      <c r="AU500" s="72" t="s">
        <v>62</v>
      </c>
    </row>
    <row r="501" spans="1:65" s="82" customFormat="1" ht="16.5" customHeight="1" x14ac:dyDescent="0.2">
      <c r="A501" s="79"/>
      <c r="B501" s="150"/>
      <c r="C501" s="151" t="s">
        <v>732</v>
      </c>
      <c r="D501" s="151" t="s">
        <v>26</v>
      </c>
      <c r="E501" s="152" t="s">
        <v>733</v>
      </c>
      <c r="F501" s="153" t="s">
        <v>734</v>
      </c>
      <c r="G501" s="154" t="s">
        <v>161</v>
      </c>
      <c r="H501" s="155">
        <v>5</v>
      </c>
      <c r="I501" s="156">
        <v>196.29</v>
      </c>
      <c r="J501" s="156">
        <f>ROUND(I501*H501,2)</f>
        <v>981.45</v>
      </c>
      <c r="K501" s="153" t="s">
        <v>3562</v>
      </c>
      <c r="L501" s="80"/>
      <c r="M501" s="157" t="s">
        <v>31</v>
      </c>
      <c r="N501" s="158" t="s">
        <v>3550</v>
      </c>
      <c r="O501" s="159">
        <v>0.16</v>
      </c>
      <c r="P501" s="159">
        <f>O501*H501</f>
        <v>0.8</v>
      </c>
      <c r="Q501" s="159">
        <v>1.4956999999999999E-4</v>
      </c>
      <c r="R501" s="159">
        <f>Q501*H501</f>
        <v>7.4784999999999999E-4</v>
      </c>
      <c r="S501" s="159">
        <v>0</v>
      </c>
      <c r="T501" s="160">
        <f>S501*H501</f>
        <v>0</v>
      </c>
      <c r="U501" s="79"/>
      <c r="V501" s="79"/>
      <c r="W501" s="79"/>
      <c r="X501" s="79"/>
      <c r="Y501" s="79"/>
      <c r="Z501" s="79"/>
      <c r="AA501" s="79"/>
      <c r="AB501" s="79"/>
      <c r="AC501" s="79"/>
      <c r="AD501" s="79"/>
      <c r="AE501" s="79"/>
      <c r="AR501" s="161" t="s">
        <v>162</v>
      </c>
      <c r="AT501" s="161" t="s">
        <v>26</v>
      </c>
      <c r="AU501" s="161" t="s">
        <v>62</v>
      </c>
      <c r="AY501" s="72" t="s">
        <v>107</v>
      </c>
      <c r="BE501" s="162">
        <f>IF(N501="základní",J501,0)</f>
        <v>981.45</v>
      </c>
      <c r="BF501" s="162">
        <f>IF(N501="snížená",J501,0)</f>
        <v>0</v>
      </c>
      <c r="BG501" s="162">
        <f>IF(N501="zákl. přenesená",J501,0)</f>
        <v>0</v>
      </c>
      <c r="BH501" s="162">
        <f>IF(N501="sníž. přenesená",J501,0)</f>
        <v>0</v>
      </c>
      <c r="BI501" s="162">
        <f>IF(N501="nulová",J501,0)</f>
        <v>0</v>
      </c>
      <c r="BJ501" s="72" t="s">
        <v>105</v>
      </c>
      <c r="BK501" s="162">
        <f>ROUND(I501*H501,2)</f>
        <v>981.45</v>
      </c>
      <c r="BL501" s="72" t="s">
        <v>162</v>
      </c>
      <c r="BM501" s="161" t="s">
        <v>735</v>
      </c>
    </row>
    <row r="502" spans="1:65" s="82" customFormat="1" x14ac:dyDescent="0.2">
      <c r="A502" s="79"/>
      <c r="B502" s="80"/>
      <c r="C502" s="79"/>
      <c r="D502" s="163" t="s">
        <v>116</v>
      </c>
      <c r="E502" s="79"/>
      <c r="F502" s="164" t="s">
        <v>736</v>
      </c>
      <c r="G502" s="79"/>
      <c r="H502" s="79"/>
      <c r="I502" s="79"/>
      <c r="J502" s="79"/>
      <c r="K502" s="79"/>
      <c r="L502" s="80"/>
      <c r="M502" s="165"/>
      <c r="O502" s="79"/>
      <c r="P502" s="79"/>
      <c r="Q502" s="79"/>
      <c r="R502" s="79"/>
      <c r="S502" s="79"/>
      <c r="T502" s="166"/>
      <c r="U502" s="79"/>
      <c r="V502" s="79"/>
      <c r="W502" s="79"/>
      <c r="X502" s="79"/>
      <c r="Y502" s="79"/>
      <c r="Z502" s="79"/>
      <c r="AA502" s="79"/>
      <c r="AB502" s="79"/>
      <c r="AC502" s="79"/>
      <c r="AD502" s="79"/>
      <c r="AE502" s="79"/>
      <c r="AT502" s="72" t="s">
        <v>116</v>
      </c>
      <c r="AU502" s="72" t="s">
        <v>62</v>
      </c>
    </row>
    <row r="503" spans="1:65" s="82" customFormat="1" x14ac:dyDescent="0.2">
      <c r="A503" s="79"/>
      <c r="B503" s="80"/>
      <c r="C503" s="79"/>
      <c r="D503" s="167" t="s">
        <v>118</v>
      </c>
      <c r="E503" s="79"/>
      <c r="F503" s="168" t="s">
        <v>3733</v>
      </c>
      <c r="G503" s="79"/>
      <c r="H503" s="79"/>
      <c r="I503" s="79"/>
      <c r="J503" s="79"/>
      <c r="K503" s="79"/>
      <c r="L503" s="80"/>
      <c r="M503" s="165"/>
      <c r="O503" s="79"/>
      <c r="P503" s="79"/>
      <c r="Q503" s="79"/>
      <c r="R503" s="79"/>
      <c r="S503" s="79"/>
      <c r="T503" s="166"/>
      <c r="U503" s="79"/>
      <c r="V503" s="79"/>
      <c r="W503" s="79"/>
      <c r="X503" s="79"/>
      <c r="Y503" s="79"/>
      <c r="Z503" s="79"/>
      <c r="AA503" s="79"/>
      <c r="AB503" s="79"/>
      <c r="AC503" s="79"/>
      <c r="AD503" s="79"/>
      <c r="AE503" s="79"/>
      <c r="AT503" s="72" t="s">
        <v>118</v>
      </c>
      <c r="AU503" s="72" t="s">
        <v>62</v>
      </c>
    </row>
    <row r="504" spans="1:65" s="82" customFormat="1" ht="16.5" customHeight="1" x14ac:dyDescent="0.2">
      <c r="A504" s="79"/>
      <c r="B504" s="150"/>
      <c r="C504" s="151" t="s">
        <v>737</v>
      </c>
      <c r="D504" s="151" t="s">
        <v>26</v>
      </c>
      <c r="E504" s="152" t="s">
        <v>738</v>
      </c>
      <c r="F504" s="153" t="s">
        <v>739</v>
      </c>
      <c r="G504" s="154" t="s">
        <v>161</v>
      </c>
      <c r="H504" s="155">
        <v>2</v>
      </c>
      <c r="I504" s="156">
        <v>265.64999999999998</v>
      </c>
      <c r="J504" s="156">
        <f>ROUND(I504*H504,2)</f>
        <v>531.29999999999995</v>
      </c>
      <c r="K504" s="153" t="s">
        <v>3562</v>
      </c>
      <c r="L504" s="80"/>
      <c r="M504" s="157" t="s">
        <v>31</v>
      </c>
      <c r="N504" s="158" t="s">
        <v>3550</v>
      </c>
      <c r="O504" s="159">
        <v>0.2</v>
      </c>
      <c r="P504" s="159">
        <f>O504*H504</f>
        <v>0.4</v>
      </c>
      <c r="Q504" s="159">
        <v>2.1956999999999999E-4</v>
      </c>
      <c r="R504" s="159">
        <f>Q504*H504</f>
        <v>4.3913999999999997E-4</v>
      </c>
      <c r="S504" s="159">
        <v>0</v>
      </c>
      <c r="T504" s="160">
        <f>S504*H504</f>
        <v>0</v>
      </c>
      <c r="U504" s="79"/>
      <c r="V504" s="79"/>
      <c r="W504" s="79"/>
      <c r="X504" s="79"/>
      <c r="Y504" s="79"/>
      <c r="Z504" s="79"/>
      <c r="AA504" s="79"/>
      <c r="AB504" s="79"/>
      <c r="AC504" s="79"/>
      <c r="AD504" s="79"/>
      <c r="AE504" s="79"/>
      <c r="AR504" s="161" t="s">
        <v>162</v>
      </c>
      <c r="AT504" s="161" t="s">
        <v>26</v>
      </c>
      <c r="AU504" s="161" t="s">
        <v>62</v>
      </c>
      <c r="AY504" s="72" t="s">
        <v>107</v>
      </c>
      <c r="BE504" s="162">
        <f>IF(N504="základní",J504,0)</f>
        <v>531.29999999999995</v>
      </c>
      <c r="BF504" s="162">
        <f>IF(N504="snížená",J504,0)</f>
        <v>0</v>
      </c>
      <c r="BG504" s="162">
        <f>IF(N504="zákl. přenesená",J504,0)</f>
        <v>0</v>
      </c>
      <c r="BH504" s="162">
        <f>IF(N504="sníž. přenesená",J504,0)</f>
        <v>0</v>
      </c>
      <c r="BI504" s="162">
        <f>IF(N504="nulová",J504,0)</f>
        <v>0</v>
      </c>
      <c r="BJ504" s="72" t="s">
        <v>105</v>
      </c>
      <c r="BK504" s="162">
        <f>ROUND(I504*H504,2)</f>
        <v>531.29999999999995</v>
      </c>
      <c r="BL504" s="72" t="s">
        <v>162</v>
      </c>
      <c r="BM504" s="161" t="s">
        <v>740</v>
      </c>
    </row>
    <row r="505" spans="1:65" s="82" customFormat="1" x14ac:dyDescent="0.2">
      <c r="A505" s="79"/>
      <c r="B505" s="80"/>
      <c r="C505" s="79"/>
      <c r="D505" s="163" t="s">
        <v>116</v>
      </c>
      <c r="E505" s="79"/>
      <c r="F505" s="164" t="s">
        <v>741</v>
      </c>
      <c r="G505" s="79"/>
      <c r="H505" s="79"/>
      <c r="I505" s="79"/>
      <c r="J505" s="79"/>
      <c r="K505" s="79"/>
      <c r="L505" s="80"/>
      <c r="M505" s="165"/>
      <c r="O505" s="79"/>
      <c r="P505" s="79"/>
      <c r="Q505" s="79"/>
      <c r="R505" s="79"/>
      <c r="S505" s="79"/>
      <c r="T505" s="166"/>
      <c r="U505" s="79"/>
      <c r="V505" s="79"/>
      <c r="W505" s="79"/>
      <c r="X505" s="79"/>
      <c r="Y505" s="79"/>
      <c r="Z505" s="79"/>
      <c r="AA505" s="79"/>
      <c r="AB505" s="79"/>
      <c r="AC505" s="79"/>
      <c r="AD505" s="79"/>
      <c r="AE505" s="79"/>
      <c r="AT505" s="72" t="s">
        <v>116</v>
      </c>
      <c r="AU505" s="72" t="s">
        <v>62</v>
      </c>
    </row>
    <row r="506" spans="1:65" s="82" customFormat="1" x14ac:dyDescent="0.2">
      <c r="A506" s="79"/>
      <c r="B506" s="80"/>
      <c r="C506" s="79"/>
      <c r="D506" s="167" t="s">
        <v>118</v>
      </c>
      <c r="E506" s="79"/>
      <c r="F506" s="168" t="s">
        <v>3734</v>
      </c>
      <c r="G506" s="79"/>
      <c r="H506" s="79"/>
      <c r="I506" s="79"/>
      <c r="J506" s="79"/>
      <c r="K506" s="79"/>
      <c r="L506" s="80"/>
      <c r="M506" s="165"/>
      <c r="O506" s="79"/>
      <c r="P506" s="79"/>
      <c r="Q506" s="79"/>
      <c r="R506" s="79"/>
      <c r="S506" s="79"/>
      <c r="T506" s="166"/>
      <c r="U506" s="79"/>
      <c r="V506" s="79"/>
      <c r="W506" s="79"/>
      <c r="X506" s="79"/>
      <c r="Y506" s="79"/>
      <c r="Z506" s="79"/>
      <c r="AA506" s="79"/>
      <c r="AB506" s="79"/>
      <c r="AC506" s="79"/>
      <c r="AD506" s="79"/>
      <c r="AE506" s="79"/>
      <c r="AT506" s="72" t="s">
        <v>118</v>
      </c>
      <c r="AU506" s="72" t="s">
        <v>62</v>
      </c>
    </row>
    <row r="507" spans="1:65" s="82" customFormat="1" ht="16.5" customHeight="1" x14ac:dyDescent="0.2">
      <c r="A507" s="79"/>
      <c r="B507" s="150"/>
      <c r="C507" s="151" t="s">
        <v>742</v>
      </c>
      <c r="D507" s="151" t="s">
        <v>26</v>
      </c>
      <c r="E507" s="152" t="s">
        <v>743</v>
      </c>
      <c r="F507" s="153" t="s">
        <v>744</v>
      </c>
      <c r="G507" s="154" t="s">
        <v>161</v>
      </c>
      <c r="H507" s="155">
        <v>1</v>
      </c>
      <c r="I507" s="156">
        <v>324.33999999999997</v>
      </c>
      <c r="J507" s="156">
        <f>ROUND(I507*H507,2)</f>
        <v>324.33999999999997</v>
      </c>
      <c r="K507" s="153" t="s">
        <v>3562</v>
      </c>
      <c r="L507" s="80"/>
      <c r="M507" s="157" t="s">
        <v>31</v>
      </c>
      <c r="N507" s="158" t="s">
        <v>3550</v>
      </c>
      <c r="O507" s="159">
        <v>0.22</v>
      </c>
      <c r="P507" s="159">
        <f>O507*H507</f>
        <v>0.22</v>
      </c>
      <c r="Q507" s="159">
        <v>3.0957000000000001E-4</v>
      </c>
      <c r="R507" s="159">
        <f>Q507*H507</f>
        <v>3.0957000000000001E-4</v>
      </c>
      <c r="S507" s="159">
        <v>0</v>
      </c>
      <c r="T507" s="160">
        <f>S507*H507</f>
        <v>0</v>
      </c>
      <c r="U507" s="79"/>
      <c r="V507" s="79"/>
      <c r="W507" s="79"/>
      <c r="X507" s="79"/>
      <c r="Y507" s="79"/>
      <c r="Z507" s="79"/>
      <c r="AA507" s="79"/>
      <c r="AB507" s="79"/>
      <c r="AC507" s="79"/>
      <c r="AD507" s="79"/>
      <c r="AE507" s="79"/>
      <c r="AR507" s="161" t="s">
        <v>162</v>
      </c>
      <c r="AT507" s="161" t="s">
        <v>26</v>
      </c>
      <c r="AU507" s="161" t="s">
        <v>62</v>
      </c>
      <c r="AY507" s="72" t="s">
        <v>107</v>
      </c>
      <c r="BE507" s="162">
        <f>IF(N507="základní",J507,0)</f>
        <v>324.33999999999997</v>
      </c>
      <c r="BF507" s="162">
        <f>IF(N507="snížená",J507,0)</f>
        <v>0</v>
      </c>
      <c r="BG507" s="162">
        <f>IF(N507="zákl. přenesená",J507,0)</f>
        <v>0</v>
      </c>
      <c r="BH507" s="162">
        <f>IF(N507="sníž. přenesená",J507,0)</f>
        <v>0</v>
      </c>
      <c r="BI507" s="162">
        <f>IF(N507="nulová",J507,0)</f>
        <v>0</v>
      </c>
      <c r="BJ507" s="72" t="s">
        <v>105</v>
      </c>
      <c r="BK507" s="162">
        <f>ROUND(I507*H507,2)</f>
        <v>324.33999999999997</v>
      </c>
      <c r="BL507" s="72" t="s">
        <v>162</v>
      </c>
      <c r="BM507" s="161" t="s">
        <v>745</v>
      </c>
    </row>
    <row r="508" spans="1:65" s="82" customFormat="1" x14ac:dyDescent="0.2">
      <c r="A508" s="79"/>
      <c r="B508" s="80"/>
      <c r="C508" s="79"/>
      <c r="D508" s="163" t="s">
        <v>116</v>
      </c>
      <c r="E508" s="79"/>
      <c r="F508" s="164" t="s">
        <v>746</v>
      </c>
      <c r="G508" s="79"/>
      <c r="H508" s="79"/>
      <c r="I508" s="79"/>
      <c r="J508" s="79"/>
      <c r="K508" s="79"/>
      <c r="L508" s="80"/>
      <c r="M508" s="165"/>
      <c r="O508" s="79"/>
      <c r="P508" s="79"/>
      <c r="Q508" s="79"/>
      <c r="R508" s="79"/>
      <c r="S508" s="79"/>
      <c r="T508" s="166"/>
      <c r="U508" s="79"/>
      <c r="V508" s="79"/>
      <c r="W508" s="79"/>
      <c r="X508" s="79"/>
      <c r="Y508" s="79"/>
      <c r="Z508" s="79"/>
      <c r="AA508" s="79"/>
      <c r="AB508" s="79"/>
      <c r="AC508" s="79"/>
      <c r="AD508" s="79"/>
      <c r="AE508" s="79"/>
      <c r="AT508" s="72" t="s">
        <v>116</v>
      </c>
      <c r="AU508" s="72" t="s">
        <v>62</v>
      </c>
    </row>
    <row r="509" spans="1:65" s="82" customFormat="1" x14ac:dyDescent="0.2">
      <c r="A509" s="79"/>
      <c r="B509" s="80"/>
      <c r="C509" s="79"/>
      <c r="D509" s="167" t="s">
        <v>118</v>
      </c>
      <c r="E509" s="79"/>
      <c r="F509" s="168" t="s">
        <v>3735</v>
      </c>
      <c r="G509" s="79"/>
      <c r="H509" s="79"/>
      <c r="I509" s="79"/>
      <c r="J509" s="79"/>
      <c r="K509" s="79"/>
      <c r="L509" s="80"/>
      <c r="M509" s="165"/>
      <c r="O509" s="79"/>
      <c r="P509" s="79"/>
      <c r="Q509" s="79"/>
      <c r="R509" s="79"/>
      <c r="S509" s="79"/>
      <c r="T509" s="166"/>
      <c r="U509" s="79"/>
      <c r="V509" s="79"/>
      <c r="W509" s="79"/>
      <c r="X509" s="79"/>
      <c r="Y509" s="79"/>
      <c r="Z509" s="79"/>
      <c r="AA509" s="79"/>
      <c r="AB509" s="79"/>
      <c r="AC509" s="79"/>
      <c r="AD509" s="79"/>
      <c r="AE509" s="79"/>
      <c r="AT509" s="72" t="s">
        <v>118</v>
      </c>
      <c r="AU509" s="72" t="s">
        <v>62</v>
      </c>
    </row>
    <row r="510" spans="1:65" s="82" customFormat="1" ht="16.5" customHeight="1" x14ac:dyDescent="0.2">
      <c r="A510" s="79"/>
      <c r="B510" s="150"/>
      <c r="C510" s="151" t="s">
        <v>747</v>
      </c>
      <c r="D510" s="151" t="s">
        <v>26</v>
      </c>
      <c r="E510" s="152" t="s">
        <v>748</v>
      </c>
      <c r="F510" s="153" t="s">
        <v>749</v>
      </c>
      <c r="G510" s="154" t="s">
        <v>161</v>
      </c>
      <c r="H510" s="155">
        <v>5</v>
      </c>
      <c r="I510" s="156">
        <v>321.37</v>
      </c>
      <c r="J510" s="156">
        <f>ROUND(I510*H510,2)</f>
        <v>1606.85</v>
      </c>
      <c r="K510" s="153" t="s">
        <v>3562</v>
      </c>
      <c r="L510" s="80"/>
      <c r="M510" s="157" t="s">
        <v>31</v>
      </c>
      <c r="N510" s="158" t="s">
        <v>3550</v>
      </c>
      <c r="O510" s="159">
        <v>0.20399999999999999</v>
      </c>
      <c r="P510" s="159">
        <f>O510*H510</f>
        <v>1.02</v>
      </c>
      <c r="Q510" s="159">
        <v>7.6099999999999996E-4</v>
      </c>
      <c r="R510" s="159">
        <f>Q510*H510</f>
        <v>3.8049999999999998E-3</v>
      </c>
      <c r="S510" s="159">
        <v>0</v>
      </c>
      <c r="T510" s="160">
        <f>S510*H510</f>
        <v>0</v>
      </c>
      <c r="U510" s="79"/>
      <c r="V510" s="79"/>
      <c r="W510" s="79"/>
      <c r="X510" s="79"/>
      <c r="Y510" s="79"/>
      <c r="Z510" s="79"/>
      <c r="AA510" s="79"/>
      <c r="AB510" s="79"/>
      <c r="AC510" s="79"/>
      <c r="AD510" s="79"/>
      <c r="AE510" s="79"/>
      <c r="AR510" s="161" t="s">
        <v>162</v>
      </c>
      <c r="AT510" s="161" t="s">
        <v>26</v>
      </c>
      <c r="AU510" s="161" t="s">
        <v>62</v>
      </c>
      <c r="AY510" s="72" t="s">
        <v>107</v>
      </c>
      <c r="BE510" s="162">
        <f>IF(N510="základní",J510,0)</f>
        <v>1606.85</v>
      </c>
      <c r="BF510" s="162">
        <f>IF(N510="snížená",J510,0)</f>
        <v>0</v>
      </c>
      <c r="BG510" s="162">
        <f>IF(N510="zákl. přenesená",J510,0)</f>
        <v>0</v>
      </c>
      <c r="BH510" s="162">
        <f>IF(N510="sníž. přenesená",J510,0)</f>
        <v>0</v>
      </c>
      <c r="BI510" s="162">
        <f>IF(N510="nulová",J510,0)</f>
        <v>0</v>
      </c>
      <c r="BJ510" s="72" t="s">
        <v>105</v>
      </c>
      <c r="BK510" s="162">
        <f>ROUND(I510*H510,2)</f>
        <v>1606.85</v>
      </c>
      <c r="BL510" s="72" t="s">
        <v>162</v>
      </c>
      <c r="BM510" s="161" t="s">
        <v>750</v>
      </c>
    </row>
    <row r="511" spans="1:65" s="82" customFormat="1" x14ac:dyDescent="0.2">
      <c r="A511" s="79"/>
      <c r="B511" s="80"/>
      <c r="C511" s="79"/>
      <c r="D511" s="163" t="s">
        <v>116</v>
      </c>
      <c r="E511" s="79"/>
      <c r="F511" s="164" t="s">
        <v>751</v>
      </c>
      <c r="G511" s="79"/>
      <c r="H511" s="79"/>
      <c r="I511" s="79"/>
      <c r="J511" s="79"/>
      <c r="K511" s="79"/>
      <c r="L511" s="80"/>
      <c r="M511" s="165"/>
      <c r="O511" s="79"/>
      <c r="P511" s="79"/>
      <c r="Q511" s="79"/>
      <c r="R511" s="79"/>
      <c r="S511" s="79"/>
      <c r="T511" s="166"/>
      <c r="U511" s="79"/>
      <c r="V511" s="79"/>
      <c r="W511" s="79"/>
      <c r="X511" s="79"/>
      <c r="Y511" s="79"/>
      <c r="Z511" s="79"/>
      <c r="AA511" s="79"/>
      <c r="AB511" s="79"/>
      <c r="AC511" s="79"/>
      <c r="AD511" s="79"/>
      <c r="AE511" s="79"/>
      <c r="AT511" s="72" t="s">
        <v>116</v>
      </c>
      <c r="AU511" s="72" t="s">
        <v>62</v>
      </c>
    </row>
    <row r="512" spans="1:65" s="82" customFormat="1" x14ac:dyDescent="0.2">
      <c r="A512" s="79"/>
      <c r="B512" s="80"/>
      <c r="C512" s="79"/>
      <c r="D512" s="167" t="s">
        <v>118</v>
      </c>
      <c r="E512" s="79"/>
      <c r="F512" s="168" t="s">
        <v>3736</v>
      </c>
      <c r="G512" s="79"/>
      <c r="H512" s="79"/>
      <c r="I512" s="79"/>
      <c r="J512" s="79"/>
      <c r="K512" s="79"/>
      <c r="L512" s="80"/>
      <c r="M512" s="165"/>
      <c r="O512" s="79"/>
      <c r="P512" s="79"/>
      <c r="Q512" s="79"/>
      <c r="R512" s="79"/>
      <c r="S512" s="79"/>
      <c r="T512" s="166"/>
      <c r="U512" s="79"/>
      <c r="V512" s="79"/>
      <c r="W512" s="79"/>
      <c r="X512" s="79"/>
      <c r="Y512" s="79"/>
      <c r="Z512" s="79"/>
      <c r="AA512" s="79"/>
      <c r="AB512" s="79"/>
      <c r="AC512" s="79"/>
      <c r="AD512" s="79"/>
      <c r="AE512" s="79"/>
      <c r="AT512" s="72" t="s">
        <v>118</v>
      </c>
      <c r="AU512" s="72" t="s">
        <v>62</v>
      </c>
    </row>
    <row r="513" spans="1:65" s="82" customFormat="1" ht="16.5" customHeight="1" x14ac:dyDescent="0.2">
      <c r="A513" s="79"/>
      <c r="B513" s="150"/>
      <c r="C513" s="151" t="s">
        <v>752</v>
      </c>
      <c r="D513" s="151" t="s">
        <v>26</v>
      </c>
      <c r="E513" s="152" t="s">
        <v>753</v>
      </c>
      <c r="F513" s="153" t="s">
        <v>754</v>
      </c>
      <c r="G513" s="154" t="s">
        <v>161</v>
      </c>
      <c r="H513" s="155">
        <v>3</v>
      </c>
      <c r="I513" s="156">
        <v>362.79</v>
      </c>
      <c r="J513" s="156">
        <f>ROUND(I513*H513,2)</f>
        <v>1088.3699999999999</v>
      </c>
      <c r="K513" s="153" t="s">
        <v>3562</v>
      </c>
      <c r="L513" s="80"/>
      <c r="M513" s="157" t="s">
        <v>31</v>
      </c>
      <c r="N513" s="158" t="s">
        <v>3550</v>
      </c>
      <c r="O513" s="159">
        <v>0.22500000000000001</v>
      </c>
      <c r="P513" s="159">
        <f>O513*H513</f>
        <v>0.67500000000000004</v>
      </c>
      <c r="Q513" s="159">
        <v>9.5350000000000003E-4</v>
      </c>
      <c r="R513" s="159">
        <f>Q513*H513</f>
        <v>2.8605000000000002E-3</v>
      </c>
      <c r="S513" s="159">
        <v>0</v>
      </c>
      <c r="T513" s="160">
        <f>S513*H513</f>
        <v>0</v>
      </c>
      <c r="U513" s="79"/>
      <c r="V513" s="79"/>
      <c r="W513" s="79"/>
      <c r="X513" s="79"/>
      <c r="Y513" s="79"/>
      <c r="Z513" s="79"/>
      <c r="AA513" s="79"/>
      <c r="AB513" s="79"/>
      <c r="AC513" s="79"/>
      <c r="AD513" s="79"/>
      <c r="AE513" s="79"/>
      <c r="AR513" s="161" t="s">
        <v>162</v>
      </c>
      <c r="AT513" s="161" t="s">
        <v>26</v>
      </c>
      <c r="AU513" s="161" t="s">
        <v>62</v>
      </c>
      <c r="AY513" s="72" t="s">
        <v>107</v>
      </c>
      <c r="BE513" s="162">
        <f>IF(N513="základní",J513,0)</f>
        <v>1088.3699999999999</v>
      </c>
      <c r="BF513" s="162">
        <f>IF(N513="snížená",J513,0)</f>
        <v>0</v>
      </c>
      <c r="BG513" s="162">
        <f>IF(N513="zákl. přenesená",J513,0)</f>
        <v>0</v>
      </c>
      <c r="BH513" s="162">
        <f>IF(N513="sníž. přenesená",J513,0)</f>
        <v>0</v>
      </c>
      <c r="BI513" s="162">
        <f>IF(N513="nulová",J513,0)</f>
        <v>0</v>
      </c>
      <c r="BJ513" s="72" t="s">
        <v>105</v>
      </c>
      <c r="BK513" s="162">
        <f>ROUND(I513*H513,2)</f>
        <v>1088.3699999999999</v>
      </c>
      <c r="BL513" s="72" t="s">
        <v>162</v>
      </c>
      <c r="BM513" s="161" t="s">
        <v>755</v>
      </c>
    </row>
    <row r="514" spans="1:65" s="82" customFormat="1" x14ac:dyDescent="0.2">
      <c r="A514" s="79"/>
      <c r="B514" s="80"/>
      <c r="C514" s="79"/>
      <c r="D514" s="163" t="s">
        <v>116</v>
      </c>
      <c r="E514" s="79"/>
      <c r="F514" s="164" t="s">
        <v>756</v>
      </c>
      <c r="G514" s="79"/>
      <c r="H514" s="79"/>
      <c r="I514" s="79"/>
      <c r="J514" s="79"/>
      <c r="K514" s="79"/>
      <c r="L514" s="80"/>
      <c r="M514" s="165"/>
      <c r="O514" s="79"/>
      <c r="P514" s="79"/>
      <c r="Q514" s="79"/>
      <c r="R514" s="79"/>
      <c r="S514" s="79"/>
      <c r="T514" s="166"/>
      <c r="U514" s="79"/>
      <c r="V514" s="79"/>
      <c r="W514" s="79"/>
      <c r="X514" s="79"/>
      <c r="Y514" s="79"/>
      <c r="Z514" s="79"/>
      <c r="AA514" s="79"/>
      <c r="AB514" s="79"/>
      <c r="AC514" s="79"/>
      <c r="AD514" s="79"/>
      <c r="AE514" s="79"/>
      <c r="AT514" s="72" t="s">
        <v>116</v>
      </c>
      <c r="AU514" s="72" t="s">
        <v>62</v>
      </c>
    </row>
    <row r="515" spans="1:65" s="82" customFormat="1" x14ac:dyDescent="0.2">
      <c r="A515" s="79"/>
      <c r="B515" s="80"/>
      <c r="C515" s="79"/>
      <c r="D515" s="167" t="s">
        <v>118</v>
      </c>
      <c r="E515" s="79"/>
      <c r="F515" s="168" t="s">
        <v>3737</v>
      </c>
      <c r="G515" s="79"/>
      <c r="H515" s="79"/>
      <c r="I515" s="79"/>
      <c r="J515" s="79"/>
      <c r="K515" s="79"/>
      <c r="L515" s="80"/>
      <c r="M515" s="165"/>
      <c r="O515" s="79"/>
      <c r="P515" s="79"/>
      <c r="Q515" s="79"/>
      <c r="R515" s="79"/>
      <c r="S515" s="79"/>
      <c r="T515" s="166"/>
      <c r="U515" s="79"/>
      <c r="V515" s="79"/>
      <c r="W515" s="79"/>
      <c r="X515" s="79"/>
      <c r="Y515" s="79"/>
      <c r="Z515" s="79"/>
      <c r="AA515" s="79"/>
      <c r="AB515" s="79"/>
      <c r="AC515" s="79"/>
      <c r="AD515" s="79"/>
      <c r="AE515" s="79"/>
      <c r="AT515" s="72" t="s">
        <v>118</v>
      </c>
      <c r="AU515" s="72" t="s">
        <v>62</v>
      </c>
    </row>
    <row r="516" spans="1:65" s="82" customFormat="1" ht="16.5" customHeight="1" x14ac:dyDescent="0.2">
      <c r="A516" s="79"/>
      <c r="B516" s="150"/>
      <c r="C516" s="151" t="s">
        <v>757</v>
      </c>
      <c r="D516" s="151" t="s">
        <v>26</v>
      </c>
      <c r="E516" s="152" t="s">
        <v>758</v>
      </c>
      <c r="F516" s="153" t="s">
        <v>759</v>
      </c>
      <c r="G516" s="154" t="s">
        <v>161</v>
      </c>
      <c r="H516" s="155">
        <v>7</v>
      </c>
      <c r="I516" s="156">
        <v>261.12</v>
      </c>
      <c r="J516" s="156">
        <f>ROUND(I516*H516,2)</f>
        <v>1827.84</v>
      </c>
      <c r="K516" s="153" t="s">
        <v>3562</v>
      </c>
      <c r="L516" s="80"/>
      <c r="M516" s="157" t="s">
        <v>31</v>
      </c>
      <c r="N516" s="158" t="s">
        <v>3550</v>
      </c>
      <c r="O516" s="159">
        <v>0.183</v>
      </c>
      <c r="P516" s="159">
        <f>O516*H516</f>
        <v>1.2809999999999999</v>
      </c>
      <c r="Q516" s="159">
        <v>6.0099999999999997E-4</v>
      </c>
      <c r="R516" s="159">
        <f>Q516*H516</f>
        <v>4.2069999999999998E-3</v>
      </c>
      <c r="S516" s="159">
        <v>0</v>
      </c>
      <c r="T516" s="160">
        <f>S516*H516</f>
        <v>0</v>
      </c>
      <c r="U516" s="79"/>
      <c r="V516" s="79"/>
      <c r="W516" s="79"/>
      <c r="X516" s="79"/>
      <c r="Y516" s="79"/>
      <c r="Z516" s="79"/>
      <c r="AA516" s="79"/>
      <c r="AB516" s="79"/>
      <c r="AC516" s="79"/>
      <c r="AD516" s="79"/>
      <c r="AE516" s="79"/>
      <c r="AR516" s="161" t="s">
        <v>162</v>
      </c>
      <c r="AT516" s="161" t="s">
        <v>26</v>
      </c>
      <c r="AU516" s="161" t="s">
        <v>62</v>
      </c>
      <c r="AY516" s="72" t="s">
        <v>107</v>
      </c>
      <c r="BE516" s="162">
        <f>IF(N516="základní",J516,0)</f>
        <v>1827.84</v>
      </c>
      <c r="BF516" s="162">
        <f>IF(N516="snížená",J516,0)</f>
        <v>0</v>
      </c>
      <c r="BG516" s="162">
        <f>IF(N516="zákl. přenesená",J516,0)</f>
        <v>0</v>
      </c>
      <c r="BH516" s="162">
        <f>IF(N516="sníž. přenesená",J516,0)</f>
        <v>0</v>
      </c>
      <c r="BI516" s="162">
        <f>IF(N516="nulová",J516,0)</f>
        <v>0</v>
      </c>
      <c r="BJ516" s="72" t="s">
        <v>105</v>
      </c>
      <c r="BK516" s="162">
        <f>ROUND(I516*H516,2)</f>
        <v>1827.84</v>
      </c>
      <c r="BL516" s="72" t="s">
        <v>162</v>
      </c>
      <c r="BM516" s="161" t="s">
        <v>760</v>
      </c>
    </row>
    <row r="517" spans="1:65" s="82" customFormat="1" x14ac:dyDescent="0.2">
      <c r="A517" s="79"/>
      <c r="B517" s="80"/>
      <c r="C517" s="79"/>
      <c r="D517" s="163" t="s">
        <v>116</v>
      </c>
      <c r="E517" s="79"/>
      <c r="F517" s="164" t="s">
        <v>761</v>
      </c>
      <c r="G517" s="79"/>
      <c r="H517" s="79"/>
      <c r="I517" s="79"/>
      <c r="J517" s="79"/>
      <c r="K517" s="79"/>
      <c r="L517" s="80"/>
      <c r="M517" s="165"/>
      <c r="O517" s="79"/>
      <c r="P517" s="79"/>
      <c r="Q517" s="79"/>
      <c r="R517" s="79"/>
      <c r="S517" s="79"/>
      <c r="T517" s="166"/>
      <c r="U517" s="79"/>
      <c r="V517" s="79"/>
      <c r="W517" s="79"/>
      <c r="X517" s="79"/>
      <c r="Y517" s="79"/>
      <c r="Z517" s="79"/>
      <c r="AA517" s="79"/>
      <c r="AB517" s="79"/>
      <c r="AC517" s="79"/>
      <c r="AD517" s="79"/>
      <c r="AE517" s="79"/>
      <c r="AT517" s="72" t="s">
        <v>116</v>
      </c>
      <c r="AU517" s="72" t="s">
        <v>62</v>
      </c>
    </row>
    <row r="518" spans="1:65" s="82" customFormat="1" x14ac:dyDescent="0.2">
      <c r="A518" s="79"/>
      <c r="B518" s="80"/>
      <c r="C518" s="79"/>
      <c r="D518" s="167" t="s">
        <v>118</v>
      </c>
      <c r="E518" s="79"/>
      <c r="F518" s="168" t="s">
        <v>3738</v>
      </c>
      <c r="G518" s="79"/>
      <c r="H518" s="79"/>
      <c r="I518" s="79"/>
      <c r="J518" s="79"/>
      <c r="K518" s="79"/>
      <c r="L518" s="80"/>
      <c r="M518" s="165"/>
      <c r="O518" s="79"/>
      <c r="P518" s="79"/>
      <c r="Q518" s="79"/>
      <c r="R518" s="79"/>
      <c r="S518" s="79"/>
      <c r="T518" s="166"/>
      <c r="U518" s="79"/>
      <c r="V518" s="79"/>
      <c r="W518" s="79"/>
      <c r="X518" s="79"/>
      <c r="Y518" s="79"/>
      <c r="Z518" s="79"/>
      <c r="AA518" s="79"/>
      <c r="AB518" s="79"/>
      <c r="AC518" s="79"/>
      <c r="AD518" s="79"/>
      <c r="AE518" s="79"/>
      <c r="AT518" s="72" t="s">
        <v>118</v>
      </c>
      <c r="AU518" s="72" t="s">
        <v>62</v>
      </c>
    </row>
    <row r="519" spans="1:65" s="82" customFormat="1" ht="16.5" customHeight="1" x14ac:dyDescent="0.2">
      <c r="A519" s="79"/>
      <c r="B519" s="150"/>
      <c r="C519" s="151" t="s">
        <v>762</v>
      </c>
      <c r="D519" s="151" t="s">
        <v>26</v>
      </c>
      <c r="E519" s="152" t="s">
        <v>763</v>
      </c>
      <c r="F519" s="153" t="s">
        <v>764</v>
      </c>
      <c r="G519" s="154" t="s">
        <v>161</v>
      </c>
      <c r="H519" s="155">
        <v>3</v>
      </c>
      <c r="I519" s="156">
        <v>261.37</v>
      </c>
      <c r="J519" s="156">
        <f>ROUND(I519*H519,2)</f>
        <v>784.11</v>
      </c>
      <c r="K519" s="153" t="s">
        <v>3562</v>
      </c>
      <c r="L519" s="80"/>
      <c r="M519" s="157" t="s">
        <v>31</v>
      </c>
      <c r="N519" s="158" t="s">
        <v>3550</v>
      </c>
      <c r="O519" s="159">
        <v>0.20399999999999999</v>
      </c>
      <c r="P519" s="159">
        <f>O519*H519</f>
        <v>0.61199999999999999</v>
      </c>
      <c r="Q519" s="159">
        <v>7.5100000000000004E-4</v>
      </c>
      <c r="R519" s="159">
        <f>Q519*H519</f>
        <v>2.2530000000000002E-3</v>
      </c>
      <c r="S519" s="159">
        <v>0</v>
      </c>
      <c r="T519" s="160">
        <f>S519*H519</f>
        <v>0</v>
      </c>
      <c r="U519" s="79"/>
      <c r="V519" s="79"/>
      <c r="W519" s="79"/>
      <c r="X519" s="79"/>
      <c r="Y519" s="79"/>
      <c r="Z519" s="79"/>
      <c r="AA519" s="79"/>
      <c r="AB519" s="79"/>
      <c r="AC519" s="79"/>
      <c r="AD519" s="79"/>
      <c r="AE519" s="79"/>
      <c r="AR519" s="161" t="s">
        <v>162</v>
      </c>
      <c r="AT519" s="161" t="s">
        <v>26</v>
      </c>
      <c r="AU519" s="161" t="s">
        <v>62</v>
      </c>
      <c r="AY519" s="72" t="s">
        <v>107</v>
      </c>
      <c r="BE519" s="162">
        <f>IF(N519="základní",J519,0)</f>
        <v>784.11</v>
      </c>
      <c r="BF519" s="162">
        <f>IF(N519="snížená",J519,0)</f>
        <v>0</v>
      </c>
      <c r="BG519" s="162">
        <f>IF(N519="zákl. přenesená",J519,0)</f>
        <v>0</v>
      </c>
      <c r="BH519" s="162">
        <f>IF(N519="sníž. přenesená",J519,0)</f>
        <v>0</v>
      </c>
      <c r="BI519" s="162">
        <f>IF(N519="nulová",J519,0)</f>
        <v>0</v>
      </c>
      <c r="BJ519" s="72" t="s">
        <v>105</v>
      </c>
      <c r="BK519" s="162">
        <f>ROUND(I519*H519,2)</f>
        <v>784.11</v>
      </c>
      <c r="BL519" s="72" t="s">
        <v>162</v>
      </c>
      <c r="BM519" s="161" t="s">
        <v>765</v>
      </c>
    </row>
    <row r="520" spans="1:65" s="82" customFormat="1" x14ac:dyDescent="0.2">
      <c r="A520" s="79"/>
      <c r="B520" s="80"/>
      <c r="C520" s="79"/>
      <c r="D520" s="163" t="s">
        <v>116</v>
      </c>
      <c r="E520" s="79"/>
      <c r="F520" s="164" t="s">
        <v>766</v>
      </c>
      <c r="G520" s="79"/>
      <c r="H520" s="79"/>
      <c r="I520" s="79"/>
      <c r="J520" s="79"/>
      <c r="K520" s="79"/>
      <c r="L520" s="80"/>
      <c r="M520" s="165"/>
      <c r="O520" s="79"/>
      <c r="P520" s="79"/>
      <c r="Q520" s="79"/>
      <c r="R520" s="79"/>
      <c r="S520" s="79"/>
      <c r="T520" s="166"/>
      <c r="U520" s="79"/>
      <c r="V520" s="79"/>
      <c r="W520" s="79"/>
      <c r="X520" s="79"/>
      <c r="Y520" s="79"/>
      <c r="Z520" s="79"/>
      <c r="AA520" s="79"/>
      <c r="AB520" s="79"/>
      <c r="AC520" s="79"/>
      <c r="AD520" s="79"/>
      <c r="AE520" s="79"/>
      <c r="AT520" s="72" t="s">
        <v>116</v>
      </c>
      <c r="AU520" s="72" t="s">
        <v>62</v>
      </c>
    </row>
    <row r="521" spans="1:65" s="82" customFormat="1" x14ac:dyDescent="0.2">
      <c r="A521" s="79"/>
      <c r="B521" s="80"/>
      <c r="C521" s="79"/>
      <c r="D521" s="167" t="s">
        <v>118</v>
      </c>
      <c r="E521" s="79"/>
      <c r="F521" s="168" t="s">
        <v>3739</v>
      </c>
      <c r="G521" s="79"/>
      <c r="H521" s="79"/>
      <c r="I521" s="79"/>
      <c r="J521" s="79"/>
      <c r="K521" s="79"/>
      <c r="L521" s="80"/>
      <c r="M521" s="165"/>
      <c r="O521" s="79"/>
      <c r="P521" s="79"/>
      <c r="Q521" s="79"/>
      <c r="R521" s="79"/>
      <c r="S521" s="79"/>
      <c r="T521" s="166"/>
      <c r="U521" s="79"/>
      <c r="V521" s="79"/>
      <c r="W521" s="79"/>
      <c r="X521" s="79"/>
      <c r="Y521" s="79"/>
      <c r="Z521" s="79"/>
      <c r="AA521" s="79"/>
      <c r="AB521" s="79"/>
      <c r="AC521" s="79"/>
      <c r="AD521" s="79"/>
      <c r="AE521" s="79"/>
      <c r="AT521" s="72" t="s">
        <v>118</v>
      </c>
      <c r="AU521" s="72" t="s">
        <v>62</v>
      </c>
    </row>
    <row r="522" spans="1:65" s="82" customFormat="1" ht="16.5" customHeight="1" x14ac:dyDescent="0.2">
      <c r="A522" s="79"/>
      <c r="B522" s="150"/>
      <c r="C522" s="151" t="s">
        <v>767</v>
      </c>
      <c r="D522" s="151" t="s">
        <v>26</v>
      </c>
      <c r="E522" s="152" t="s">
        <v>768</v>
      </c>
      <c r="F522" s="153" t="s">
        <v>769</v>
      </c>
      <c r="G522" s="154" t="s">
        <v>161</v>
      </c>
      <c r="H522" s="155">
        <v>1</v>
      </c>
      <c r="I522" s="156">
        <v>326.79000000000002</v>
      </c>
      <c r="J522" s="156">
        <f>ROUND(I522*H522,2)</f>
        <v>326.79000000000002</v>
      </c>
      <c r="K522" s="153" t="s">
        <v>3562</v>
      </c>
      <c r="L522" s="80"/>
      <c r="M522" s="157" t="s">
        <v>31</v>
      </c>
      <c r="N522" s="158" t="s">
        <v>3550</v>
      </c>
      <c r="O522" s="159">
        <v>0.22500000000000001</v>
      </c>
      <c r="P522" s="159">
        <f>O522*H522</f>
        <v>0.22500000000000001</v>
      </c>
      <c r="Q522" s="159">
        <v>9.7349999999999997E-4</v>
      </c>
      <c r="R522" s="159">
        <f>Q522*H522</f>
        <v>9.7349999999999997E-4</v>
      </c>
      <c r="S522" s="159">
        <v>0</v>
      </c>
      <c r="T522" s="160">
        <f>S522*H522</f>
        <v>0</v>
      </c>
      <c r="U522" s="79"/>
      <c r="V522" s="79"/>
      <c r="W522" s="79"/>
      <c r="X522" s="79"/>
      <c r="Y522" s="79"/>
      <c r="Z522" s="79"/>
      <c r="AA522" s="79"/>
      <c r="AB522" s="79"/>
      <c r="AC522" s="79"/>
      <c r="AD522" s="79"/>
      <c r="AE522" s="79"/>
      <c r="AR522" s="161" t="s">
        <v>162</v>
      </c>
      <c r="AT522" s="161" t="s">
        <v>26</v>
      </c>
      <c r="AU522" s="161" t="s">
        <v>62</v>
      </c>
      <c r="AY522" s="72" t="s">
        <v>107</v>
      </c>
      <c r="BE522" s="162">
        <f>IF(N522="základní",J522,0)</f>
        <v>326.79000000000002</v>
      </c>
      <c r="BF522" s="162">
        <f>IF(N522="snížená",J522,0)</f>
        <v>0</v>
      </c>
      <c r="BG522" s="162">
        <f>IF(N522="zákl. přenesená",J522,0)</f>
        <v>0</v>
      </c>
      <c r="BH522" s="162">
        <f>IF(N522="sníž. přenesená",J522,0)</f>
        <v>0</v>
      </c>
      <c r="BI522" s="162">
        <f>IF(N522="nulová",J522,0)</f>
        <v>0</v>
      </c>
      <c r="BJ522" s="72" t="s">
        <v>105</v>
      </c>
      <c r="BK522" s="162">
        <f>ROUND(I522*H522,2)</f>
        <v>326.79000000000002</v>
      </c>
      <c r="BL522" s="72" t="s">
        <v>162</v>
      </c>
      <c r="BM522" s="161" t="s">
        <v>770</v>
      </c>
    </row>
    <row r="523" spans="1:65" s="82" customFormat="1" x14ac:dyDescent="0.2">
      <c r="A523" s="79"/>
      <c r="B523" s="80"/>
      <c r="C523" s="79"/>
      <c r="D523" s="163" t="s">
        <v>116</v>
      </c>
      <c r="E523" s="79"/>
      <c r="F523" s="164" t="s">
        <v>771</v>
      </c>
      <c r="G523" s="79"/>
      <c r="H523" s="79"/>
      <c r="I523" s="79"/>
      <c r="J523" s="79"/>
      <c r="K523" s="79"/>
      <c r="L523" s="80"/>
      <c r="M523" s="165"/>
      <c r="O523" s="79"/>
      <c r="P523" s="79"/>
      <c r="Q523" s="79"/>
      <c r="R523" s="79"/>
      <c r="S523" s="79"/>
      <c r="T523" s="166"/>
      <c r="U523" s="79"/>
      <c r="V523" s="79"/>
      <c r="W523" s="79"/>
      <c r="X523" s="79"/>
      <c r="Y523" s="79"/>
      <c r="Z523" s="79"/>
      <c r="AA523" s="79"/>
      <c r="AB523" s="79"/>
      <c r="AC523" s="79"/>
      <c r="AD523" s="79"/>
      <c r="AE523" s="79"/>
      <c r="AT523" s="72" t="s">
        <v>116</v>
      </c>
      <c r="AU523" s="72" t="s">
        <v>62</v>
      </c>
    </row>
    <row r="524" spans="1:65" s="82" customFormat="1" x14ac:dyDescent="0.2">
      <c r="A524" s="79"/>
      <c r="B524" s="80"/>
      <c r="C524" s="79"/>
      <c r="D524" s="167" t="s">
        <v>118</v>
      </c>
      <c r="E524" s="79"/>
      <c r="F524" s="168" t="s">
        <v>3740</v>
      </c>
      <c r="G524" s="79"/>
      <c r="H524" s="79"/>
      <c r="I524" s="79"/>
      <c r="J524" s="79"/>
      <c r="K524" s="79"/>
      <c r="L524" s="80"/>
      <c r="M524" s="165"/>
      <c r="O524" s="79"/>
      <c r="P524" s="79"/>
      <c r="Q524" s="79"/>
      <c r="R524" s="79"/>
      <c r="S524" s="79"/>
      <c r="T524" s="166"/>
      <c r="U524" s="79"/>
      <c r="V524" s="79"/>
      <c r="W524" s="79"/>
      <c r="X524" s="79"/>
      <c r="Y524" s="79"/>
      <c r="Z524" s="79"/>
      <c r="AA524" s="79"/>
      <c r="AB524" s="79"/>
      <c r="AC524" s="79"/>
      <c r="AD524" s="79"/>
      <c r="AE524" s="79"/>
      <c r="AT524" s="72" t="s">
        <v>118</v>
      </c>
      <c r="AU524" s="72" t="s">
        <v>62</v>
      </c>
    </row>
    <row r="525" spans="1:65" s="82" customFormat="1" ht="16.5" customHeight="1" x14ac:dyDescent="0.2">
      <c r="A525" s="79"/>
      <c r="B525" s="150"/>
      <c r="C525" s="151" t="s">
        <v>772</v>
      </c>
      <c r="D525" s="151" t="s">
        <v>26</v>
      </c>
      <c r="E525" s="152" t="s">
        <v>773</v>
      </c>
      <c r="F525" s="153" t="s">
        <v>774</v>
      </c>
      <c r="G525" s="154" t="s">
        <v>161</v>
      </c>
      <c r="H525" s="155">
        <v>3</v>
      </c>
      <c r="I525" s="156">
        <v>26.04</v>
      </c>
      <c r="J525" s="156">
        <f>ROUND(I525*H525,2)</f>
        <v>78.12</v>
      </c>
      <c r="K525" s="153" t="s">
        <v>3562</v>
      </c>
      <c r="L525" s="80"/>
      <c r="M525" s="157" t="s">
        <v>31</v>
      </c>
      <c r="N525" s="158" t="s">
        <v>3550</v>
      </c>
      <c r="O525" s="159">
        <v>6.2E-2</v>
      </c>
      <c r="P525" s="159">
        <f>O525*H525</f>
        <v>0.186</v>
      </c>
      <c r="Q525" s="159">
        <v>0</v>
      </c>
      <c r="R525" s="159">
        <f>Q525*H525</f>
        <v>0</v>
      </c>
      <c r="S525" s="159">
        <v>5.4900000000000001E-3</v>
      </c>
      <c r="T525" s="160">
        <f>S525*H525</f>
        <v>1.6469999999999999E-2</v>
      </c>
      <c r="U525" s="79"/>
      <c r="V525" s="79"/>
      <c r="W525" s="79"/>
      <c r="X525" s="79"/>
      <c r="Y525" s="79"/>
      <c r="Z525" s="79"/>
      <c r="AA525" s="79"/>
      <c r="AB525" s="79"/>
      <c r="AC525" s="79"/>
      <c r="AD525" s="79"/>
      <c r="AE525" s="79"/>
      <c r="AR525" s="161" t="s">
        <v>162</v>
      </c>
      <c r="AT525" s="161" t="s">
        <v>26</v>
      </c>
      <c r="AU525" s="161" t="s">
        <v>62</v>
      </c>
      <c r="AY525" s="72" t="s">
        <v>107</v>
      </c>
      <c r="BE525" s="162">
        <f>IF(N525="základní",J525,0)</f>
        <v>78.12</v>
      </c>
      <c r="BF525" s="162">
        <f>IF(N525="snížená",J525,0)</f>
        <v>0</v>
      </c>
      <c r="BG525" s="162">
        <f>IF(N525="zákl. přenesená",J525,0)</f>
        <v>0</v>
      </c>
      <c r="BH525" s="162">
        <f>IF(N525="sníž. přenesená",J525,0)</f>
        <v>0</v>
      </c>
      <c r="BI525" s="162">
        <f>IF(N525="nulová",J525,0)</f>
        <v>0</v>
      </c>
      <c r="BJ525" s="72" t="s">
        <v>105</v>
      </c>
      <c r="BK525" s="162">
        <f>ROUND(I525*H525,2)</f>
        <v>78.12</v>
      </c>
      <c r="BL525" s="72" t="s">
        <v>162</v>
      </c>
      <c r="BM525" s="161" t="s">
        <v>775</v>
      </c>
    </row>
    <row r="526" spans="1:65" s="82" customFormat="1" x14ac:dyDescent="0.2">
      <c r="A526" s="79"/>
      <c r="B526" s="80"/>
      <c r="C526" s="79"/>
      <c r="D526" s="163" t="s">
        <v>116</v>
      </c>
      <c r="E526" s="79"/>
      <c r="F526" s="164" t="s">
        <v>774</v>
      </c>
      <c r="G526" s="79"/>
      <c r="H526" s="79"/>
      <c r="I526" s="79"/>
      <c r="J526" s="79"/>
      <c r="K526" s="79"/>
      <c r="L526" s="80"/>
      <c r="M526" s="165"/>
      <c r="O526" s="79"/>
      <c r="P526" s="79"/>
      <c r="Q526" s="79"/>
      <c r="R526" s="79"/>
      <c r="S526" s="79"/>
      <c r="T526" s="166"/>
      <c r="U526" s="79"/>
      <c r="V526" s="79"/>
      <c r="W526" s="79"/>
      <c r="X526" s="79"/>
      <c r="Y526" s="79"/>
      <c r="Z526" s="79"/>
      <c r="AA526" s="79"/>
      <c r="AB526" s="79"/>
      <c r="AC526" s="79"/>
      <c r="AD526" s="79"/>
      <c r="AE526" s="79"/>
      <c r="AT526" s="72" t="s">
        <v>116</v>
      </c>
      <c r="AU526" s="72" t="s">
        <v>62</v>
      </c>
    </row>
    <row r="527" spans="1:65" s="82" customFormat="1" x14ac:dyDescent="0.2">
      <c r="A527" s="79"/>
      <c r="B527" s="80"/>
      <c r="C527" s="79"/>
      <c r="D527" s="167" t="s">
        <v>118</v>
      </c>
      <c r="E527" s="79"/>
      <c r="F527" s="168" t="s">
        <v>3741</v>
      </c>
      <c r="G527" s="79"/>
      <c r="H527" s="79"/>
      <c r="I527" s="79"/>
      <c r="J527" s="79"/>
      <c r="K527" s="79"/>
      <c r="L527" s="80"/>
      <c r="M527" s="165"/>
      <c r="O527" s="79"/>
      <c r="P527" s="79"/>
      <c r="Q527" s="79"/>
      <c r="R527" s="79"/>
      <c r="S527" s="79"/>
      <c r="T527" s="166"/>
      <c r="U527" s="79"/>
      <c r="V527" s="79"/>
      <c r="W527" s="79"/>
      <c r="X527" s="79"/>
      <c r="Y527" s="79"/>
      <c r="Z527" s="79"/>
      <c r="AA527" s="79"/>
      <c r="AB527" s="79"/>
      <c r="AC527" s="79"/>
      <c r="AD527" s="79"/>
      <c r="AE527" s="79"/>
      <c r="AT527" s="72" t="s">
        <v>118</v>
      </c>
      <c r="AU527" s="72" t="s">
        <v>62</v>
      </c>
    </row>
    <row r="528" spans="1:65" s="82" customFormat="1" ht="16.5" customHeight="1" x14ac:dyDescent="0.2">
      <c r="A528" s="79"/>
      <c r="B528" s="150"/>
      <c r="C528" s="151" t="s">
        <v>776</v>
      </c>
      <c r="D528" s="151" t="s">
        <v>26</v>
      </c>
      <c r="E528" s="152" t="s">
        <v>777</v>
      </c>
      <c r="F528" s="153" t="s">
        <v>778</v>
      </c>
      <c r="G528" s="154" t="s">
        <v>161</v>
      </c>
      <c r="H528" s="155">
        <v>2</v>
      </c>
      <c r="I528" s="156">
        <v>30.24</v>
      </c>
      <c r="J528" s="156">
        <f>ROUND(I528*H528,2)</f>
        <v>60.48</v>
      </c>
      <c r="K528" s="153" t="s">
        <v>3562</v>
      </c>
      <c r="L528" s="80"/>
      <c r="M528" s="157" t="s">
        <v>31</v>
      </c>
      <c r="N528" s="158" t="s">
        <v>3550</v>
      </c>
      <c r="O528" s="159">
        <v>7.1999999999999995E-2</v>
      </c>
      <c r="P528" s="159">
        <f>O528*H528</f>
        <v>0.14399999999999999</v>
      </c>
      <c r="Q528" s="159">
        <v>0</v>
      </c>
      <c r="R528" s="159">
        <f>Q528*H528</f>
        <v>0</v>
      </c>
      <c r="S528" s="159">
        <v>5.5999999999999999E-3</v>
      </c>
      <c r="T528" s="160">
        <f>S528*H528</f>
        <v>1.12E-2</v>
      </c>
      <c r="U528" s="79"/>
      <c r="V528" s="79"/>
      <c r="W528" s="79"/>
      <c r="X528" s="79"/>
      <c r="Y528" s="79"/>
      <c r="Z528" s="79"/>
      <c r="AA528" s="79"/>
      <c r="AB528" s="79"/>
      <c r="AC528" s="79"/>
      <c r="AD528" s="79"/>
      <c r="AE528" s="79"/>
      <c r="AR528" s="161" t="s">
        <v>162</v>
      </c>
      <c r="AT528" s="161" t="s">
        <v>26</v>
      </c>
      <c r="AU528" s="161" t="s">
        <v>62</v>
      </c>
      <c r="AY528" s="72" t="s">
        <v>107</v>
      </c>
      <c r="BE528" s="162">
        <f>IF(N528="základní",J528,0)</f>
        <v>60.48</v>
      </c>
      <c r="BF528" s="162">
        <f>IF(N528="snížená",J528,0)</f>
        <v>0</v>
      </c>
      <c r="BG528" s="162">
        <f>IF(N528="zákl. přenesená",J528,0)</f>
        <v>0</v>
      </c>
      <c r="BH528" s="162">
        <f>IF(N528="sníž. přenesená",J528,0)</f>
        <v>0</v>
      </c>
      <c r="BI528" s="162">
        <f>IF(N528="nulová",J528,0)</f>
        <v>0</v>
      </c>
      <c r="BJ528" s="72" t="s">
        <v>105</v>
      </c>
      <c r="BK528" s="162">
        <f>ROUND(I528*H528,2)</f>
        <v>60.48</v>
      </c>
      <c r="BL528" s="72" t="s">
        <v>162</v>
      </c>
      <c r="BM528" s="161" t="s">
        <v>779</v>
      </c>
    </row>
    <row r="529" spans="1:65" s="82" customFormat="1" x14ac:dyDescent="0.2">
      <c r="A529" s="79"/>
      <c r="B529" s="80"/>
      <c r="C529" s="79"/>
      <c r="D529" s="163" t="s">
        <v>116</v>
      </c>
      <c r="E529" s="79"/>
      <c r="F529" s="164" t="s">
        <v>778</v>
      </c>
      <c r="G529" s="79"/>
      <c r="H529" s="79"/>
      <c r="I529" s="79"/>
      <c r="J529" s="79"/>
      <c r="K529" s="79"/>
      <c r="L529" s="80"/>
      <c r="M529" s="165"/>
      <c r="O529" s="79"/>
      <c r="P529" s="79"/>
      <c r="Q529" s="79"/>
      <c r="R529" s="79"/>
      <c r="S529" s="79"/>
      <c r="T529" s="166"/>
      <c r="U529" s="79"/>
      <c r="V529" s="79"/>
      <c r="W529" s="79"/>
      <c r="X529" s="79"/>
      <c r="Y529" s="79"/>
      <c r="Z529" s="79"/>
      <c r="AA529" s="79"/>
      <c r="AB529" s="79"/>
      <c r="AC529" s="79"/>
      <c r="AD529" s="79"/>
      <c r="AE529" s="79"/>
      <c r="AT529" s="72" t="s">
        <v>116</v>
      </c>
      <c r="AU529" s="72" t="s">
        <v>62</v>
      </c>
    </row>
    <row r="530" spans="1:65" s="82" customFormat="1" x14ac:dyDescent="0.2">
      <c r="A530" s="79"/>
      <c r="B530" s="80"/>
      <c r="C530" s="79"/>
      <c r="D530" s="167" t="s">
        <v>118</v>
      </c>
      <c r="E530" s="79"/>
      <c r="F530" s="168" t="s">
        <v>3742</v>
      </c>
      <c r="G530" s="79"/>
      <c r="H530" s="79"/>
      <c r="I530" s="79"/>
      <c r="J530" s="79"/>
      <c r="K530" s="79"/>
      <c r="L530" s="80"/>
      <c r="M530" s="165"/>
      <c r="O530" s="79"/>
      <c r="P530" s="79"/>
      <c r="Q530" s="79"/>
      <c r="R530" s="79"/>
      <c r="S530" s="79"/>
      <c r="T530" s="166"/>
      <c r="U530" s="79"/>
      <c r="V530" s="79"/>
      <c r="W530" s="79"/>
      <c r="X530" s="79"/>
      <c r="Y530" s="79"/>
      <c r="Z530" s="79"/>
      <c r="AA530" s="79"/>
      <c r="AB530" s="79"/>
      <c r="AC530" s="79"/>
      <c r="AD530" s="79"/>
      <c r="AE530" s="79"/>
      <c r="AT530" s="72" t="s">
        <v>118</v>
      </c>
      <c r="AU530" s="72" t="s">
        <v>62</v>
      </c>
    </row>
    <row r="531" spans="1:65" s="82" customFormat="1" ht="16.5" customHeight="1" x14ac:dyDescent="0.2">
      <c r="A531" s="79"/>
      <c r="B531" s="150"/>
      <c r="C531" s="151" t="s">
        <v>780</v>
      </c>
      <c r="D531" s="151" t="s">
        <v>26</v>
      </c>
      <c r="E531" s="152" t="s">
        <v>781</v>
      </c>
      <c r="F531" s="153" t="s">
        <v>782</v>
      </c>
      <c r="G531" s="154" t="s">
        <v>161</v>
      </c>
      <c r="H531" s="155">
        <v>1</v>
      </c>
      <c r="I531" s="156">
        <v>30.24</v>
      </c>
      <c r="J531" s="156">
        <f>ROUND(I531*H531,2)</f>
        <v>30.24</v>
      </c>
      <c r="K531" s="153" t="s">
        <v>3562</v>
      </c>
      <c r="L531" s="80"/>
      <c r="M531" s="157" t="s">
        <v>31</v>
      </c>
      <c r="N531" s="158" t="s">
        <v>3550</v>
      </c>
      <c r="O531" s="159">
        <v>7.1999999999999995E-2</v>
      </c>
      <c r="P531" s="159">
        <f>O531*H531</f>
        <v>7.1999999999999995E-2</v>
      </c>
      <c r="Q531" s="159">
        <v>0</v>
      </c>
      <c r="R531" s="159">
        <f>Q531*H531</f>
        <v>0</v>
      </c>
      <c r="S531" s="159">
        <v>7.2199999999999999E-3</v>
      </c>
      <c r="T531" s="160">
        <f>S531*H531</f>
        <v>7.2199999999999999E-3</v>
      </c>
      <c r="U531" s="79"/>
      <c r="V531" s="79"/>
      <c r="W531" s="79"/>
      <c r="X531" s="79"/>
      <c r="Y531" s="79"/>
      <c r="Z531" s="79"/>
      <c r="AA531" s="79"/>
      <c r="AB531" s="79"/>
      <c r="AC531" s="79"/>
      <c r="AD531" s="79"/>
      <c r="AE531" s="79"/>
      <c r="AR531" s="161" t="s">
        <v>162</v>
      </c>
      <c r="AT531" s="161" t="s">
        <v>26</v>
      </c>
      <c r="AU531" s="161" t="s">
        <v>62</v>
      </c>
      <c r="AY531" s="72" t="s">
        <v>107</v>
      </c>
      <c r="BE531" s="162">
        <f>IF(N531="základní",J531,0)</f>
        <v>30.24</v>
      </c>
      <c r="BF531" s="162">
        <f>IF(N531="snížená",J531,0)</f>
        <v>0</v>
      </c>
      <c r="BG531" s="162">
        <f>IF(N531="zákl. přenesená",J531,0)</f>
        <v>0</v>
      </c>
      <c r="BH531" s="162">
        <f>IF(N531="sníž. přenesená",J531,0)</f>
        <v>0</v>
      </c>
      <c r="BI531" s="162">
        <f>IF(N531="nulová",J531,0)</f>
        <v>0</v>
      </c>
      <c r="BJ531" s="72" t="s">
        <v>105</v>
      </c>
      <c r="BK531" s="162">
        <f>ROUND(I531*H531,2)</f>
        <v>30.24</v>
      </c>
      <c r="BL531" s="72" t="s">
        <v>162</v>
      </c>
      <c r="BM531" s="161" t="s">
        <v>783</v>
      </c>
    </row>
    <row r="532" spans="1:65" s="82" customFormat="1" x14ac:dyDescent="0.2">
      <c r="A532" s="79"/>
      <c r="B532" s="80"/>
      <c r="C532" s="79"/>
      <c r="D532" s="163" t="s">
        <v>116</v>
      </c>
      <c r="E532" s="79"/>
      <c r="F532" s="164" t="s">
        <v>782</v>
      </c>
      <c r="G532" s="79"/>
      <c r="H532" s="79"/>
      <c r="I532" s="79"/>
      <c r="J532" s="79"/>
      <c r="K532" s="79"/>
      <c r="L532" s="80"/>
      <c r="M532" s="165"/>
      <c r="O532" s="79"/>
      <c r="P532" s="79"/>
      <c r="Q532" s="79"/>
      <c r="R532" s="79"/>
      <c r="S532" s="79"/>
      <c r="T532" s="166"/>
      <c r="U532" s="79"/>
      <c r="V532" s="79"/>
      <c r="W532" s="79"/>
      <c r="X532" s="79"/>
      <c r="Y532" s="79"/>
      <c r="Z532" s="79"/>
      <c r="AA532" s="79"/>
      <c r="AB532" s="79"/>
      <c r="AC532" s="79"/>
      <c r="AD532" s="79"/>
      <c r="AE532" s="79"/>
      <c r="AT532" s="72" t="s">
        <v>116</v>
      </c>
      <c r="AU532" s="72" t="s">
        <v>62</v>
      </c>
    </row>
    <row r="533" spans="1:65" s="82" customFormat="1" x14ac:dyDescent="0.2">
      <c r="A533" s="79"/>
      <c r="B533" s="80"/>
      <c r="C533" s="79"/>
      <c r="D533" s="167" t="s">
        <v>118</v>
      </c>
      <c r="E533" s="79"/>
      <c r="F533" s="168" t="s">
        <v>3743</v>
      </c>
      <c r="G533" s="79"/>
      <c r="H533" s="79"/>
      <c r="I533" s="79"/>
      <c r="J533" s="79"/>
      <c r="K533" s="79"/>
      <c r="L533" s="80"/>
      <c r="M533" s="165"/>
      <c r="O533" s="79"/>
      <c r="P533" s="79"/>
      <c r="Q533" s="79"/>
      <c r="R533" s="79"/>
      <c r="S533" s="79"/>
      <c r="T533" s="166"/>
      <c r="U533" s="79"/>
      <c r="V533" s="79"/>
      <c r="W533" s="79"/>
      <c r="X533" s="79"/>
      <c r="Y533" s="79"/>
      <c r="Z533" s="79"/>
      <c r="AA533" s="79"/>
      <c r="AB533" s="79"/>
      <c r="AC533" s="79"/>
      <c r="AD533" s="79"/>
      <c r="AE533" s="79"/>
      <c r="AT533" s="72" t="s">
        <v>118</v>
      </c>
      <c r="AU533" s="72" t="s">
        <v>62</v>
      </c>
    </row>
    <row r="534" spans="1:65" s="82" customFormat="1" ht="16.5" customHeight="1" x14ac:dyDescent="0.2">
      <c r="A534" s="79"/>
      <c r="B534" s="150"/>
      <c r="C534" s="151" t="s">
        <v>784</v>
      </c>
      <c r="D534" s="151" t="s">
        <v>26</v>
      </c>
      <c r="E534" s="152" t="s">
        <v>785</v>
      </c>
      <c r="F534" s="153" t="s">
        <v>786</v>
      </c>
      <c r="G534" s="154" t="s">
        <v>161</v>
      </c>
      <c r="H534" s="155">
        <v>2</v>
      </c>
      <c r="I534" s="156">
        <v>84.27</v>
      </c>
      <c r="J534" s="156">
        <f>ROUND(I534*H534,2)</f>
        <v>168.54</v>
      </c>
      <c r="K534" s="153" t="s">
        <v>3562</v>
      </c>
      <c r="L534" s="80"/>
      <c r="M534" s="157" t="s">
        <v>31</v>
      </c>
      <c r="N534" s="158" t="s">
        <v>3550</v>
      </c>
      <c r="O534" s="159">
        <v>0.153</v>
      </c>
      <c r="P534" s="159">
        <f>O534*H534</f>
        <v>0.30599999999999999</v>
      </c>
      <c r="Q534" s="159">
        <v>1.5860000000000001E-5</v>
      </c>
      <c r="R534" s="159">
        <f>Q534*H534</f>
        <v>3.1720000000000001E-5</v>
      </c>
      <c r="S534" s="159">
        <v>2.0000000000000002E-5</v>
      </c>
      <c r="T534" s="160">
        <f>S534*H534</f>
        <v>4.0000000000000003E-5</v>
      </c>
      <c r="U534" s="79"/>
      <c r="V534" s="79"/>
      <c r="W534" s="79"/>
      <c r="X534" s="79"/>
      <c r="Y534" s="79"/>
      <c r="Z534" s="79"/>
      <c r="AA534" s="79"/>
      <c r="AB534" s="79"/>
      <c r="AC534" s="79"/>
      <c r="AD534" s="79"/>
      <c r="AE534" s="79"/>
      <c r="AR534" s="161" t="s">
        <v>162</v>
      </c>
      <c r="AT534" s="161" t="s">
        <v>26</v>
      </c>
      <c r="AU534" s="161" t="s">
        <v>62</v>
      </c>
      <c r="AY534" s="72" t="s">
        <v>107</v>
      </c>
      <c r="BE534" s="162">
        <f>IF(N534="základní",J534,0)</f>
        <v>168.54</v>
      </c>
      <c r="BF534" s="162">
        <f>IF(N534="snížená",J534,0)</f>
        <v>0</v>
      </c>
      <c r="BG534" s="162">
        <f>IF(N534="zákl. přenesená",J534,0)</f>
        <v>0</v>
      </c>
      <c r="BH534" s="162">
        <f>IF(N534="sníž. přenesená",J534,0)</f>
        <v>0</v>
      </c>
      <c r="BI534" s="162">
        <f>IF(N534="nulová",J534,0)</f>
        <v>0</v>
      </c>
      <c r="BJ534" s="72" t="s">
        <v>105</v>
      </c>
      <c r="BK534" s="162">
        <f>ROUND(I534*H534,2)</f>
        <v>168.54</v>
      </c>
      <c r="BL534" s="72" t="s">
        <v>162</v>
      </c>
      <c r="BM534" s="161" t="s">
        <v>787</v>
      </c>
    </row>
    <row r="535" spans="1:65" s="82" customFormat="1" x14ac:dyDescent="0.2">
      <c r="A535" s="79"/>
      <c r="B535" s="80"/>
      <c r="C535" s="79"/>
      <c r="D535" s="163" t="s">
        <v>116</v>
      </c>
      <c r="E535" s="79"/>
      <c r="F535" s="164" t="s">
        <v>788</v>
      </c>
      <c r="G535" s="79"/>
      <c r="H535" s="79"/>
      <c r="I535" s="79"/>
      <c r="J535" s="79"/>
      <c r="K535" s="79"/>
      <c r="L535" s="80"/>
      <c r="M535" s="165"/>
      <c r="O535" s="79"/>
      <c r="P535" s="79"/>
      <c r="Q535" s="79"/>
      <c r="R535" s="79"/>
      <c r="S535" s="79"/>
      <c r="T535" s="166"/>
      <c r="U535" s="79"/>
      <c r="V535" s="79"/>
      <c r="W535" s="79"/>
      <c r="X535" s="79"/>
      <c r="Y535" s="79"/>
      <c r="Z535" s="79"/>
      <c r="AA535" s="79"/>
      <c r="AB535" s="79"/>
      <c r="AC535" s="79"/>
      <c r="AD535" s="79"/>
      <c r="AE535" s="79"/>
      <c r="AT535" s="72" t="s">
        <v>116</v>
      </c>
      <c r="AU535" s="72" t="s">
        <v>62</v>
      </c>
    </row>
    <row r="536" spans="1:65" s="82" customFormat="1" x14ac:dyDescent="0.2">
      <c r="A536" s="79"/>
      <c r="B536" s="80"/>
      <c r="C536" s="79"/>
      <c r="D536" s="167" t="s">
        <v>118</v>
      </c>
      <c r="E536" s="79"/>
      <c r="F536" s="168" t="s">
        <v>3744</v>
      </c>
      <c r="G536" s="79"/>
      <c r="H536" s="79"/>
      <c r="I536" s="79"/>
      <c r="J536" s="79"/>
      <c r="K536" s="79"/>
      <c r="L536" s="80"/>
      <c r="M536" s="165"/>
      <c r="O536" s="79"/>
      <c r="P536" s="79"/>
      <c r="Q536" s="79"/>
      <c r="R536" s="79"/>
      <c r="S536" s="79"/>
      <c r="T536" s="166"/>
      <c r="U536" s="79"/>
      <c r="V536" s="79"/>
      <c r="W536" s="79"/>
      <c r="X536" s="79"/>
      <c r="Y536" s="79"/>
      <c r="Z536" s="79"/>
      <c r="AA536" s="79"/>
      <c r="AB536" s="79"/>
      <c r="AC536" s="79"/>
      <c r="AD536" s="79"/>
      <c r="AE536" s="79"/>
      <c r="AT536" s="72" t="s">
        <v>118</v>
      </c>
      <c r="AU536" s="72" t="s">
        <v>62</v>
      </c>
    </row>
    <row r="537" spans="1:65" s="82" customFormat="1" ht="16.5" customHeight="1" x14ac:dyDescent="0.2">
      <c r="A537" s="79"/>
      <c r="B537" s="150"/>
      <c r="C537" s="151" t="s">
        <v>789</v>
      </c>
      <c r="D537" s="151" t="s">
        <v>26</v>
      </c>
      <c r="E537" s="152" t="s">
        <v>790</v>
      </c>
      <c r="F537" s="153" t="s">
        <v>791</v>
      </c>
      <c r="G537" s="154" t="s">
        <v>161</v>
      </c>
      <c r="H537" s="155">
        <v>1</v>
      </c>
      <c r="I537" s="156">
        <v>96.41</v>
      </c>
      <c r="J537" s="156">
        <f>ROUND(I537*H537,2)</f>
        <v>96.41</v>
      </c>
      <c r="K537" s="153" t="s">
        <v>3562</v>
      </c>
      <c r="L537" s="80"/>
      <c r="M537" s="157" t="s">
        <v>31</v>
      </c>
      <c r="N537" s="158" t="s">
        <v>3550</v>
      </c>
      <c r="O537" s="159">
        <v>0.17499999999999999</v>
      </c>
      <c r="P537" s="159">
        <f>O537*H537</f>
        <v>0.17499999999999999</v>
      </c>
      <c r="Q537" s="159">
        <v>1.7859999999999998E-5</v>
      </c>
      <c r="R537" s="159">
        <f>Q537*H537</f>
        <v>1.7859999999999998E-5</v>
      </c>
      <c r="S537" s="159">
        <v>2.0000000000000002E-5</v>
      </c>
      <c r="T537" s="160">
        <f>S537*H537</f>
        <v>2.0000000000000002E-5</v>
      </c>
      <c r="U537" s="79"/>
      <c r="V537" s="79"/>
      <c r="W537" s="79"/>
      <c r="X537" s="79"/>
      <c r="Y537" s="79"/>
      <c r="Z537" s="79"/>
      <c r="AA537" s="79"/>
      <c r="AB537" s="79"/>
      <c r="AC537" s="79"/>
      <c r="AD537" s="79"/>
      <c r="AE537" s="79"/>
      <c r="AR537" s="161" t="s">
        <v>162</v>
      </c>
      <c r="AT537" s="161" t="s">
        <v>26</v>
      </c>
      <c r="AU537" s="161" t="s">
        <v>62</v>
      </c>
      <c r="AY537" s="72" t="s">
        <v>107</v>
      </c>
      <c r="BE537" s="162">
        <f>IF(N537="základní",J537,0)</f>
        <v>96.41</v>
      </c>
      <c r="BF537" s="162">
        <f>IF(N537="snížená",J537,0)</f>
        <v>0</v>
      </c>
      <c r="BG537" s="162">
        <f>IF(N537="zákl. přenesená",J537,0)</f>
        <v>0</v>
      </c>
      <c r="BH537" s="162">
        <f>IF(N537="sníž. přenesená",J537,0)</f>
        <v>0</v>
      </c>
      <c r="BI537" s="162">
        <f>IF(N537="nulová",J537,0)</f>
        <v>0</v>
      </c>
      <c r="BJ537" s="72" t="s">
        <v>105</v>
      </c>
      <c r="BK537" s="162">
        <f>ROUND(I537*H537,2)</f>
        <v>96.41</v>
      </c>
      <c r="BL537" s="72" t="s">
        <v>162</v>
      </c>
      <c r="BM537" s="161" t="s">
        <v>792</v>
      </c>
    </row>
    <row r="538" spans="1:65" s="82" customFormat="1" x14ac:dyDescent="0.2">
      <c r="A538" s="79"/>
      <c r="B538" s="80"/>
      <c r="C538" s="79"/>
      <c r="D538" s="163" t="s">
        <v>116</v>
      </c>
      <c r="E538" s="79"/>
      <c r="F538" s="164" t="s">
        <v>793</v>
      </c>
      <c r="G538" s="79"/>
      <c r="H538" s="79"/>
      <c r="I538" s="79"/>
      <c r="J538" s="79"/>
      <c r="K538" s="79"/>
      <c r="L538" s="80"/>
      <c r="M538" s="165"/>
      <c r="O538" s="79"/>
      <c r="P538" s="79"/>
      <c r="Q538" s="79"/>
      <c r="R538" s="79"/>
      <c r="S538" s="79"/>
      <c r="T538" s="166"/>
      <c r="U538" s="79"/>
      <c r="V538" s="79"/>
      <c r="W538" s="79"/>
      <c r="X538" s="79"/>
      <c r="Y538" s="79"/>
      <c r="Z538" s="79"/>
      <c r="AA538" s="79"/>
      <c r="AB538" s="79"/>
      <c r="AC538" s="79"/>
      <c r="AD538" s="79"/>
      <c r="AE538" s="79"/>
      <c r="AT538" s="72" t="s">
        <v>116</v>
      </c>
      <c r="AU538" s="72" t="s">
        <v>62</v>
      </c>
    </row>
    <row r="539" spans="1:65" s="82" customFormat="1" x14ac:dyDescent="0.2">
      <c r="A539" s="79"/>
      <c r="B539" s="80"/>
      <c r="C539" s="79"/>
      <c r="D539" s="167" t="s">
        <v>118</v>
      </c>
      <c r="E539" s="79"/>
      <c r="F539" s="168" t="s">
        <v>3745</v>
      </c>
      <c r="G539" s="79"/>
      <c r="H539" s="79"/>
      <c r="I539" s="79"/>
      <c r="J539" s="79"/>
      <c r="K539" s="79"/>
      <c r="L539" s="80"/>
      <c r="M539" s="165"/>
      <c r="O539" s="79"/>
      <c r="P539" s="79"/>
      <c r="Q539" s="79"/>
      <c r="R539" s="79"/>
      <c r="S539" s="79"/>
      <c r="T539" s="166"/>
      <c r="U539" s="79"/>
      <c r="V539" s="79"/>
      <c r="W539" s="79"/>
      <c r="X539" s="79"/>
      <c r="Y539" s="79"/>
      <c r="Z539" s="79"/>
      <c r="AA539" s="79"/>
      <c r="AB539" s="79"/>
      <c r="AC539" s="79"/>
      <c r="AD539" s="79"/>
      <c r="AE539" s="79"/>
      <c r="AT539" s="72" t="s">
        <v>118</v>
      </c>
      <c r="AU539" s="72" t="s">
        <v>62</v>
      </c>
    </row>
    <row r="540" spans="1:65" s="82" customFormat="1" ht="16.5" customHeight="1" x14ac:dyDescent="0.2">
      <c r="A540" s="79"/>
      <c r="B540" s="150"/>
      <c r="C540" s="151" t="s">
        <v>794</v>
      </c>
      <c r="D540" s="151" t="s">
        <v>26</v>
      </c>
      <c r="E540" s="152" t="s">
        <v>795</v>
      </c>
      <c r="F540" s="153" t="s">
        <v>796</v>
      </c>
      <c r="G540" s="154" t="s">
        <v>161</v>
      </c>
      <c r="H540" s="155">
        <v>1</v>
      </c>
      <c r="I540" s="156">
        <v>120.92</v>
      </c>
      <c r="J540" s="156">
        <f>ROUND(I540*H540,2)</f>
        <v>120.92</v>
      </c>
      <c r="K540" s="153" t="s">
        <v>3562</v>
      </c>
      <c r="L540" s="80"/>
      <c r="M540" s="157" t="s">
        <v>31</v>
      </c>
      <c r="N540" s="158" t="s">
        <v>3550</v>
      </c>
      <c r="O540" s="159">
        <v>0.219</v>
      </c>
      <c r="P540" s="159">
        <f>O540*H540</f>
        <v>0.219</v>
      </c>
      <c r="Q540" s="159">
        <v>2.5709999999999999E-5</v>
      </c>
      <c r="R540" s="159">
        <f>Q540*H540</f>
        <v>2.5709999999999999E-5</v>
      </c>
      <c r="S540" s="159">
        <v>3.0000000000000001E-5</v>
      </c>
      <c r="T540" s="160">
        <f>S540*H540</f>
        <v>3.0000000000000001E-5</v>
      </c>
      <c r="U540" s="79"/>
      <c r="V540" s="79"/>
      <c r="W540" s="79"/>
      <c r="X540" s="79"/>
      <c r="Y540" s="79"/>
      <c r="Z540" s="79"/>
      <c r="AA540" s="79"/>
      <c r="AB540" s="79"/>
      <c r="AC540" s="79"/>
      <c r="AD540" s="79"/>
      <c r="AE540" s="79"/>
      <c r="AR540" s="161" t="s">
        <v>162</v>
      </c>
      <c r="AT540" s="161" t="s">
        <v>26</v>
      </c>
      <c r="AU540" s="161" t="s">
        <v>62</v>
      </c>
      <c r="AY540" s="72" t="s">
        <v>107</v>
      </c>
      <c r="BE540" s="162">
        <f>IF(N540="základní",J540,0)</f>
        <v>120.92</v>
      </c>
      <c r="BF540" s="162">
        <f>IF(N540="snížená",J540,0)</f>
        <v>0</v>
      </c>
      <c r="BG540" s="162">
        <f>IF(N540="zákl. přenesená",J540,0)</f>
        <v>0</v>
      </c>
      <c r="BH540" s="162">
        <f>IF(N540="sníž. přenesená",J540,0)</f>
        <v>0</v>
      </c>
      <c r="BI540" s="162">
        <f>IF(N540="nulová",J540,0)</f>
        <v>0</v>
      </c>
      <c r="BJ540" s="72" t="s">
        <v>105</v>
      </c>
      <c r="BK540" s="162">
        <f>ROUND(I540*H540,2)</f>
        <v>120.92</v>
      </c>
      <c r="BL540" s="72" t="s">
        <v>162</v>
      </c>
      <c r="BM540" s="161" t="s">
        <v>797</v>
      </c>
    </row>
    <row r="541" spans="1:65" s="82" customFormat="1" x14ac:dyDescent="0.2">
      <c r="A541" s="79"/>
      <c r="B541" s="80"/>
      <c r="C541" s="79"/>
      <c r="D541" s="163" t="s">
        <v>116</v>
      </c>
      <c r="E541" s="79"/>
      <c r="F541" s="164" t="s">
        <v>798</v>
      </c>
      <c r="G541" s="79"/>
      <c r="H541" s="79"/>
      <c r="I541" s="79"/>
      <c r="J541" s="79"/>
      <c r="K541" s="79"/>
      <c r="L541" s="80"/>
      <c r="M541" s="165"/>
      <c r="O541" s="79"/>
      <c r="P541" s="79"/>
      <c r="Q541" s="79"/>
      <c r="R541" s="79"/>
      <c r="S541" s="79"/>
      <c r="T541" s="166"/>
      <c r="U541" s="79"/>
      <c r="V541" s="79"/>
      <c r="W541" s="79"/>
      <c r="X541" s="79"/>
      <c r="Y541" s="79"/>
      <c r="Z541" s="79"/>
      <c r="AA541" s="79"/>
      <c r="AB541" s="79"/>
      <c r="AC541" s="79"/>
      <c r="AD541" s="79"/>
      <c r="AE541" s="79"/>
      <c r="AT541" s="72" t="s">
        <v>116</v>
      </c>
      <c r="AU541" s="72" t="s">
        <v>62</v>
      </c>
    </row>
    <row r="542" spans="1:65" s="82" customFormat="1" x14ac:dyDescent="0.2">
      <c r="A542" s="79"/>
      <c r="B542" s="80"/>
      <c r="C542" s="79"/>
      <c r="D542" s="167" t="s">
        <v>118</v>
      </c>
      <c r="E542" s="79"/>
      <c r="F542" s="168" t="s">
        <v>3746</v>
      </c>
      <c r="G542" s="79"/>
      <c r="H542" s="79"/>
      <c r="I542" s="79"/>
      <c r="J542" s="79"/>
      <c r="K542" s="79"/>
      <c r="L542" s="80"/>
      <c r="M542" s="165"/>
      <c r="O542" s="79"/>
      <c r="P542" s="79"/>
      <c r="Q542" s="79"/>
      <c r="R542" s="79"/>
      <c r="S542" s="79"/>
      <c r="T542" s="166"/>
      <c r="U542" s="79"/>
      <c r="V542" s="79"/>
      <c r="W542" s="79"/>
      <c r="X542" s="79"/>
      <c r="Y542" s="79"/>
      <c r="Z542" s="79"/>
      <c r="AA542" s="79"/>
      <c r="AB542" s="79"/>
      <c r="AC542" s="79"/>
      <c r="AD542" s="79"/>
      <c r="AE542" s="79"/>
      <c r="AT542" s="72" t="s">
        <v>118</v>
      </c>
      <c r="AU542" s="72" t="s">
        <v>62</v>
      </c>
    </row>
    <row r="543" spans="1:65" s="82" customFormat="1" ht="16.5" customHeight="1" x14ac:dyDescent="0.2">
      <c r="A543" s="79"/>
      <c r="B543" s="150"/>
      <c r="C543" s="151" t="s">
        <v>799</v>
      </c>
      <c r="D543" s="151" t="s">
        <v>26</v>
      </c>
      <c r="E543" s="152" t="s">
        <v>800</v>
      </c>
      <c r="F543" s="153" t="s">
        <v>801</v>
      </c>
      <c r="G543" s="154" t="s">
        <v>161</v>
      </c>
      <c r="H543" s="155">
        <v>1</v>
      </c>
      <c r="I543" s="156">
        <v>955.7</v>
      </c>
      <c r="J543" s="156">
        <f>ROUND(I543*H543,2)</f>
        <v>955.7</v>
      </c>
      <c r="K543" s="153" t="s">
        <v>3562</v>
      </c>
      <c r="L543" s="80"/>
      <c r="M543" s="157" t="s">
        <v>31</v>
      </c>
      <c r="N543" s="158" t="s">
        <v>3550</v>
      </c>
      <c r="O543" s="159">
        <v>0.375</v>
      </c>
      <c r="P543" s="159">
        <f>O543*H543</f>
        <v>0.375</v>
      </c>
      <c r="Q543" s="159">
        <v>1.27429E-3</v>
      </c>
      <c r="R543" s="159">
        <f>Q543*H543</f>
        <v>1.27429E-3</v>
      </c>
      <c r="S543" s="159">
        <v>0</v>
      </c>
      <c r="T543" s="160">
        <f>S543*H543</f>
        <v>0</v>
      </c>
      <c r="U543" s="79"/>
      <c r="V543" s="79"/>
      <c r="W543" s="79"/>
      <c r="X543" s="79"/>
      <c r="Y543" s="79"/>
      <c r="Z543" s="79"/>
      <c r="AA543" s="79"/>
      <c r="AB543" s="79"/>
      <c r="AC543" s="79"/>
      <c r="AD543" s="79"/>
      <c r="AE543" s="79"/>
      <c r="AR543" s="161" t="s">
        <v>162</v>
      </c>
      <c r="AT543" s="161" t="s">
        <v>26</v>
      </c>
      <c r="AU543" s="161" t="s">
        <v>62</v>
      </c>
      <c r="AY543" s="72" t="s">
        <v>107</v>
      </c>
      <c r="BE543" s="162">
        <f>IF(N543="základní",J543,0)</f>
        <v>955.7</v>
      </c>
      <c r="BF543" s="162">
        <f>IF(N543="snížená",J543,0)</f>
        <v>0</v>
      </c>
      <c r="BG543" s="162">
        <f>IF(N543="zákl. přenesená",J543,0)</f>
        <v>0</v>
      </c>
      <c r="BH543" s="162">
        <f>IF(N543="sníž. přenesená",J543,0)</f>
        <v>0</v>
      </c>
      <c r="BI543" s="162">
        <f>IF(N543="nulová",J543,0)</f>
        <v>0</v>
      </c>
      <c r="BJ543" s="72" t="s">
        <v>105</v>
      </c>
      <c r="BK543" s="162">
        <f>ROUND(I543*H543,2)</f>
        <v>955.7</v>
      </c>
      <c r="BL543" s="72" t="s">
        <v>162</v>
      </c>
      <c r="BM543" s="161" t="s">
        <v>802</v>
      </c>
    </row>
    <row r="544" spans="1:65" s="82" customFormat="1" x14ac:dyDescent="0.2">
      <c r="A544" s="79"/>
      <c r="B544" s="80"/>
      <c r="C544" s="79"/>
      <c r="D544" s="163" t="s">
        <v>116</v>
      </c>
      <c r="E544" s="79"/>
      <c r="F544" s="164" t="s">
        <v>803</v>
      </c>
      <c r="G544" s="79"/>
      <c r="H544" s="79"/>
      <c r="I544" s="79"/>
      <c r="J544" s="79"/>
      <c r="K544" s="79"/>
      <c r="L544" s="80"/>
      <c r="M544" s="165"/>
      <c r="O544" s="79"/>
      <c r="P544" s="79"/>
      <c r="Q544" s="79"/>
      <c r="R544" s="79"/>
      <c r="S544" s="79"/>
      <c r="T544" s="166"/>
      <c r="U544" s="79"/>
      <c r="V544" s="79"/>
      <c r="W544" s="79"/>
      <c r="X544" s="79"/>
      <c r="Y544" s="79"/>
      <c r="Z544" s="79"/>
      <c r="AA544" s="79"/>
      <c r="AB544" s="79"/>
      <c r="AC544" s="79"/>
      <c r="AD544" s="79"/>
      <c r="AE544" s="79"/>
      <c r="AT544" s="72" t="s">
        <v>116</v>
      </c>
      <c r="AU544" s="72" t="s">
        <v>62</v>
      </c>
    </row>
    <row r="545" spans="1:65" s="82" customFormat="1" x14ac:dyDescent="0.2">
      <c r="A545" s="79"/>
      <c r="B545" s="80"/>
      <c r="C545" s="79"/>
      <c r="D545" s="167" t="s">
        <v>118</v>
      </c>
      <c r="E545" s="79"/>
      <c r="F545" s="168" t="s">
        <v>3747</v>
      </c>
      <c r="G545" s="79"/>
      <c r="H545" s="79"/>
      <c r="I545" s="79"/>
      <c r="J545" s="79"/>
      <c r="K545" s="79"/>
      <c r="L545" s="80"/>
      <c r="M545" s="165"/>
      <c r="O545" s="79"/>
      <c r="P545" s="79"/>
      <c r="Q545" s="79"/>
      <c r="R545" s="79"/>
      <c r="S545" s="79"/>
      <c r="T545" s="166"/>
      <c r="U545" s="79"/>
      <c r="V545" s="79"/>
      <c r="W545" s="79"/>
      <c r="X545" s="79"/>
      <c r="Y545" s="79"/>
      <c r="Z545" s="79"/>
      <c r="AA545" s="79"/>
      <c r="AB545" s="79"/>
      <c r="AC545" s="79"/>
      <c r="AD545" s="79"/>
      <c r="AE545" s="79"/>
      <c r="AT545" s="72" t="s">
        <v>118</v>
      </c>
      <c r="AU545" s="72" t="s">
        <v>62</v>
      </c>
    </row>
    <row r="546" spans="1:65" s="82" customFormat="1" ht="16.5" customHeight="1" x14ac:dyDescent="0.2">
      <c r="A546" s="79"/>
      <c r="B546" s="150"/>
      <c r="C546" s="151" t="s">
        <v>804</v>
      </c>
      <c r="D546" s="151" t="s">
        <v>26</v>
      </c>
      <c r="E546" s="152" t="s">
        <v>805</v>
      </c>
      <c r="F546" s="153" t="s">
        <v>806</v>
      </c>
      <c r="G546" s="154" t="s">
        <v>161</v>
      </c>
      <c r="H546" s="155">
        <v>1</v>
      </c>
      <c r="I546" s="156">
        <v>943.05</v>
      </c>
      <c r="J546" s="156">
        <f>ROUND(I546*H546,2)</f>
        <v>943.05</v>
      </c>
      <c r="K546" s="153" t="s">
        <v>3562</v>
      </c>
      <c r="L546" s="80"/>
      <c r="M546" s="157" t="s">
        <v>31</v>
      </c>
      <c r="N546" s="158" t="s">
        <v>3550</v>
      </c>
      <c r="O546" s="159">
        <v>0.38500000000000001</v>
      </c>
      <c r="P546" s="159">
        <f>O546*H546</f>
        <v>0.38500000000000001</v>
      </c>
      <c r="Q546" s="159">
        <v>1.27429E-3</v>
      </c>
      <c r="R546" s="159">
        <f>Q546*H546</f>
        <v>1.27429E-3</v>
      </c>
      <c r="S546" s="159">
        <v>0</v>
      </c>
      <c r="T546" s="160">
        <f>S546*H546</f>
        <v>0</v>
      </c>
      <c r="U546" s="79"/>
      <c r="V546" s="79"/>
      <c r="W546" s="79"/>
      <c r="X546" s="79"/>
      <c r="Y546" s="79"/>
      <c r="Z546" s="79"/>
      <c r="AA546" s="79"/>
      <c r="AB546" s="79"/>
      <c r="AC546" s="79"/>
      <c r="AD546" s="79"/>
      <c r="AE546" s="79"/>
      <c r="AR546" s="161" t="s">
        <v>162</v>
      </c>
      <c r="AT546" s="161" t="s">
        <v>26</v>
      </c>
      <c r="AU546" s="161" t="s">
        <v>62</v>
      </c>
      <c r="AY546" s="72" t="s">
        <v>107</v>
      </c>
      <c r="BE546" s="162">
        <f>IF(N546="základní",J546,0)</f>
        <v>943.05</v>
      </c>
      <c r="BF546" s="162">
        <f>IF(N546="snížená",J546,0)</f>
        <v>0</v>
      </c>
      <c r="BG546" s="162">
        <f>IF(N546="zákl. přenesená",J546,0)</f>
        <v>0</v>
      </c>
      <c r="BH546" s="162">
        <f>IF(N546="sníž. přenesená",J546,0)</f>
        <v>0</v>
      </c>
      <c r="BI546" s="162">
        <f>IF(N546="nulová",J546,0)</f>
        <v>0</v>
      </c>
      <c r="BJ546" s="72" t="s">
        <v>105</v>
      </c>
      <c r="BK546" s="162">
        <f>ROUND(I546*H546,2)</f>
        <v>943.05</v>
      </c>
      <c r="BL546" s="72" t="s">
        <v>162</v>
      </c>
      <c r="BM546" s="161" t="s">
        <v>807</v>
      </c>
    </row>
    <row r="547" spans="1:65" s="82" customFormat="1" x14ac:dyDescent="0.2">
      <c r="A547" s="79"/>
      <c r="B547" s="80"/>
      <c r="C547" s="79"/>
      <c r="D547" s="163" t="s">
        <v>116</v>
      </c>
      <c r="E547" s="79"/>
      <c r="F547" s="164" t="s">
        <v>808</v>
      </c>
      <c r="G547" s="79"/>
      <c r="H547" s="79"/>
      <c r="I547" s="79"/>
      <c r="J547" s="79"/>
      <c r="K547" s="79"/>
      <c r="L547" s="80"/>
      <c r="M547" s="165"/>
      <c r="O547" s="79"/>
      <c r="P547" s="79"/>
      <c r="Q547" s="79"/>
      <c r="R547" s="79"/>
      <c r="S547" s="79"/>
      <c r="T547" s="166"/>
      <c r="U547" s="79"/>
      <c r="V547" s="79"/>
      <c r="W547" s="79"/>
      <c r="X547" s="79"/>
      <c r="Y547" s="79"/>
      <c r="Z547" s="79"/>
      <c r="AA547" s="79"/>
      <c r="AB547" s="79"/>
      <c r="AC547" s="79"/>
      <c r="AD547" s="79"/>
      <c r="AE547" s="79"/>
      <c r="AT547" s="72" t="s">
        <v>116</v>
      </c>
      <c r="AU547" s="72" t="s">
        <v>62</v>
      </c>
    </row>
    <row r="548" spans="1:65" s="82" customFormat="1" x14ac:dyDescent="0.2">
      <c r="A548" s="79"/>
      <c r="B548" s="80"/>
      <c r="C548" s="79"/>
      <c r="D548" s="167" t="s">
        <v>118</v>
      </c>
      <c r="E548" s="79"/>
      <c r="F548" s="168" t="s">
        <v>3748</v>
      </c>
      <c r="G548" s="79"/>
      <c r="H548" s="79"/>
      <c r="I548" s="79"/>
      <c r="J548" s="79"/>
      <c r="K548" s="79"/>
      <c r="L548" s="80"/>
      <c r="M548" s="165"/>
      <c r="O548" s="79"/>
      <c r="P548" s="79"/>
      <c r="Q548" s="79"/>
      <c r="R548" s="79"/>
      <c r="S548" s="79"/>
      <c r="T548" s="166"/>
      <c r="U548" s="79"/>
      <c r="V548" s="79"/>
      <c r="W548" s="79"/>
      <c r="X548" s="79"/>
      <c r="Y548" s="79"/>
      <c r="Z548" s="79"/>
      <c r="AA548" s="79"/>
      <c r="AB548" s="79"/>
      <c r="AC548" s="79"/>
      <c r="AD548" s="79"/>
      <c r="AE548" s="79"/>
      <c r="AT548" s="72" t="s">
        <v>118</v>
      </c>
      <c r="AU548" s="72" t="s">
        <v>62</v>
      </c>
    </row>
    <row r="549" spans="1:65" s="82" customFormat="1" ht="16.5" customHeight="1" x14ac:dyDescent="0.2">
      <c r="A549" s="79"/>
      <c r="B549" s="150"/>
      <c r="C549" s="151" t="s">
        <v>809</v>
      </c>
      <c r="D549" s="151" t="s">
        <v>26</v>
      </c>
      <c r="E549" s="152" t="s">
        <v>810</v>
      </c>
      <c r="F549" s="153" t="s">
        <v>811</v>
      </c>
      <c r="G549" s="154" t="s">
        <v>161</v>
      </c>
      <c r="H549" s="155">
        <v>1</v>
      </c>
      <c r="I549" s="156">
        <v>2143.4699999999998</v>
      </c>
      <c r="J549" s="156">
        <f>ROUND(I549*H549,2)</f>
        <v>2143.4699999999998</v>
      </c>
      <c r="K549" s="153" t="s">
        <v>3562</v>
      </c>
      <c r="L549" s="80"/>
      <c r="M549" s="157" t="s">
        <v>31</v>
      </c>
      <c r="N549" s="158" t="s">
        <v>3550</v>
      </c>
      <c r="O549" s="159">
        <v>0.39300000000000002</v>
      </c>
      <c r="P549" s="159">
        <f>O549*H549</f>
        <v>0.39300000000000002</v>
      </c>
      <c r="Q549" s="159">
        <v>3.2748600000000001E-3</v>
      </c>
      <c r="R549" s="159">
        <f>Q549*H549</f>
        <v>3.2748600000000001E-3</v>
      </c>
      <c r="S549" s="159">
        <v>0</v>
      </c>
      <c r="T549" s="160">
        <f>S549*H549</f>
        <v>0</v>
      </c>
      <c r="U549" s="79"/>
      <c r="V549" s="79"/>
      <c r="W549" s="79"/>
      <c r="X549" s="79"/>
      <c r="Y549" s="79"/>
      <c r="Z549" s="79"/>
      <c r="AA549" s="79"/>
      <c r="AB549" s="79"/>
      <c r="AC549" s="79"/>
      <c r="AD549" s="79"/>
      <c r="AE549" s="79"/>
      <c r="AR549" s="161" t="s">
        <v>162</v>
      </c>
      <c r="AT549" s="161" t="s">
        <v>26</v>
      </c>
      <c r="AU549" s="161" t="s">
        <v>62</v>
      </c>
      <c r="AY549" s="72" t="s">
        <v>107</v>
      </c>
      <c r="BE549" s="162">
        <f>IF(N549="základní",J549,0)</f>
        <v>2143.4699999999998</v>
      </c>
      <c r="BF549" s="162">
        <f>IF(N549="snížená",J549,0)</f>
        <v>0</v>
      </c>
      <c r="BG549" s="162">
        <f>IF(N549="zákl. přenesená",J549,0)</f>
        <v>0</v>
      </c>
      <c r="BH549" s="162">
        <f>IF(N549="sníž. přenesená",J549,0)</f>
        <v>0</v>
      </c>
      <c r="BI549" s="162">
        <f>IF(N549="nulová",J549,0)</f>
        <v>0</v>
      </c>
      <c r="BJ549" s="72" t="s">
        <v>105</v>
      </c>
      <c r="BK549" s="162">
        <f>ROUND(I549*H549,2)</f>
        <v>2143.4699999999998</v>
      </c>
      <c r="BL549" s="72" t="s">
        <v>162</v>
      </c>
      <c r="BM549" s="161" t="s">
        <v>812</v>
      </c>
    </row>
    <row r="550" spans="1:65" s="82" customFormat="1" x14ac:dyDescent="0.2">
      <c r="A550" s="79"/>
      <c r="B550" s="80"/>
      <c r="C550" s="79"/>
      <c r="D550" s="163" t="s">
        <v>116</v>
      </c>
      <c r="E550" s="79"/>
      <c r="F550" s="164" t="s">
        <v>813</v>
      </c>
      <c r="G550" s="79"/>
      <c r="H550" s="79"/>
      <c r="I550" s="79"/>
      <c r="J550" s="79"/>
      <c r="K550" s="79"/>
      <c r="L550" s="80"/>
      <c r="M550" s="165"/>
      <c r="O550" s="79"/>
      <c r="P550" s="79"/>
      <c r="Q550" s="79"/>
      <c r="R550" s="79"/>
      <c r="S550" s="79"/>
      <c r="T550" s="166"/>
      <c r="U550" s="79"/>
      <c r="V550" s="79"/>
      <c r="W550" s="79"/>
      <c r="X550" s="79"/>
      <c r="Y550" s="79"/>
      <c r="Z550" s="79"/>
      <c r="AA550" s="79"/>
      <c r="AB550" s="79"/>
      <c r="AC550" s="79"/>
      <c r="AD550" s="79"/>
      <c r="AE550" s="79"/>
      <c r="AT550" s="72" t="s">
        <v>116</v>
      </c>
      <c r="AU550" s="72" t="s">
        <v>62</v>
      </c>
    </row>
    <row r="551" spans="1:65" s="82" customFormat="1" x14ac:dyDescent="0.2">
      <c r="A551" s="79"/>
      <c r="B551" s="80"/>
      <c r="C551" s="79"/>
      <c r="D551" s="167" t="s">
        <v>118</v>
      </c>
      <c r="E551" s="79"/>
      <c r="F551" s="168" t="s">
        <v>3749</v>
      </c>
      <c r="G551" s="79"/>
      <c r="H551" s="79"/>
      <c r="I551" s="79"/>
      <c r="J551" s="79"/>
      <c r="K551" s="79"/>
      <c r="L551" s="80"/>
      <c r="M551" s="165"/>
      <c r="O551" s="79"/>
      <c r="P551" s="79"/>
      <c r="Q551" s="79"/>
      <c r="R551" s="79"/>
      <c r="S551" s="79"/>
      <c r="T551" s="166"/>
      <c r="U551" s="79"/>
      <c r="V551" s="79"/>
      <c r="W551" s="79"/>
      <c r="X551" s="79"/>
      <c r="Y551" s="79"/>
      <c r="Z551" s="79"/>
      <c r="AA551" s="79"/>
      <c r="AB551" s="79"/>
      <c r="AC551" s="79"/>
      <c r="AD551" s="79"/>
      <c r="AE551" s="79"/>
      <c r="AT551" s="72" t="s">
        <v>118</v>
      </c>
      <c r="AU551" s="72" t="s">
        <v>62</v>
      </c>
    </row>
    <row r="552" spans="1:65" s="82" customFormat="1" ht="16.5" customHeight="1" x14ac:dyDescent="0.2">
      <c r="A552" s="79"/>
      <c r="B552" s="150"/>
      <c r="C552" s="151" t="s">
        <v>814</v>
      </c>
      <c r="D552" s="151" t="s">
        <v>26</v>
      </c>
      <c r="E552" s="152" t="s">
        <v>815</v>
      </c>
      <c r="F552" s="153" t="s">
        <v>816</v>
      </c>
      <c r="G552" s="154" t="s">
        <v>161</v>
      </c>
      <c r="H552" s="155">
        <v>1</v>
      </c>
      <c r="I552" s="156">
        <v>1085.7</v>
      </c>
      <c r="J552" s="156">
        <f>ROUND(I552*H552,2)</f>
        <v>1085.7</v>
      </c>
      <c r="K552" s="153" t="s">
        <v>3562</v>
      </c>
      <c r="L552" s="80"/>
      <c r="M552" s="157" t="s">
        <v>31</v>
      </c>
      <c r="N552" s="158" t="s">
        <v>3550</v>
      </c>
      <c r="O552" s="159">
        <v>0.375</v>
      </c>
      <c r="P552" s="159">
        <f>O552*H552</f>
        <v>0.375</v>
      </c>
      <c r="Q552" s="159">
        <v>1.1642899999999999E-3</v>
      </c>
      <c r="R552" s="159">
        <f>Q552*H552</f>
        <v>1.1642899999999999E-3</v>
      </c>
      <c r="S552" s="159">
        <v>0</v>
      </c>
      <c r="T552" s="160">
        <f>S552*H552</f>
        <v>0</v>
      </c>
      <c r="U552" s="79"/>
      <c r="V552" s="79"/>
      <c r="W552" s="79"/>
      <c r="X552" s="79"/>
      <c r="Y552" s="79"/>
      <c r="Z552" s="79"/>
      <c r="AA552" s="79"/>
      <c r="AB552" s="79"/>
      <c r="AC552" s="79"/>
      <c r="AD552" s="79"/>
      <c r="AE552" s="79"/>
      <c r="AR552" s="161" t="s">
        <v>162</v>
      </c>
      <c r="AT552" s="161" t="s">
        <v>26</v>
      </c>
      <c r="AU552" s="161" t="s">
        <v>62</v>
      </c>
      <c r="AY552" s="72" t="s">
        <v>107</v>
      </c>
      <c r="BE552" s="162">
        <f>IF(N552="základní",J552,0)</f>
        <v>1085.7</v>
      </c>
      <c r="BF552" s="162">
        <f>IF(N552="snížená",J552,0)</f>
        <v>0</v>
      </c>
      <c r="BG552" s="162">
        <f>IF(N552="zákl. přenesená",J552,0)</f>
        <v>0</v>
      </c>
      <c r="BH552" s="162">
        <f>IF(N552="sníž. přenesená",J552,0)</f>
        <v>0</v>
      </c>
      <c r="BI552" s="162">
        <f>IF(N552="nulová",J552,0)</f>
        <v>0</v>
      </c>
      <c r="BJ552" s="72" t="s">
        <v>105</v>
      </c>
      <c r="BK552" s="162">
        <f>ROUND(I552*H552,2)</f>
        <v>1085.7</v>
      </c>
      <c r="BL552" s="72" t="s">
        <v>162</v>
      </c>
      <c r="BM552" s="161" t="s">
        <v>817</v>
      </c>
    </row>
    <row r="553" spans="1:65" s="82" customFormat="1" x14ac:dyDescent="0.2">
      <c r="A553" s="79"/>
      <c r="B553" s="80"/>
      <c r="C553" s="79"/>
      <c r="D553" s="163" t="s">
        <v>116</v>
      </c>
      <c r="E553" s="79"/>
      <c r="F553" s="164" t="s">
        <v>818</v>
      </c>
      <c r="G553" s="79"/>
      <c r="H553" s="79"/>
      <c r="I553" s="79"/>
      <c r="J553" s="79"/>
      <c r="K553" s="79"/>
      <c r="L553" s="80"/>
      <c r="M553" s="165"/>
      <c r="O553" s="79"/>
      <c r="P553" s="79"/>
      <c r="Q553" s="79"/>
      <c r="R553" s="79"/>
      <c r="S553" s="79"/>
      <c r="T553" s="166"/>
      <c r="U553" s="79"/>
      <c r="V553" s="79"/>
      <c r="W553" s="79"/>
      <c r="X553" s="79"/>
      <c r="Y553" s="79"/>
      <c r="Z553" s="79"/>
      <c r="AA553" s="79"/>
      <c r="AB553" s="79"/>
      <c r="AC553" s="79"/>
      <c r="AD553" s="79"/>
      <c r="AE553" s="79"/>
      <c r="AT553" s="72" t="s">
        <v>116</v>
      </c>
      <c r="AU553" s="72" t="s">
        <v>62</v>
      </c>
    </row>
    <row r="554" spans="1:65" s="82" customFormat="1" x14ac:dyDescent="0.2">
      <c r="A554" s="79"/>
      <c r="B554" s="80"/>
      <c r="C554" s="79"/>
      <c r="D554" s="167" t="s">
        <v>118</v>
      </c>
      <c r="E554" s="79"/>
      <c r="F554" s="168" t="s">
        <v>3750</v>
      </c>
      <c r="G554" s="79"/>
      <c r="H554" s="79"/>
      <c r="I554" s="79"/>
      <c r="J554" s="79"/>
      <c r="K554" s="79"/>
      <c r="L554" s="80"/>
      <c r="M554" s="165"/>
      <c r="O554" s="79"/>
      <c r="P554" s="79"/>
      <c r="Q554" s="79"/>
      <c r="R554" s="79"/>
      <c r="S554" s="79"/>
      <c r="T554" s="166"/>
      <c r="U554" s="79"/>
      <c r="V554" s="79"/>
      <c r="W554" s="79"/>
      <c r="X554" s="79"/>
      <c r="Y554" s="79"/>
      <c r="Z554" s="79"/>
      <c r="AA554" s="79"/>
      <c r="AB554" s="79"/>
      <c r="AC554" s="79"/>
      <c r="AD554" s="79"/>
      <c r="AE554" s="79"/>
      <c r="AT554" s="72" t="s">
        <v>118</v>
      </c>
      <c r="AU554" s="72" t="s">
        <v>62</v>
      </c>
    </row>
    <row r="555" spans="1:65" s="82" customFormat="1" ht="16.5" customHeight="1" x14ac:dyDescent="0.2">
      <c r="A555" s="79"/>
      <c r="B555" s="150"/>
      <c r="C555" s="151" t="s">
        <v>819</v>
      </c>
      <c r="D555" s="151" t="s">
        <v>26</v>
      </c>
      <c r="E555" s="152" t="s">
        <v>820</v>
      </c>
      <c r="F555" s="153" t="s">
        <v>821</v>
      </c>
      <c r="G555" s="154" t="s">
        <v>161</v>
      </c>
      <c r="H555" s="155">
        <v>1</v>
      </c>
      <c r="I555" s="156">
        <v>1039.05</v>
      </c>
      <c r="J555" s="156">
        <f>ROUND(I555*H555,2)</f>
        <v>1039.05</v>
      </c>
      <c r="K555" s="153" t="s">
        <v>3562</v>
      </c>
      <c r="L555" s="80"/>
      <c r="M555" s="157" t="s">
        <v>31</v>
      </c>
      <c r="N555" s="158" t="s">
        <v>3550</v>
      </c>
      <c r="O555" s="159">
        <v>0.38500000000000001</v>
      </c>
      <c r="P555" s="159">
        <f>O555*H555</f>
        <v>0.38500000000000001</v>
      </c>
      <c r="Q555" s="159">
        <v>1.2542899999999999E-3</v>
      </c>
      <c r="R555" s="159">
        <f>Q555*H555</f>
        <v>1.2542899999999999E-3</v>
      </c>
      <c r="S555" s="159">
        <v>0</v>
      </c>
      <c r="T555" s="160">
        <f>S555*H555</f>
        <v>0</v>
      </c>
      <c r="U555" s="79"/>
      <c r="V555" s="79"/>
      <c r="W555" s="79"/>
      <c r="X555" s="79"/>
      <c r="Y555" s="79"/>
      <c r="Z555" s="79"/>
      <c r="AA555" s="79"/>
      <c r="AB555" s="79"/>
      <c r="AC555" s="79"/>
      <c r="AD555" s="79"/>
      <c r="AE555" s="79"/>
      <c r="AR555" s="161" t="s">
        <v>162</v>
      </c>
      <c r="AT555" s="161" t="s">
        <v>26</v>
      </c>
      <c r="AU555" s="161" t="s">
        <v>62</v>
      </c>
      <c r="AY555" s="72" t="s">
        <v>107</v>
      </c>
      <c r="BE555" s="162">
        <f>IF(N555="základní",J555,0)</f>
        <v>1039.05</v>
      </c>
      <c r="BF555" s="162">
        <f>IF(N555="snížená",J555,0)</f>
        <v>0</v>
      </c>
      <c r="BG555" s="162">
        <f>IF(N555="zákl. přenesená",J555,0)</f>
        <v>0</v>
      </c>
      <c r="BH555" s="162">
        <f>IF(N555="sníž. přenesená",J555,0)</f>
        <v>0</v>
      </c>
      <c r="BI555" s="162">
        <f>IF(N555="nulová",J555,0)</f>
        <v>0</v>
      </c>
      <c r="BJ555" s="72" t="s">
        <v>105</v>
      </c>
      <c r="BK555" s="162">
        <f>ROUND(I555*H555,2)</f>
        <v>1039.05</v>
      </c>
      <c r="BL555" s="72" t="s">
        <v>162</v>
      </c>
      <c r="BM555" s="161" t="s">
        <v>822</v>
      </c>
    </row>
    <row r="556" spans="1:65" s="82" customFormat="1" x14ac:dyDescent="0.2">
      <c r="A556" s="79"/>
      <c r="B556" s="80"/>
      <c r="C556" s="79"/>
      <c r="D556" s="163" t="s">
        <v>116</v>
      </c>
      <c r="E556" s="79"/>
      <c r="F556" s="164" t="s">
        <v>823</v>
      </c>
      <c r="G556" s="79"/>
      <c r="H556" s="79"/>
      <c r="I556" s="79"/>
      <c r="J556" s="79"/>
      <c r="K556" s="79"/>
      <c r="L556" s="80"/>
      <c r="M556" s="165"/>
      <c r="O556" s="79"/>
      <c r="P556" s="79"/>
      <c r="Q556" s="79"/>
      <c r="R556" s="79"/>
      <c r="S556" s="79"/>
      <c r="T556" s="166"/>
      <c r="U556" s="79"/>
      <c r="V556" s="79"/>
      <c r="W556" s="79"/>
      <c r="X556" s="79"/>
      <c r="Y556" s="79"/>
      <c r="Z556" s="79"/>
      <c r="AA556" s="79"/>
      <c r="AB556" s="79"/>
      <c r="AC556" s="79"/>
      <c r="AD556" s="79"/>
      <c r="AE556" s="79"/>
      <c r="AT556" s="72" t="s">
        <v>116</v>
      </c>
      <c r="AU556" s="72" t="s">
        <v>62</v>
      </c>
    </row>
    <row r="557" spans="1:65" s="82" customFormat="1" x14ac:dyDescent="0.2">
      <c r="A557" s="79"/>
      <c r="B557" s="80"/>
      <c r="C557" s="79"/>
      <c r="D557" s="167" t="s">
        <v>118</v>
      </c>
      <c r="E557" s="79"/>
      <c r="F557" s="168" t="s">
        <v>3751</v>
      </c>
      <c r="G557" s="79"/>
      <c r="H557" s="79"/>
      <c r="I557" s="79"/>
      <c r="J557" s="79"/>
      <c r="K557" s="79"/>
      <c r="L557" s="80"/>
      <c r="M557" s="165"/>
      <c r="O557" s="79"/>
      <c r="P557" s="79"/>
      <c r="Q557" s="79"/>
      <c r="R557" s="79"/>
      <c r="S557" s="79"/>
      <c r="T557" s="166"/>
      <c r="U557" s="79"/>
      <c r="V557" s="79"/>
      <c r="W557" s="79"/>
      <c r="X557" s="79"/>
      <c r="Y557" s="79"/>
      <c r="Z557" s="79"/>
      <c r="AA557" s="79"/>
      <c r="AB557" s="79"/>
      <c r="AC557" s="79"/>
      <c r="AD557" s="79"/>
      <c r="AE557" s="79"/>
      <c r="AT557" s="72" t="s">
        <v>118</v>
      </c>
      <c r="AU557" s="72" t="s">
        <v>62</v>
      </c>
    </row>
    <row r="558" spans="1:65" s="82" customFormat="1" ht="16.5" customHeight="1" x14ac:dyDescent="0.2">
      <c r="A558" s="79"/>
      <c r="B558" s="150"/>
      <c r="C558" s="151" t="s">
        <v>824</v>
      </c>
      <c r="D558" s="151" t="s">
        <v>26</v>
      </c>
      <c r="E558" s="152" t="s">
        <v>825</v>
      </c>
      <c r="F558" s="153" t="s">
        <v>3752</v>
      </c>
      <c r="G558" s="154" t="s">
        <v>130</v>
      </c>
      <c r="H558" s="155">
        <v>150</v>
      </c>
      <c r="I558" s="156">
        <v>60.26</v>
      </c>
      <c r="J558" s="156">
        <f>ROUND(I558*H558,2)</f>
        <v>9039</v>
      </c>
      <c r="K558" s="153" t="s">
        <v>3562</v>
      </c>
      <c r="L558" s="80"/>
      <c r="M558" s="157" t="s">
        <v>31</v>
      </c>
      <c r="N558" s="158" t="s">
        <v>3550</v>
      </c>
      <c r="O558" s="159">
        <v>6.7000000000000004E-2</v>
      </c>
      <c r="P558" s="159">
        <f>O558*H558</f>
        <v>10.050000000000001</v>
      </c>
      <c r="Q558" s="159">
        <v>1.8972349999999999E-4</v>
      </c>
      <c r="R558" s="159">
        <f>Q558*H558</f>
        <v>2.8458524999999998E-2</v>
      </c>
      <c r="S558" s="159">
        <v>0</v>
      </c>
      <c r="T558" s="160">
        <f>S558*H558</f>
        <v>0</v>
      </c>
      <c r="U558" s="79"/>
      <c r="V558" s="79"/>
      <c r="W558" s="79"/>
      <c r="X558" s="79"/>
      <c r="Y558" s="79"/>
      <c r="Z558" s="79"/>
      <c r="AA558" s="79"/>
      <c r="AB558" s="79"/>
      <c r="AC558" s="79"/>
      <c r="AD558" s="79"/>
      <c r="AE558" s="79"/>
      <c r="AR558" s="161" t="s">
        <v>162</v>
      </c>
      <c r="AT558" s="161" t="s">
        <v>26</v>
      </c>
      <c r="AU558" s="161" t="s">
        <v>62</v>
      </c>
      <c r="AY558" s="72" t="s">
        <v>107</v>
      </c>
      <c r="BE558" s="162">
        <f>IF(N558="základní",J558,0)</f>
        <v>9039</v>
      </c>
      <c r="BF558" s="162">
        <f>IF(N558="snížená",J558,0)</f>
        <v>0</v>
      </c>
      <c r="BG558" s="162">
        <f>IF(N558="zákl. přenesená",J558,0)</f>
        <v>0</v>
      </c>
      <c r="BH558" s="162">
        <f>IF(N558="sníž. přenesená",J558,0)</f>
        <v>0</v>
      </c>
      <c r="BI558" s="162">
        <f>IF(N558="nulová",J558,0)</f>
        <v>0</v>
      </c>
      <c r="BJ558" s="72" t="s">
        <v>105</v>
      </c>
      <c r="BK558" s="162">
        <f>ROUND(I558*H558,2)</f>
        <v>9039</v>
      </c>
      <c r="BL558" s="72" t="s">
        <v>162</v>
      </c>
      <c r="BM558" s="161" t="s">
        <v>826</v>
      </c>
    </row>
    <row r="559" spans="1:65" s="82" customFormat="1" x14ac:dyDescent="0.2">
      <c r="A559" s="79"/>
      <c r="B559" s="80"/>
      <c r="C559" s="79"/>
      <c r="D559" s="163" t="s">
        <v>116</v>
      </c>
      <c r="E559" s="79"/>
      <c r="F559" s="164" t="s">
        <v>827</v>
      </c>
      <c r="G559" s="79"/>
      <c r="H559" s="79"/>
      <c r="I559" s="79"/>
      <c r="J559" s="79"/>
      <c r="K559" s="79"/>
      <c r="L559" s="80"/>
      <c r="M559" s="165"/>
      <c r="O559" s="79"/>
      <c r="P559" s="79"/>
      <c r="Q559" s="79"/>
      <c r="R559" s="79"/>
      <c r="S559" s="79"/>
      <c r="T559" s="166"/>
      <c r="U559" s="79"/>
      <c r="V559" s="79"/>
      <c r="W559" s="79"/>
      <c r="X559" s="79"/>
      <c r="Y559" s="79"/>
      <c r="Z559" s="79"/>
      <c r="AA559" s="79"/>
      <c r="AB559" s="79"/>
      <c r="AC559" s="79"/>
      <c r="AD559" s="79"/>
      <c r="AE559" s="79"/>
      <c r="AT559" s="72" t="s">
        <v>116</v>
      </c>
      <c r="AU559" s="72" t="s">
        <v>62</v>
      </c>
    </row>
    <row r="560" spans="1:65" s="82" customFormat="1" x14ac:dyDescent="0.2">
      <c r="A560" s="79"/>
      <c r="B560" s="80"/>
      <c r="C560" s="79"/>
      <c r="D560" s="167" t="s">
        <v>118</v>
      </c>
      <c r="E560" s="79"/>
      <c r="F560" s="168" t="s">
        <v>3753</v>
      </c>
      <c r="G560" s="79"/>
      <c r="H560" s="79"/>
      <c r="I560" s="79"/>
      <c r="J560" s="79"/>
      <c r="K560" s="79"/>
      <c r="L560" s="80"/>
      <c r="M560" s="165"/>
      <c r="O560" s="79"/>
      <c r="P560" s="79"/>
      <c r="Q560" s="79"/>
      <c r="R560" s="79"/>
      <c r="S560" s="79"/>
      <c r="T560" s="166"/>
      <c r="U560" s="79"/>
      <c r="V560" s="79"/>
      <c r="W560" s="79"/>
      <c r="X560" s="79"/>
      <c r="Y560" s="79"/>
      <c r="Z560" s="79"/>
      <c r="AA560" s="79"/>
      <c r="AB560" s="79"/>
      <c r="AC560" s="79"/>
      <c r="AD560" s="79"/>
      <c r="AE560" s="79"/>
      <c r="AT560" s="72" t="s">
        <v>118</v>
      </c>
      <c r="AU560" s="72" t="s">
        <v>62</v>
      </c>
    </row>
    <row r="561" spans="1:65" s="82" customFormat="1" ht="16.5" customHeight="1" x14ac:dyDescent="0.2">
      <c r="A561" s="79"/>
      <c r="B561" s="150"/>
      <c r="C561" s="151" t="s">
        <v>828</v>
      </c>
      <c r="D561" s="151" t="s">
        <v>26</v>
      </c>
      <c r="E561" s="152" t="s">
        <v>829</v>
      </c>
      <c r="F561" s="153" t="s">
        <v>3754</v>
      </c>
      <c r="G561" s="154" t="s">
        <v>130</v>
      </c>
      <c r="H561" s="155">
        <v>50</v>
      </c>
      <c r="I561" s="156">
        <v>48.35</v>
      </c>
      <c r="J561" s="156">
        <f>ROUND(I561*H561,2)</f>
        <v>2417.5</v>
      </c>
      <c r="K561" s="153" t="s">
        <v>3562</v>
      </c>
      <c r="L561" s="80"/>
      <c r="M561" s="157" t="s">
        <v>31</v>
      </c>
      <c r="N561" s="158" t="s">
        <v>3550</v>
      </c>
      <c r="O561" s="159">
        <v>8.2000000000000003E-2</v>
      </c>
      <c r="P561" s="159">
        <f>O561*H561</f>
        <v>4.1000000000000005</v>
      </c>
      <c r="Q561" s="159">
        <v>1.0000000000000001E-5</v>
      </c>
      <c r="R561" s="159">
        <f>Q561*H561</f>
        <v>5.0000000000000001E-4</v>
      </c>
      <c r="S561" s="159">
        <v>0</v>
      </c>
      <c r="T561" s="160">
        <f>S561*H561</f>
        <v>0</v>
      </c>
      <c r="U561" s="79"/>
      <c r="V561" s="79"/>
      <c r="W561" s="79"/>
      <c r="X561" s="79"/>
      <c r="Y561" s="79"/>
      <c r="Z561" s="79"/>
      <c r="AA561" s="79"/>
      <c r="AB561" s="79"/>
      <c r="AC561" s="79"/>
      <c r="AD561" s="79"/>
      <c r="AE561" s="79"/>
      <c r="AR561" s="161" t="s">
        <v>162</v>
      </c>
      <c r="AT561" s="161" t="s">
        <v>26</v>
      </c>
      <c r="AU561" s="161" t="s">
        <v>62</v>
      </c>
      <c r="AY561" s="72" t="s">
        <v>107</v>
      </c>
      <c r="BE561" s="162">
        <f>IF(N561="základní",J561,0)</f>
        <v>2417.5</v>
      </c>
      <c r="BF561" s="162">
        <f>IF(N561="snížená",J561,0)</f>
        <v>0</v>
      </c>
      <c r="BG561" s="162">
        <f>IF(N561="zákl. přenesená",J561,0)</f>
        <v>0</v>
      </c>
      <c r="BH561" s="162">
        <f>IF(N561="sníž. přenesená",J561,0)</f>
        <v>0</v>
      </c>
      <c r="BI561" s="162">
        <f>IF(N561="nulová",J561,0)</f>
        <v>0</v>
      </c>
      <c r="BJ561" s="72" t="s">
        <v>105</v>
      </c>
      <c r="BK561" s="162">
        <f>ROUND(I561*H561,2)</f>
        <v>2417.5</v>
      </c>
      <c r="BL561" s="72" t="s">
        <v>162</v>
      </c>
      <c r="BM561" s="161" t="s">
        <v>830</v>
      </c>
    </row>
    <row r="562" spans="1:65" s="82" customFormat="1" x14ac:dyDescent="0.2">
      <c r="A562" s="79"/>
      <c r="B562" s="80"/>
      <c r="C562" s="79"/>
      <c r="D562" s="163" t="s">
        <v>116</v>
      </c>
      <c r="E562" s="79"/>
      <c r="F562" s="164" t="s">
        <v>831</v>
      </c>
      <c r="G562" s="79"/>
      <c r="H562" s="79"/>
      <c r="I562" s="79"/>
      <c r="J562" s="79"/>
      <c r="K562" s="79"/>
      <c r="L562" s="80"/>
      <c r="M562" s="165"/>
      <c r="O562" s="79"/>
      <c r="P562" s="79"/>
      <c r="Q562" s="79"/>
      <c r="R562" s="79"/>
      <c r="S562" s="79"/>
      <c r="T562" s="166"/>
      <c r="U562" s="79"/>
      <c r="V562" s="79"/>
      <c r="W562" s="79"/>
      <c r="X562" s="79"/>
      <c r="Y562" s="79"/>
      <c r="Z562" s="79"/>
      <c r="AA562" s="79"/>
      <c r="AB562" s="79"/>
      <c r="AC562" s="79"/>
      <c r="AD562" s="79"/>
      <c r="AE562" s="79"/>
      <c r="AT562" s="72" t="s">
        <v>116</v>
      </c>
      <c r="AU562" s="72" t="s">
        <v>62</v>
      </c>
    </row>
    <row r="563" spans="1:65" s="82" customFormat="1" x14ac:dyDescent="0.2">
      <c r="A563" s="79"/>
      <c r="B563" s="80"/>
      <c r="C563" s="79"/>
      <c r="D563" s="167" t="s">
        <v>118</v>
      </c>
      <c r="E563" s="79"/>
      <c r="F563" s="168" t="s">
        <v>3755</v>
      </c>
      <c r="G563" s="79"/>
      <c r="H563" s="79"/>
      <c r="I563" s="79"/>
      <c r="J563" s="79"/>
      <c r="K563" s="79"/>
      <c r="L563" s="80"/>
      <c r="M563" s="165"/>
      <c r="O563" s="79"/>
      <c r="P563" s="79"/>
      <c r="Q563" s="79"/>
      <c r="R563" s="79"/>
      <c r="S563" s="79"/>
      <c r="T563" s="166"/>
      <c r="U563" s="79"/>
      <c r="V563" s="79"/>
      <c r="W563" s="79"/>
      <c r="X563" s="79"/>
      <c r="Y563" s="79"/>
      <c r="Z563" s="79"/>
      <c r="AA563" s="79"/>
      <c r="AB563" s="79"/>
      <c r="AC563" s="79"/>
      <c r="AD563" s="79"/>
      <c r="AE563" s="79"/>
      <c r="AT563" s="72" t="s">
        <v>118</v>
      </c>
      <c r="AU563" s="72" t="s">
        <v>62</v>
      </c>
    </row>
    <row r="564" spans="1:65" s="82" customFormat="1" ht="16.5" customHeight="1" x14ac:dyDescent="0.2">
      <c r="A564" s="79"/>
      <c r="B564" s="150"/>
      <c r="C564" s="151" t="s">
        <v>832</v>
      </c>
      <c r="D564" s="151" t="s">
        <v>26</v>
      </c>
      <c r="E564" s="152" t="s">
        <v>833</v>
      </c>
      <c r="F564" s="153" t="s">
        <v>834</v>
      </c>
      <c r="G564" s="154" t="s">
        <v>835</v>
      </c>
      <c r="H564" s="155">
        <v>0.317</v>
      </c>
      <c r="I564" s="156">
        <v>655.91</v>
      </c>
      <c r="J564" s="156">
        <f>ROUND(I564*H564,2)</f>
        <v>207.92</v>
      </c>
      <c r="K564" s="153" t="s">
        <v>3562</v>
      </c>
      <c r="L564" s="80"/>
      <c r="M564" s="157" t="s">
        <v>31</v>
      </c>
      <c r="N564" s="158" t="s">
        <v>3550</v>
      </c>
      <c r="O564" s="159">
        <v>1.327</v>
      </c>
      <c r="P564" s="159">
        <f>O564*H564</f>
        <v>0.42065900000000001</v>
      </c>
      <c r="Q564" s="159">
        <v>0</v>
      </c>
      <c r="R564" s="159">
        <f>Q564*H564</f>
        <v>0</v>
      </c>
      <c r="S564" s="159">
        <v>0</v>
      </c>
      <c r="T564" s="160">
        <f>S564*H564</f>
        <v>0</v>
      </c>
      <c r="U564" s="79"/>
      <c r="V564" s="79"/>
      <c r="W564" s="79"/>
      <c r="X564" s="79"/>
      <c r="Y564" s="79"/>
      <c r="Z564" s="79"/>
      <c r="AA564" s="79"/>
      <c r="AB564" s="79"/>
      <c r="AC564" s="79"/>
      <c r="AD564" s="79"/>
      <c r="AE564" s="79"/>
      <c r="AR564" s="161" t="s">
        <v>162</v>
      </c>
      <c r="AT564" s="161" t="s">
        <v>26</v>
      </c>
      <c r="AU564" s="161" t="s">
        <v>62</v>
      </c>
      <c r="AY564" s="72" t="s">
        <v>107</v>
      </c>
      <c r="BE564" s="162">
        <f>IF(N564="základní",J564,0)</f>
        <v>207.92</v>
      </c>
      <c r="BF564" s="162">
        <f>IF(N564="snížená",J564,0)</f>
        <v>0</v>
      </c>
      <c r="BG564" s="162">
        <f>IF(N564="zákl. přenesená",J564,0)</f>
        <v>0</v>
      </c>
      <c r="BH564" s="162">
        <f>IF(N564="sníž. přenesená",J564,0)</f>
        <v>0</v>
      </c>
      <c r="BI564" s="162">
        <f>IF(N564="nulová",J564,0)</f>
        <v>0</v>
      </c>
      <c r="BJ564" s="72" t="s">
        <v>105</v>
      </c>
      <c r="BK564" s="162">
        <f>ROUND(I564*H564,2)</f>
        <v>207.92</v>
      </c>
      <c r="BL564" s="72" t="s">
        <v>162</v>
      </c>
      <c r="BM564" s="161" t="s">
        <v>836</v>
      </c>
    </row>
    <row r="565" spans="1:65" s="82" customFormat="1" ht="19.5" x14ac:dyDescent="0.2">
      <c r="A565" s="79"/>
      <c r="B565" s="80"/>
      <c r="C565" s="79"/>
      <c r="D565" s="163" t="s">
        <v>116</v>
      </c>
      <c r="E565" s="79"/>
      <c r="F565" s="164" t="s">
        <v>837</v>
      </c>
      <c r="G565" s="79"/>
      <c r="H565" s="79"/>
      <c r="I565" s="79"/>
      <c r="J565" s="79"/>
      <c r="K565" s="79"/>
      <c r="L565" s="80"/>
      <c r="M565" s="165"/>
      <c r="O565" s="79"/>
      <c r="P565" s="79"/>
      <c r="Q565" s="79"/>
      <c r="R565" s="79"/>
      <c r="S565" s="79"/>
      <c r="T565" s="166"/>
      <c r="U565" s="79"/>
      <c r="V565" s="79"/>
      <c r="W565" s="79"/>
      <c r="X565" s="79"/>
      <c r="Y565" s="79"/>
      <c r="Z565" s="79"/>
      <c r="AA565" s="79"/>
      <c r="AB565" s="79"/>
      <c r="AC565" s="79"/>
      <c r="AD565" s="79"/>
      <c r="AE565" s="79"/>
      <c r="AT565" s="72" t="s">
        <v>116</v>
      </c>
      <c r="AU565" s="72" t="s">
        <v>62</v>
      </c>
    </row>
    <row r="566" spans="1:65" s="82" customFormat="1" x14ac:dyDescent="0.2">
      <c r="A566" s="79"/>
      <c r="B566" s="80"/>
      <c r="C566" s="79"/>
      <c r="D566" s="167" t="s">
        <v>118</v>
      </c>
      <c r="E566" s="79"/>
      <c r="F566" s="168" t="s">
        <v>3756</v>
      </c>
      <c r="G566" s="79"/>
      <c r="H566" s="79"/>
      <c r="I566" s="79"/>
      <c r="J566" s="79"/>
      <c r="K566" s="79"/>
      <c r="L566" s="80"/>
      <c r="M566" s="165"/>
      <c r="O566" s="79"/>
      <c r="P566" s="79"/>
      <c r="Q566" s="79"/>
      <c r="R566" s="79"/>
      <c r="S566" s="79"/>
      <c r="T566" s="166"/>
      <c r="U566" s="79"/>
      <c r="V566" s="79"/>
      <c r="W566" s="79"/>
      <c r="X566" s="79"/>
      <c r="Y566" s="79"/>
      <c r="Z566" s="79"/>
      <c r="AA566" s="79"/>
      <c r="AB566" s="79"/>
      <c r="AC566" s="79"/>
      <c r="AD566" s="79"/>
      <c r="AE566" s="79"/>
      <c r="AT566" s="72" t="s">
        <v>118</v>
      </c>
      <c r="AU566" s="72" t="s">
        <v>62</v>
      </c>
    </row>
    <row r="567" spans="1:65" s="82" customFormat="1" ht="16.5" customHeight="1" x14ac:dyDescent="0.2">
      <c r="A567" s="79"/>
      <c r="B567" s="150"/>
      <c r="C567" s="151" t="s">
        <v>838</v>
      </c>
      <c r="D567" s="151" t="s">
        <v>26</v>
      </c>
      <c r="E567" s="152" t="s">
        <v>839</v>
      </c>
      <c r="F567" s="153" t="s">
        <v>3757</v>
      </c>
      <c r="G567" s="154" t="s">
        <v>835</v>
      </c>
      <c r="H567" s="155">
        <v>0.317</v>
      </c>
      <c r="I567" s="156">
        <v>684.81</v>
      </c>
      <c r="J567" s="156">
        <f>ROUND(I567*H567,2)</f>
        <v>217.08</v>
      </c>
      <c r="K567" s="153" t="s">
        <v>3562</v>
      </c>
      <c r="L567" s="80"/>
      <c r="M567" s="157" t="s">
        <v>31</v>
      </c>
      <c r="N567" s="158" t="s">
        <v>3550</v>
      </c>
      <c r="O567" s="159">
        <v>1.3740000000000001</v>
      </c>
      <c r="P567" s="159">
        <f>O567*H567</f>
        <v>0.43555800000000006</v>
      </c>
      <c r="Q567" s="159">
        <v>0</v>
      </c>
      <c r="R567" s="159">
        <f>Q567*H567</f>
        <v>0</v>
      </c>
      <c r="S567" s="159">
        <v>0</v>
      </c>
      <c r="T567" s="160">
        <f>S567*H567</f>
        <v>0</v>
      </c>
      <c r="U567" s="79"/>
      <c r="V567" s="79"/>
      <c r="W567" s="79"/>
      <c r="X567" s="79"/>
      <c r="Y567" s="79"/>
      <c r="Z567" s="79"/>
      <c r="AA567" s="79"/>
      <c r="AB567" s="79"/>
      <c r="AC567" s="79"/>
      <c r="AD567" s="79"/>
      <c r="AE567" s="79"/>
      <c r="AR567" s="161" t="s">
        <v>162</v>
      </c>
      <c r="AT567" s="161" t="s">
        <v>26</v>
      </c>
      <c r="AU567" s="161" t="s">
        <v>62</v>
      </c>
      <c r="AY567" s="72" t="s">
        <v>107</v>
      </c>
      <c r="BE567" s="162">
        <f>IF(N567="základní",J567,0)</f>
        <v>217.08</v>
      </c>
      <c r="BF567" s="162">
        <f>IF(N567="snížená",J567,0)</f>
        <v>0</v>
      </c>
      <c r="BG567" s="162">
        <f>IF(N567="zákl. přenesená",J567,0)</f>
        <v>0</v>
      </c>
      <c r="BH567" s="162">
        <f>IF(N567="sníž. přenesená",J567,0)</f>
        <v>0</v>
      </c>
      <c r="BI567" s="162">
        <f>IF(N567="nulová",J567,0)</f>
        <v>0</v>
      </c>
      <c r="BJ567" s="72" t="s">
        <v>105</v>
      </c>
      <c r="BK567" s="162">
        <f>ROUND(I567*H567,2)</f>
        <v>217.08</v>
      </c>
      <c r="BL567" s="72" t="s">
        <v>162</v>
      </c>
      <c r="BM567" s="161" t="s">
        <v>840</v>
      </c>
    </row>
    <row r="568" spans="1:65" s="82" customFormat="1" ht="19.5" x14ac:dyDescent="0.2">
      <c r="A568" s="79"/>
      <c r="B568" s="80"/>
      <c r="C568" s="79"/>
      <c r="D568" s="163" t="s">
        <v>116</v>
      </c>
      <c r="E568" s="79"/>
      <c r="F568" s="164" t="s">
        <v>841</v>
      </c>
      <c r="G568" s="79"/>
      <c r="H568" s="79"/>
      <c r="I568" s="79"/>
      <c r="J568" s="79"/>
      <c r="K568" s="79"/>
      <c r="L568" s="80"/>
      <c r="M568" s="165"/>
      <c r="O568" s="79"/>
      <c r="P568" s="79"/>
      <c r="Q568" s="79"/>
      <c r="R568" s="79"/>
      <c r="S568" s="79"/>
      <c r="T568" s="166"/>
      <c r="U568" s="79"/>
      <c r="V568" s="79"/>
      <c r="W568" s="79"/>
      <c r="X568" s="79"/>
      <c r="Y568" s="79"/>
      <c r="Z568" s="79"/>
      <c r="AA568" s="79"/>
      <c r="AB568" s="79"/>
      <c r="AC568" s="79"/>
      <c r="AD568" s="79"/>
      <c r="AE568" s="79"/>
      <c r="AT568" s="72" t="s">
        <v>116</v>
      </c>
      <c r="AU568" s="72" t="s">
        <v>62</v>
      </c>
    </row>
    <row r="569" spans="1:65" s="82" customFormat="1" x14ac:dyDescent="0.2">
      <c r="A569" s="79"/>
      <c r="B569" s="80"/>
      <c r="C569" s="79"/>
      <c r="D569" s="167" t="s">
        <v>118</v>
      </c>
      <c r="E569" s="79"/>
      <c r="F569" s="168" t="s">
        <v>3758</v>
      </c>
      <c r="G569" s="79"/>
      <c r="H569" s="79"/>
      <c r="I569" s="79"/>
      <c r="J569" s="79"/>
      <c r="K569" s="79"/>
      <c r="L569" s="80"/>
      <c r="M569" s="165"/>
      <c r="O569" s="79"/>
      <c r="P569" s="79"/>
      <c r="Q569" s="79"/>
      <c r="R569" s="79"/>
      <c r="S569" s="79"/>
      <c r="T569" s="166"/>
      <c r="U569" s="79"/>
      <c r="V569" s="79"/>
      <c r="W569" s="79"/>
      <c r="X569" s="79"/>
      <c r="Y569" s="79"/>
      <c r="Z569" s="79"/>
      <c r="AA569" s="79"/>
      <c r="AB569" s="79"/>
      <c r="AC569" s="79"/>
      <c r="AD569" s="79"/>
      <c r="AE569" s="79"/>
      <c r="AT569" s="72" t="s">
        <v>118</v>
      </c>
      <c r="AU569" s="72" t="s">
        <v>62</v>
      </c>
    </row>
    <row r="570" spans="1:65" s="82" customFormat="1" ht="16.5" customHeight="1" x14ac:dyDescent="0.2">
      <c r="A570" s="79"/>
      <c r="B570" s="150"/>
      <c r="C570" s="151" t="s">
        <v>842</v>
      </c>
      <c r="D570" s="151" t="s">
        <v>26</v>
      </c>
      <c r="E570" s="152" t="s">
        <v>843</v>
      </c>
      <c r="F570" s="153" t="s">
        <v>3759</v>
      </c>
      <c r="G570" s="154" t="s">
        <v>835</v>
      </c>
      <c r="H570" s="155">
        <v>0.317</v>
      </c>
      <c r="I570" s="156">
        <v>713.7</v>
      </c>
      <c r="J570" s="156">
        <f>ROUND(I570*H570,2)</f>
        <v>226.24</v>
      </c>
      <c r="K570" s="153" t="s">
        <v>3562</v>
      </c>
      <c r="L570" s="80"/>
      <c r="M570" s="157" t="s">
        <v>31</v>
      </c>
      <c r="N570" s="158" t="s">
        <v>3550</v>
      </c>
      <c r="O570" s="159">
        <v>1.421</v>
      </c>
      <c r="P570" s="159">
        <f>O570*H570</f>
        <v>0.450457</v>
      </c>
      <c r="Q570" s="159">
        <v>0</v>
      </c>
      <c r="R570" s="159">
        <f>Q570*H570</f>
        <v>0</v>
      </c>
      <c r="S570" s="159">
        <v>0</v>
      </c>
      <c r="T570" s="160">
        <f>S570*H570</f>
        <v>0</v>
      </c>
      <c r="U570" s="79"/>
      <c r="V570" s="79"/>
      <c r="W570" s="79"/>
      <c r="X570" s="79"/>
      <c r="Y570" s="79"/>
      <c r="Z570" s="79"/>
      <c r="AA570" s="79"/>
      <c r="AB570" s="79"/>
      <c r="AC570" s="79"/>
      <c r="AD570" s="79"/>
      <c r="AE570" s="79"/>
      <c r="AR570" s="161" t="s">
        <v>162</v>
      </c>
      <c r="AT570" s="161" t="s">
        <v>26</v>
      </c>
      <c r="AU570" s="161" t="s">
        <v>62</v>
      </c>
      <c r="AY570" s="72" t="s">
        <v>107</v>
      </c>
      <c r="BE570" s="162">
        <f>IF(N570="základní",J570,0)</f>
        <v>226.24</v>
      </c>
      <c r="BF570" s="162">
        <f>IF(N570="snížená",J570,0)</f>
        <v>0</v>
      </c>
      <c r="BG570" s="162">
        <f>IF(N570="zákl. přenesená",J570,0)</f>
        <v>0</v>
      </c>
      <c r="BH570" s="162">
        <f>IF(N570="sníž. přenesená",J570,0)</f>
        <v>0</v>
      </c>
      <c r="BI570" s="162">
        <f>IF(N570="nulová",J570,0)</f>
        <v>0</v>
      </c>
      <c r="BJ570" s="72" t="s">
        <v>105</v>
      </c>
      <c r="BK570" s="162">
        <f>ROUND(I570*H570,2)</f>
        <v>226.24</v>
      </c>
      <c r="BL570" s="72" t="s">
        <v>162</v>
      </c>
      <c r="BM570" s="161" t="s">
        <v>844</v>
      </c>
    </row>
    <row r="571" spans="1:65" s="82" customFormat="1" ht="19.5" x14ac:dyDescent="0.2">
      <c r="A571" s="79"/>
      <c r="B571" s="80"/>
      <c r="C571" s="79"/>
      <c r="D571" s="163" t="s">
        <v>116</v>
      </c>
      <c r="E571" s="79"/>
      <c r="F571" s="164" t="s">
        <v>845</v>
      </c>
      <c r="G571" s="79"/>
      <c r="H571" s="79"/>
      <c r="I571" s="79"/>
      <c r="J571" s="79"/>
      <c r="K571" s="79"/>
      <c r="L571" s="80"/>
      <c r="M571" s="165"/>
      <c r="O571" s="79"/>
      <c r="P571" s="79"/>
      <c r="Q571" s="79"/>
      <c r="R571" s="79"/>
      <c r="S571" s="79"/>
      <c r="T571" s="166"/>
      <c r="U571" s="79"/>
      <c r="V571" s="79"/>
      <c r="W571" s="79"/>
      <c r="X571" s="79"/>
      <c r="Y571" s="79"/>
      <c r="Z571" s="79"/>
      <c r="AA571" s="79"/>
      <c r="AB571" s="79"/>
      <c r="AC571" s="79"/>
      <c r="AD571" s="79"/>
      <c r="AE571" s="79"/>
      <c r="AT571" s="72" t="s">
        <v>116</v>
      </c>
      <c r="AU571" s="72" t="s">
        <v>62</v>
      </c>
    </row>
    <row r="572" spans="1:65" s="82" customFormat="1" x14ac:dyDescent="0.2">
      <c r="A572" s="79"/>
      <c r="B572" s="80"/>
      <c r="C572" s="79"/>
      <c r="D572" s="167" t="s">
        <v>118</v>
      </c>
      <c r="E572" s="79"/>
      <c r="F572" s="168" t="s">
        <v>3760</v>
      </c>
      <c r="G572" s="79"/>
      <c r="H572" s="79"/>
      <c r="I572" s="79"/>
      <c r="J572" s="79"/>
      <c r="K572" s="79"/>
      <c r="L572" s="80"/>
      <c r="M572" s="165"/>
      <c r="O572" s="79"/>
      <c r="P572" s="79"/>
      <c r="Q572" s="79"/>
      <c r="R572" s="79"/>
      <c r="S572" s="79"/>
      <c r="T572" s="166"/>
      <c r="U572" s="79"/>
      <c r="V572" s="79"/>
      <c r="W572" s="79"/>
      <c r="X572" s="79"/>
      <c r="Y572" s="79"/>
      <c r="Z572" s="79"/>
      <c r="AA572" s="79"/>
      <c r="AB572" s="79"/>
      <c r="AC572" s="79"/>
      <c r="AD572" s="79"/>
      <c r="AE572" s="79"/>
      <c r="AT572" s="72" t="s">
        <v>118</v>
      </c>
      <c r="AU572" s="72" t="s">
        <v>62</v>
      </c>
    </row>
    <row r="573" spans="1:65" s="82" customFormat="1" ht="16.5" customHeight="1" x14ac:dyDescent="0.2">
      <c r="A573" s="79"/>
      <c r="B573" s="150"/>
      <c r="C573" s="151" t="s">
        <v>846</v>
      </c>
      <c r="D573" s="151" t="s">
        <v>26</v>
      </c>
      <c r="E573" s="152" t="s">
        <v>847</v>
      </c>
      <c r="F573" s="153" t="s">
        <v>3761</v>
      </c>
      <c r="G573" s="154" t="s">
        <v>835</v>
      </c>
      <c r="H573" s="155">
        <v>0.317</v>
      </c>
      <c r="I573" s="156">
        <v>798.87</v>
      </c>
      <c r="J573" s="156">
        <f>ROUND(I573*H573,2)</f>
        <v>253.24</v>
      </c>
      <c r="K573" s="153" t="s">
        <v>3562</v>
      </c>
      <c r="L573" s="80"/>
      <c r="M573" s="157" t="s">
        <v>31</v>
      </c>
      <c r="N573" s="158" t="s">
        <v>3550</v>
      </c>
      <c r="O573" s="159">
        <v>1.514</v>
      </c>
      <c r="P573" s="159">
        <f>O573*H573</f>
        <v>0.47993800000000003</v>
      </c>
      <c r="Q573" s="159">
        <v>0</v>
      </c>
      <c r="R573" s="159">
        <f>Q573*H573</f>
        <v>0</v>
      </c>
      <c r="S573" s="159">
        <v>0</v>
      </c>
      <c r="T573" s="160">
        <f>S573*H573</f>
        <v>0</v>
      </c>
      <c r="U573" s="79"/>
      <c r="V573" s="79"/>
      <c r="W573" s="79"/>
      <c r="X573" s="79"/>
      <c r="Y573" s="79"/>
      <c r="Z573" s="79"/>
      <c r="AA573" s="79"/>
      <c r="AB573" s="79"/>
      <c r="AC573" s="79"/>
      <c r="AD573" s="79"/>
      <c r="AE573" s="79"/>
      <c r="AR573" s="161" t="s">
        <v>162</v>
      </c>
      <c r="AT573" s="161" t="s">
        <v>26</v>
      </c>
      <c r="AU573" s="161" t="s">
        <v>62</v>
      </c>
      <c r="AY573" s="72" t="s">
        <v>107</v>
      </c>
      <c r="BE573" s="162">
        <f>IF(N573="základní",J573,0)</f>
        <v>253.24</v>
      </c>
      <c r="BF573" s="162">
        <f>IF(N573="snížená",J573,0)</f>
        <v>0</v>
      </c>
      <c r="BG573" s="162">
        <f>IF(N573="zákl. přenesená",J573,0)</f>
        <v>0</v>
      </c>
      <c r="BH573" s="162">
        <f>IF(N573="sníž. přenesená",J573,0)</f>
        <v>0</v>
      </c>
      <c r="BI573" s="162">
        <f>IF(N573="nulová",J573,0)</f>
        <v>0</v>
      </c>
      <c r="BJ573" s="72" t="s">
        <v>105</v>
      </c>
      <c r="BK573" s="162">
        <f>ROUND(I573*H573,2)</f>
        <v>253.24</v>
      </c>
      <c r="BL573" s="72" t="s">
        <v>162</v>
      </c>
      <c r="BM573" s="161" t="s">
        <v>848</v>
      </c>
    </row>
    <row r="574" spans="1:65" s="82" customFormat="1" ht="19.5" x14ac:dyDescent="0.2">
      <c r="A574" s="79"/>
      <c r="B574" s="80"/>
      <c r="C574" s="79"/>
      <c r="D574" s="163" t="s">
        <v>116</v>
      </c>
      <c r="E574" s="79"/>
      <c r="F574" s="164" t="s">
        <v>849</v>
      </c>
      <c r="G574" s="79"/>
      <c r="H574" s="79"/>
      <c r="I574" s="79"/>
      <c r="J574" s="79"/>
      <c r="K574" s="79"/>
      <c r="L574" s="80"/>
      <c r="M574" s="165"/>
      <c r="O574" s="79"/>
      <c r="P574" s="79"/>
      <c r="Q574" s="79"/>
      <c r="R574" s="79"/>
      <c r="S574" s="79"/>
      <c r="T574" s="166"/>
      <c r="U574" s="79"/>
      <c r="V574" s="79"/>
      <c r="W574" s="79"/>
      <c r="X574" s="79"/>
      <c r="Y574" s="79"/>
      <c r="Z574" s="79"/>
      <c r="AA574" s="79"/>
      <c r="AB574" s="79"/>
      <c r="AC574" s="79"/>
      <c r="AD574" s="79"/>
      <c r="AE574" s="79"/>
      <c r="AT574" s="72" t="s">
        <v>116</v>
      </c>
      <c r="AU574" s="72" t="s">
        <v>62</v>
      </c>
    </row>
    <row r="575" spans="1:65" s="82" customFormat="1" x14ac:dyDescent="0.2">
      <c r="A575" s="79"/>
      <c r="B575" s="80"/>
      <c r="C575" s="79"/>
      <c r="D575" s="167" t="s">
        <v>118</v>
      </c>
      <c r="E575" s="79"/>
      <c r="F575" s="168" t="s">
        <v>3762</v>
      </c>
      <c r="G575" s="79"/>
      <c r="H575" s="79"/>
      <c r="I575" s="79"/>
      <c r="J575" s="79"/>
      <c r="K575" s="79"/>
      <c r="L575" s="80"/>
      <c r="M575" s="165"/>
      <c r="O575" s="79"/>
      <c r="P575" s="79"/>
      <c r="Q575" s="79"/>
      <c r="R575" s="79"/>
      <c r="S575" s="79"/>
      <c r="T575" s="166"/>
      <c r="U575" s="79"/>
      <c r="V575" s="79"/>
      <c r="W575" s="79"/>
      <c r="X575" s="79"/>
      <c r="Y575" s="79"/>
      <c r="Z575" s="79"/>
      <c r="AA575" s="79"/>
      <c r="AB575" s="79"/>
      <c r="AC575" s="79"/>
      <c r="AD575" s="79"/>
      <c r="AE575" s="79"/>
      <c r="AT575" s="72" t="s">
        <v>118</v>
      </c>
      <c r="AU575" s="72" t="s">
        <v>62</v>
      </c>
    </row>
    <row r="576" spans="1:65" s="82" customFormat="1" ht="16.5" customHeight="1" x14ac:dyDescent="0.2">
      <c r="A576" s="79"/>
      <c r="B576" s="150"/>
      <c r="C576" s="151" t="s">
        <v>850</v>
      </c>
      <c r="D576" s="151" t="s">
        <v>26</v>
      </c>
      <c r="E576" s="152" t="s">
        <v>851</v>
      </c>
      <c r="F576" s="153" t="s">
        <v>852</v>
      </c>
      <c r="G576" s="154" t="s">
        <v>835</v>
      </c>
      <c r="H576" s="155">
        <v>0.317</v>
      </c>
      <c r="I576" s="156">
        <v>539.65</v>
      </c>
      <c r="J576" s="156">
        <f>ROUND(I576*H576,2)</f>
        <v>171.07</v>
      </c>
      <c r="K576" s="153" t="s">
        <v>3562</v>
      </c>
      <c r="L576" s="80"/>
      <c r="M576" s="157" t="s">
        <v>31</v>
      </c>
      <c r="N576" s="158" t="s">
        <v>3550</v>
      </c>
      <c r="O576" s="159">
        <v>1.18</v>
      </c>
      <c r="P576" s="159">
        <f>O576*H576</f>
        <v>0.37406</v>
      </c>
      <c r="Q576" s="159">
        <v>0</v>
      </c>
      <c r="R576" s="159">
        <f>Q576*H576</f>
        <v>0</v>
      </c>
      <c r="S576" s="159">
        <v>0</v>
      </c>
      <c r="T576" s="160">
        <f>S576*H576</f>
        <v>0</v>
      </c>
      <c r="U576" s="79"/>
      <c r="V576" s="79"/>
      <c r="W576" s="79"/>
      <c r="X576" s="79"/>
      <c r="Y576" s="79"/>
      <c r="Z576" s="79"/>
      <c r="AA576" s="79"/>
      <c r="AB576" s="79"/>
      <c r="AC576" s="79"/>
      <c r="AD576" s="79"/>
      <c r="AE576" s="79"/>
      <c r="AR576" s="161" t="s">
        <v>162</v>
      </c>
      <c r="AT576" s="161" t="s">
        <v>26</v>
      </c>
      <c r="AU576" s="161" t="s">
        <v>62</v>
      </c>
      <c r="AY576" s="72" t="s">
        <v>107</v>
      </c>
      <c r="BE576" s="162">
        <f>IF(N576="základní",J576,0)</f>
        <v>171.07</v>
      </c>
      <c r="BF576" s="162">
        <f>IF(N576="snížená",J576,0)</f>
        <v>0</v>
      </c>
      <c r="BG576" s="162">
        <f>IF(N576="zákl. přenesená",J576,0)</f>
        <v>0</v>
      </c>
      <c r="BH576" s="162">
        <f>IF(N576="sníž. přenesená",J576,0)</f>
        <v>0</v>
      </c>
      <c r="BI576" s="162">
        <f>IF(N576="nulová",J576,0)</f>
        <v>0</v>
      </c>
      <c r="BJ576" s="72" t="s">
        <v>105</v>
      </c>
      <c r="BK576" s="162">
        <f>ROUND(I576*H576,2)</f>
        <v>171.07</v>
      </c>
      <c r="BL576" s="72" t="s">
        <v>162</v>
      </c>
      <c r="BM576" s="161" t="s">
        <v>853</v>
      </c>
    </row>
    <row r="577" spans="1:65" s="82" customFormat="1" ht="19.5" x14ac:dyDescent="0.2">
      <c r="A577" s="79"/>
      <c r="B577" s="80"/>
      <c r="C577" s="79"/>
      <c r="D577" s="163" t="s">
        <v>116</v>
      </c>
      <c r="E577" s="79"/>
      <c r="F577" s="164" t="s">
        <v>854</v>
      </c>
      <c r="G577" s="79"/>
      <c r="H577" s="79"/>
      <c r="I577" s="79"/>
      <c r="J577" s="79"/>
      <c r="K577" s="79"/>
      <c r="L577" s="80"/>
      <c r="M577" s="165"/>
      <c r="O577" s="79"/>
      <c r="P577" s="79"/>
      <c r="Q577" s="79"/>
      <c r="R577" s="79"/>
      <c r="S577" s="79"/>
      <c r="T577" s="166"/>
      <c r="U577" s="79"/>
      <c r="V577" s="79"/>
      <c r="W577" s="79"/>
      <c r="X577" s="79"/>
      <c r="Y577" s="79"/>
      <c r="Z577" s="79"/>
      <c r="AA577" s="79"/>
      <c r="AB577" s="79"/>
      <c r="AC577" s="79"/>
      <c r="AD577" s="79"/>
      <c r="AE577" s="79"/>
      <c r="AT577" s="72" t="s">
        <v>116</v>
      </c>
      <c r="AU577" s="72" t="s">
        <v>62</v>
      </c>
    </row>
    <row r="578" spans="1:65" s="82" customFormat="1" x14ac:dyDescent="0.2">
      <c r="A578" s="79"/>
      <c r="B578" s="80"/>
      <c r="C578" s="79"/>
      <c r="D578" s="167" t="s">
        <v>118</v>
      </c>
      <c r="E578" s="79"/>
      <c r="F578" s="168" t="s">
        <v>3763</v>
      </c>
      <c r="G578" s="79"/>
      <c r="H578" s="79"/>
      <c r="I578" s="79"/>
      <c r="J578" s="79"/>
      <c r="K578" s="79"/>
      <c r="L578" s="80"/>
      <c r="M578" s="165"/>
      <c r="O578" s="79"/>
      <c r="P578" s="79"/>
      <c r="Q578" s="79"/>
      <c r="R578" s="79"/>
      <c r="S578" s="79"/>
      <c r="T578" s="166"/>
      <c r="U578" s="79"/>
      <c r="V578" s="79"/>
      <c r="W578" s="79"/>
      <c r="X578" s="79"/>
      <c r="Y578" s="79"/>
      <c r="Z578" s="79"/>
      <c r="AA578" s="79"/>
      <c r="AB578" s="79"/>
      <c r="AC578" s="79"/>
      <c r="AD578" s="79"/>
      <c r="AE578" s="79"/>
      <c r="AT578" s="72" t="s">
        <v>118</v>
      </c>
      <c r="AU578" s="72" t="s">
        <v>62</v>
      </c>
    </row>
    <row r="579" spans="1:65" s="82" customFormat="1" ht="16.5" customHeight="1" x14ac:dyDescent="0.2">
      <c r="A579" s="79"/>
      <c r="B579" s="150"/>
      <c r="C579" s="151" t="s">
        <v>855</v>
      </c>
      <c r="D579" s="151" t="s">
        <v>26</v>
      </c>
      <c r="E579" s="152" t="s">
        <v>856</v>
      </c>
      <c r="F579" s="153" t="s">
        <v>857</v>
      </c>
      <c r="G579" s="154" t="s">
        <v>835</v>
      </c>
      <c r="H579" s="155">
        <v>0.317</v>
      </c>
      <c r="I579" s="156">
        <v>512.04</v>
      </c>
      <c r="J579" s="156">
        <f>ROUND(I579*H579,2)</f>
        <v>162.32</v>
      </c>
      <c r="K579" s="153" t="s">
        <v>3562</v>
      </c>
      <c r="L579" s="80"/>
      <c r="M579" s="157" t="s">
        <v>31</v>
      </c>
      <c r="N579" s="158" t="s">
        <v>3550</v>
      </c>
      <c r="O579" s="159">
        <v>1.2190000000000001</v>
      </c>
      <c r="P579" s="159">
        <f>O579*H579</f>
        <v>0.38642300000000002</v>
      </c>
      <c r="Q579" s="159">
        <v>0</v>
      </c>
      <c r="R579" s="159">
        <f>Q579*H579</f>
        <v>0</v>
      </c>
      <c r="S579" s="159">
        <v>0</v>
      </c>
      <c r="T579" s="160">
        <f>S579*H579</f>
        <v>0</v>
      </c>
      <c r="U579" s="79"/>
      <c r="V579" s="79"/>
      <c r="W579" s="79"/>
      <c r="X579" s="79"/>
      <c r="Y579" s="79"/>
      <c r="Z579" s="79"/>
      <c r="AA579" s="79"/>
      <c r="AB579" s="79"/>
      <c r="AC579" s="79"/>
      <c r="AD579" s="79"/>
      <c r="AE579" s="79"/>
      <c r="AR579" s="161" t="s">
        <v>162</v>
      </c>
      <c r="AT579" s="161" t="s">
        <v>26</v>
      </c>
      <c r="AU579" s="161" t="s">
        <v>62</v>
      </c>
      <c r="AY579" s="72" t="s">
        <v>107</v>
      </c>
      <c r="BE579" s="162">
        <f>IF(N579="základní",J579,0)</f>
        <v>162.32</v>
      </c>
      <c r="BF579" s="162">
        <f>IF(N579="snížená",J579,0)</f>
        <v>0</v>
      </c>
      <c r="BG579" s="162">
        <f>IF(N579="zákl. přenesená",J579,0)</f>
        <v>0</v>
      </c>
      <c r="BH579" s="162">
        <f>IF(N579="sníž. přenesená",J579,0)</f>
        <v>0</v>
      </c>
      <c r="BI579" s="162">
        <f>IF(N579="nulová",J579,0)</f>
        <v>0</v>
      </c>
      <c r="BJ579" s="72" t="s">
        <v>105</v>
      </c>
      <c r="BK579" s="162">
        <f>ROUND(I579*H579,2)</f>
        <v>162.32</v>
      </c>
      <c r="BL579" s="72" t="s">
        <v>162</v>
      </c>
      <c r="BM579" s="161" t="s">
        <v>858</v>
      </c>
    </row>
    <row r="580" spans="1:65" s="82" customFormat="1" ht="19.5" x14ac:dyDescent="0.2">
      <c r="A580" s="79"/>
      <c r="B580" s="80"/>
      <c r="C580" s="79"/>
      <c r="D580" s="163" t="s">
        <v>116</v>
      </c>
      <c r="E580" s="79"/>
      <c r="F580" s="164" t="s">
        <v>859</v>
      </c>
      <c r="G580" s="79"/>
      <c r="H580" s="79"/>
      <c r="I580" s="79"/>
      <c r="J580" s="79"/>
      <c r="K580" s="79"/>
      <c r="L580" s="80"/>
      <c r="M580" s="165"/>
      <c r="O580" s="79"/>
      <c r="P580" s="79"/>
      <c r="Q580" s="79"/>
      <c r="R580" s="79"/>
      <c r="S580" s="79"/>
      <c r="T580" s="166"/>
      <c r="U580" s="79"/>
      <c r="V580" s="79"/>
      <c r="W580" s="79"/>
      <c r="X580" s="79"/>
      <c r="Y580" s="79"/>
      <c r="Z580" s="79"/>
      <c r="AA580" s="79"/>
      <c r="AB580" s="79"/>
      <c r="AC580" s="79"/>
      <c r="AD580" s="79"/>
      <c r="AE580" s="79"/>
      <c r="AT580" s="72" t="s">
        <v>116</v>
      </c>
      <c r="AU580" s="72" t="s">
        <v>62</v>
      </c>
    </row>
    <row r="581" spans="1:65" s="82" customFormat="1" x14ac:dyDescent="0.2">
      <c r="A581" s="79"/>
      <c r="B581" s="80"/>
      <c r="C581" s="79"/>
      <c r="D581" s="167" t="s">
        <v>118</v>
      </c>
      <c r="E581" s="79"/>
      <c r="F581" s="168" t="s">
        <v>3764</v>
      </c>
      <c r="G581" s="79"/>
      <c r="H581" s="79"/>
      <c r="I581" s="79"/>
      <c r="J581" s="79"/>
      <c r="K581" s="79"/>
      <c r="L581" s="80"/>
      <c r="M581" s="165"/>
      <c r="O581" s="79"/>
      <c r="P581" s="79"/>
      <c r="Q581" s="79"/>
      <c r="R581" s="79"/>
      <c r="S581" s="79"/>
      <c r="T581" s="166"/>
      <c r="U581" s="79"/>
      <c r="V581" s="79"/>
      <c r="W581" s="79"/>
      <c r="X581" s="79"/>
      <c r="Y581" s="79"/>
      <c r="Z581" s="79"/>
      <c r="AA581" s="79"/>
      <c r="AB581" s="79"/>
      <c r="AC581" s="79"/>
      <c r="AD581" s="79"/>
      <c r="AE581" s="79"/>
      <c r="AT581" s="72" t="s">
        <v>118</v>
      </c>
      <c r="AU581" s="72" t="s">
        <v>62</v>
      </c>
    </row>
    <row r="582" spans="1:65" s="138" customFormat="1" ht="22.9" customHeight="1" x14ac:dyDescent="0.2">
      <c r="B582" s="139"/>
      <c r="D582" s="140" t="s">
        <v>102</v>
      </c>
      <c r="E582" s="148" t="s">
        <v>860</v>
      </c>
      <c r="F582" s="148" t="s">
        <v>861</v>
      </c>
      <c r="J582" s="149">
        <f>BK582</f>
        <v>90190.690000000017</v>
      </c>
      <c r="L582" s="139"/>
      <c r="M582" s="143"/>
      <c r="P582" s="144">
        <f>SUM(P583:P726)</f>
        <v>41.945599999999992</v>
      </c>
      <c r="R582" s="144">
        <f>SUM(R583:R726)</f>
        <v>0.111529552</v>
      </c>
      <c r="T582" s="145">
        <f>SUM(T583:T726)</f>
        <v>0.5150300000000001</v>
      </c>
      <c r="AR582" s="140" t="s">
        <v>62</v>
      </c>
      <c r="AT582" s="146" t="s">
        <v>102</v>
      </c>
      <c r="AU582" s="146" t="s">
        <v>105</v>
      </c>
      <c r="AY582" s="140" t="s">
        <v>107</v>
      </c>
      <c r="BK582" s="147">
        <f>SUM(BK583:BK726)</f>
        <v>90190.690000000017</v>
      </c>
    </row>
    <row r="583" spans="1:65" s="82" customFormat="1" ht="16.5" customHeight="1" x14ac:dyDescent="0.2">
      <c r="A583" s="79"/>
      <c r="B583" s="150"/>
      <c r="C583" s="151" t="s">
        <v>862</v>
      </c>
      <c r="D583" s="151" t="s">
        <v>26</v>
      </c>
      <c r="E583" s="152" t="s">
        <v>863</v>
      </c>
      <c r="F583" s="153" t="s">
        <v>3765</v>
      </c>
      <c r="G583" s="154" t="s">
        <v>130</v>
      </c>
      <c r="H583" s="155">
        <v>50</v>
      </c>
      <c r="I583" s="156">
        <v>45.46</v>
      </c>
      <c r="J583" s="156">
        <f>ROUND(I583*H583,2)</f>
        <v>2273</v>
      </c>
      <c r="K583" s="153" t="s">
        <v>3562</v>
      </c>
      <c r="L583" s="80"/>
      <c r="M583" s="157" t="s">
        <v>31</v>
      </c>
      <c r="N583" s="158" t="s">
        <v>3550</v>
      </c>
      <c r="O583" s="159">
        <v>0.03</v>
      </c>
      <c r="P583" s="159">
        <f>O583*H583</f>
        <v>1.5</v>
      </c>
      <c r="Q583" s="159">
        <v>1.1242E-4</v>
      </c>
      <c r="R583" s="159">
        <f>Q583*H583</f>
        <v>5.6210000000000001E-3</v>
      </c>
      <c r="S583" s="159">
        <v>2.15E-3</v>
      </c>
      <c r="T583" s="160">
        <f>S583*H583</f>
        <v>0.1075</v>
      </c>
      <c r="U583" s="79"/>
      <c r="V583" s="79"/>
      <c r="W583" s="79"/>
      <c r="X583" s="79"/>
      <c r="Y583" s="79"/>
      <c r="Z583" s="79"/>
      <c r="AA583" s="79"/>
      <c r="AB583" s="79"/>
      <c r="AC583" s="79"/>
      <c r="AD583" s="79"/>
      <c r="AE583" s="79"/>
      <c r="AR583" s="161" t="s">
        <v>162</v>
      </c>
      <c r="AT583" s="161" t="s">
        <v>26</v>
      </c>
      <c r="AU583" s="161" t="s">
        <v>62</v>
      </c>
      <c r="AY583" s="72" t="s">
        <v>107</v>
      </c>
      <c r="BE583" s="162">
        <f>IF(N583="základní",J583,0)</f>
        <v>2273</v>
      </c>
      <c r="BF583" s="162">
        <f>IF(N583="snížená",J583,0)</f>
        <v>0</v>
      </c>
      <c r="BG583" s="162">
        <f>IF(N583="zákl. přenesená",J583,0)</f>
        <v>0</v>
      </c>
      <c r="BH583" s="162">
        <f>IF(N583="sníž. přenesená",J583,0)</f>
        <v>0</v>
      </c>
      <c r="BI583" s="162">
        <f>IF(N583="nulová",J583,0)</f>
        <v>0</v>
      </c>
      <c r="BJ583" s="72" t="s">
        <v>105</v>
      </c>
      <c r="BK583" s="162">
        <f>ROUND(I583*H583,2)</f>
        <v>2273</v>
      </c>
      <c r="BL583" s="72" t="s">
        <v>162</v>
      </c>
      <c r="BM583" s="161" t="s">
        <v>864</v>
      </c>
    </row>
    <row r="584" spans="1:65" s="82" customFormat="1" x14ac:dyDescent="0.2">
      <c r="A584" s="79"/>
      <c r="B584" s="80"/>
      <c r="C584" s="79"/>
      <c r="D584" s="163" t="s">
        <v>116</v>
      </c>
      <c r="E584" s="79"/>
      <c r="F584" s="164" t="s">
        <v>865</v>
      </c>
      <c r="G584" s="79"/>
      <c r="H584" s="79"/>
      <c r="I584" s="79"/>
      <c r="J584" s="79"/>
      <c r="K584" s="79"/>
      <c r="L584" s="80"/>
      <c r="M584" s="165"/>
      <c r="O584" s="79"/>
      <c r="P584" s="79"/>
      <c r="Q584" s="79"/>
      <c r="R584" s="79"/>
      <c r="S584" s="79"/>
      <c r="T584" s="166"/>
      <c r="U584" s="79"/>
      <c r="V584" s="79"/>
      <c r="W584" s="79"/>
      <c r="X584" s="79"/>
      <c r="Y584" s="79"/>
      <c r="Z584" s="79"/>
      <c r="AA584" s="79"/>
      <c r="AB584" s="79"/>
      <c r="AC584" s="79"/>
      <c r="AD584" s="79"/>
      <c r="AE584" s="79"/>
      <c r="AT584" s="72" t="s">
        <v>116</v>
      </c>
      <c r="AU584" s="72" t="s">
        <v>62</v>
      </c>
    </row>
    <row r="585" spans="1:65" s="82" customFormat="1" x14ac:dyDescent="0.2">
      <c r="A585" s="79"/>
      <c r="B585" s="80"/>
      <c r="C585" s="79"/>
      <c r="D585" s="167" t="s">
        <v>118</v>
      </c>
      <c r="E585" s="79"/>
      <c r="F585" s="168" t="s">
        <v>3766</v>
      </c>
      <c r="G585" s="79"/>
      <c r="H585" s="79"/>
      <c r="I585" s="79"/>
      <c r="J585" s="79"/>
      <c r="K585" s="79"/>
      <c r="L585" s="80"/>
      <c r="M585" s="165"/>
      <c r="O585" s="79"/>
      <c r="P585" s="79"/>
      <c r="Q585" s="79"/>
      <c r="R585" s="79"/>
      <c r="S585" s="79"/>
      <c r="T585" s="166"/>
      <c r="U585" s="79"/>
      <c r="V585" s="79"/>
      <c r="W585" s="79"/>
      <c r="X585" s="79"/>
      <c r="Y585" s="79"/>
      <c r="Z585" s="79"/>
      <c r="AA585" s="79"/>
      <c r="AB585" s="79"/>
      <c r="AC585" s="79"/>
      <c r="AD585" s="79"/>
      <c r="AE585" s="79"/>
      <c r="AT585" s="72" t="s">
        <v>118</v>
      </c>
      <c r="AU585" s="72" t="s">
        <v>62</v>
      </c>
    </row>
    <row r="586" spans="1:65" s="82" customFormat="1" ht="16.5" customHeight="1" x14ac:dyDescent="0.2">
      <c r="A586" s="79"/>
      <c r="B586" s="150"/>
      <c r="C586" s="151" t="s">
        <v>866</v>
      </c>
      <c r="D586" s="151" t="s">
        <v>26</v>
      </c>
      <c r="E586" s="152" t="s">
        <v>867</v>
      </c>
      <c r="F586" s="153" t="s">
        <v>3767</v>
      </c>
      <c r="G586" s="154" t="s">
        <v>130</v>
      </c>
      <c r="H586" s="155">
        <v>20</v>
      </c>
      <c r="I586" s="156">
        <v>130.22999999999999</v>
      </c>
      <c r="J586" s="156">
        <f>ROUND(I586*H586,2)</f>
        <v>2604.6</v>
      </c>
      <c r="K586" s="153" t="s">
        <v>3562</v>
      </c>
      <c r="L586" s="80"/>
      <c r="M586" s="157" t="s">
        <v>31</v>
      </c>
      <c r="N586" s="158" t="s">
        <v>3550</v>
      </c>
      <c r="O586" s="159">
        <v>4.3999999999999997E-2</v>
      </c>
      <c r="P586" s="159">
        <f>O586*H586</f>
        <v>0.87999999999999989</v>
      </c>
      <c r="Q586" s="159">
        <v>3.8959999999999998E-4</v>
      </c>
      <c r="R586" s="159">
        <f>Q586*H586</f>
        <v>7.7919999999999994E-3</v>
      </c>
      <c r="S586" s="159">
        <v>3.4199999999999999E-3</v>
      </c>
      <c r="T586" s="160">
        <f>S586*H586</f>
        <v>6.8400000000000002E-2</v>
      </c>
      <c r="U586" s="79"/>
      <c r="V586" s="79"/>
      <c r="W586" s="79"/>
      <c r="X586" s="79"/>
      <c r="Y586" s="79"/>
      <c r="Z586" s="79"/>
      <c r="AA586" s="79"/>
      <c r="AB586" s="79"/>
      <c r="AC586" s="79"/>
      <c r="AD586" s="79"/>
      <c r="AE586" s="79"/>
      <c r="AR586" s="161" t="s">
        <v>162</v>
      </c>
      <c r="AT586" s="161" t="s">
        <v>26</v>
      </c>
      <c r="AU586" s="161" t="s">
        <v>62</v>
      </c>
      <c r="AY586" s="72" t="s">
        <v>107</v>
      </c>
      <c r="BE586" s="162">
        <f>IF(N586="základní",J586,0)</f>
        <v>2604.6</v>
      </c>
      <c r="BF586" s="162">
        <f>IF(N586="snížená",J586,0)</f>
        <v>0</v>
      </c>
      <c r="BG586" s="162">
        <f>IF(N586="zákl. přenesená",J586,0)</f>
        <v>0</v>
      </c>
      <c r="BH586" s="162">
        <f>IF(N586="sníž. přenesená",J586,0)</f>
        <v>0</v>
      </c>
      <c r="BI586" s="162">
        <f>IF(N586="nulová",J586,0)</f>
        <v>0</v>
      </c>
      <c r="BJ586" s="72" t="s">
        <v>105</v>
      </c>
      <c r="BK586" s="162">
        <f>ROUND(I586*H586,2)</f>
        <v>2604.6</v>
      </c>
      <c r="BL586" s="72" t="s">
        <v>162</v>
      </c>
      <c r="BM586" s="161" t="s">
        <v>868</v>
      </c>
    </row>
    <row r="587" spans="1:65" s="82" customFormat="1" x14ac:dyDescent="0.2">
      <c r="A587" s="79"/>
      <c r="B587" s="80"/>
      <c r="C587" s="79"/>
      <c r="D587" s="163" t="s">
        <v>116</v>
      </c>
      <c r="E587" s="79"/>
      <c r="F587" s="164" t="s">
        <v>869</v>
      </c>
      <c r="G587" s="79"/>
      <c r="H587" s="79"/>
      <c r="I587" s="79"/>
      <c r="J587" s="79"/>
      <c r="K587" s="79"/>
      <c r="L587" s="80"/>
      <c r="M587" s="165"/>
      <c r="O587" s="79"/>
      <c r="P587" s="79"/>
      <c r="Q587" s="79"/>
      <c r="R587" s="79"/>
      <c r="S587" s="79"/>
      <c r="T587" s="166"/>
      <c r="U587" s="79"/>
      <c r="V587" s="79"/>
      <c r="W587" s="79"/>
      <c r="X587" s="79"/>
      <c r="Y587" s="79"/>
      <c r="Z587" s="79"/>
      <c r="AA587" s="79"/>
      <c r="AB587" s="79"/>
      <c r="AC587" s="79"/>
      <c r="AD587" s="79"/>
      <c r="AE587" s="79"/>
      <c r="AT587" s="72" t="s">
        <v>116</v>
      </c>
      <c r="AU587" s="72" t="s">
        <v>62</v>
      </c>
    </row>
    <row r="588" spans="1:65" s="82" customFormat="1" x14ac:dyDescent="0.2">
      <c r="A588" s="79"/>
      <c r="B588" s="80"/>
      <c r="C588" s="79"/>
      <c r="D588" s="167" t="s">
        <v>118</v>
      </c>
      <c r="E588" s="79"/>
      <c r="F588" s="168" t="s">
        <v>3768</v>
      </c>
      <c r="G588" s="79"/>
      <c r="H588" s="79"/>
      <c r="I588" s="79"/>
      <c r="J588" s="79"/>
      <c r="K588" s="79"/>
      <c r="L588" s="80"/>
      <c r="M588" s="165"/>
      <c r="O588" s="79"/>
      <c r="P588" s="79"/>
      <c r="Q588" s="79"/>
      <c r="R588" s="79"/>
      <c r="S588" s="79"/>
      <c r="T588" s="166"/>
      <c r="U588" s="79"/>
      <c r="V588" s="79"/>
      <c r="W588" s="79"/>
      <c r="X588" s="79"/>
      <c r="Y588" s="79"/>
      <c r="Z588" s="79"/>
      <c r="AA588" s="79"/>
      <c r="AB588" s="79"/>
      <c r="AC588" s="79"/>
      <c r="AD588" s="79"/>
      <c r="AE588" s="79"/>
      <c r="AT588" s="72" t="s">
        <v>118</v>
      </c>
      <c r="AU588" s="72" t="s">
        <v>62</v>
      </c>
    </row>
    <row r="589" spans="1:65" s="82" customFormat="1" ht="16.5" customHeight="1" x14ac:dyDescent="0.2">
      <c r="A589" s="79"/>
      <c r="B589" s="150"/>
      <c r="C589" s="151" t="s">
        <v>870</v>
      </c>
      <c r="D589" s="151" t="s">
        <v>26</v>
      </c>
      <c r="E589" s="152" t="s">
        <v>871</v>
      </c>
      <c r="F589" s="153" t="s">
        <v>872</v>
      </c>
      <c r="G589" s="154" t="s">
        <v>130</v>
      </c>
      <c r="H589" s="155">
        <v>2</v>
      </c>
      <c r="I589" s="156">
        <v>43.68</v>
      </c>
      <c r="J589" s="156">
        <f>ROUND(I589*H589,2)</f>
        <v>87.36</v>
      </c>
      <c r="K589" s="153" t="s">
        <v>3562</v>
      </c>
      <c r="L589" s="80"/>
      <c r="M589" s="157" t="s">
        <v>31</v>
      </c>
      <c r="N589" s="158" t="s">
        <v>3550</v>
      </c>
      <c r="O589" s="159">
        <v>0.104</v>
      </c>
      <c r="P589" s="159">
        <f>O589*H589</f>
        <v>0.20799999999999999</v>
      </c>
      <c r="Q589" s="159">
        <v>0</v>
      </c>
      <c r="R589" s="159">
        <f>Q589*H589</f>
        <v>0</v>
      </c>
      <c r="S589" s="159">
        <v>1.9000000000000001E-4</v>
      </c>
      <c r="T589" s="160">
        <f>S589*H589</f>
        <v>3.8000000000000002E-4</v>
      </c>
      <c r="U589" s="79"/>
      <c r="V589" s="79"/>
      <c r="W589" s="79"/>
      <c r="X589" s="79"/>
      <c r="Y589" s="79"/>
      <c r="Z589" s="79"/>
      <c r="AA589" s="79"/>
      <c r="AB589" s="79"/>
      <c r="AC589" s="79"/>
      <c r="AD589" s="79"/>
      <c r="AE589" s="79"/>
      <c r="AR589" s="161" t="s">
        <v>162</v>
      </c>
      <c r="AT589" s="161" t="s">
        <v>26</v>
      </c>
      <c r="AU589" s="161" t="s">
        <v>62</v>
      </c>
      <c r="AY589" s="72" t="s">
        <v>107</v>
      </c>
      <c r="BE589" s="162">
        <f>IF(N589="základní",J589,0)</f>
        <v>87.36</v>
      </c>
      <c r="BF589" s="162">
        <f>IF(N589="snížená",J589,0)</f>
        <v>0</v>
      </c>
      <c r="BG589" s="162">
        <f>IF(N589="zákl. přenesená",J589,0)</f>
        <v>0</v>
      </c>
      <c r="BH589" s="162">
        <f>IF(N589="sníž. přenesená",J589,0)</f>
        <v>0</v>
      </c>
      <c r="BI589" s="162">
        <f>IF(N589="nulová",J589,0)</f>
        <v>0</v>
      </c>
      <c r="BJ589" s="72" t="s">
        <v>105</v>
      </c>
      <c r="BK589" s="162">
        <f>ROUND(I589*H589,2)</f>
        <v>87.36</v>
      </c>
      <c r="BL589" s="72" t="s">
        <v>162</v>
      </c>
      <c r="BM589" s="161" t="s">
        <v>873</v>
      </c>
    </row>
    <row r="590" spans="1:65" s="82" customFormat="1" x14ac:dyDescent="0.2">
      <c r="A590" s="79"/>
      <c r="B590" s="80"/>
      <c r="C590" s="79"/>
      <c r="D590" s="163" t="s">
        <v>116</v>
      </c>
      <c r="E590" s="79"/>
      <c r="F590" s="164" t="s">
        <v>874</v>
      </c>
      <c r="G590" s="79"/>
      <c r="H590" s="79"/>
      <c r="I590" s="79"/>
      <c r="J590" s="79"/>
      <c r="K590" s="79"/>
      <c r="L590" s="80"/>
      <c r="M590" s="165"/>
      <c r="O590" s="79"/>
      <c r="P590" s="79"/>
      <c r="Q590" s="79"/>
      <c r="R590" s="79"/>
      <c r="S590" s="79"/>
      <c r="T590" s="166"/>
      <c r="U590" s="79"/>
      <c r="V590" s="79"/>
      <c r="W590" s="79"/>
      <c r="X590" s="79"/>
      <c r="Y590" s="79"/>
      <c r="Z590" s="79"/>
      <c r="AA590" s="79"/>
      <c r="AB590" s="79"/>
      <c r="AC590" s="79"/>
      <c r="AD590" s="79"/>
      <c r="AE590" s="79"/>
      <c r="AT590" s="72" t="s">
        <v>116</v>
      </c>
      <c r="AU590" s="72" t="s">
        <v>62</v>
      </c>
    </row>
    <row r="591" spans="1:65" s="82" customFormat="1" x14ac:dyDescent="0.2">
      <c r="A591" s="79"/>
      <c r="B591" s="80"/>
      <c r="C591" s="79"/>
      <c r="D591" s="167" t="s">
        <v>118</v>
      </c>
      <c r="E591" s="79"/>
      <c r="F591" s="168" t="s">
        <v>3769</v>
      </c>
      <c r="G591" s="79"/>
      <c r="H591" s="79"/>
      <c r="I591" s="79"/>
      <c r="J591" s="79"/>
      <c r="K591" s="79"/>
      <c r="L591" s="80"/>
      <c r="M591" s="165"/>
      <c r="O591" s="79"/>
      <c r="P591" s="79"/>
      <c r="Q591" s="79"/>
      <c r="R591" s="79"/>
      <c r="S591" s="79"/>
      <c r="T591" s="166"/>
      <c r="U591" s="79"/>
      <c r="V591" s="79"/>
      <c r="W591" s="79"/>
      <c r="X591" s="79"/>
      <c r="Y591" s="79"/>
      <c r="Z591" s="79"/>
      <c r="AA591" s="79"/>
      <c r="AB591" s="79"/>
      <c r="AC591" s="79"/>
      <c r="AD591" s="79"/>
      <c r="AE591" s="79"/>
      <c r="AT591" s="72" t="s">
        <v>118</v>
      </c>
      <c r="AU591" s="72" t="s">
        <v>62</v>
      </c>
    </row>
    <row r="592" spans="1:65" s="82" customFormat="1" ht="16.5" customHeight="1" x14ac:dyDescent="0.2">
      <c r="A592" s="79"/>
      <c r="B592" s="150"/>
      <c r="C592" s="151" t="s">
        <v>875</v>
      </c>
      <c r="D592" s="151" t="s">
        <v>26</v>
      </c>
      <c r="E592" s="152" t="s">
        <v>876</v>
      </c>
      <c r="F592" s="153" t="s">
        <v>3770</v>
      </c>
      <c r="G592" s="154" t="s">
        <v>130</v>
      </c>
      <c r="H592" s="155">
        <v>20</v>
      </c>
      <c r="I592" s="156">
        <v>82.9</v>
      </c>
      <c r="J592" s="156">
        <f>ROUND(I592*H592,2)</f>
        <v>1658</v>
      </c>
      <c r="K592" s="153" t="s">
        <v>3562</v>
      </c>
      <c r="L592" s="80"/>
      <c r="M592" s="157" t="s">
        <v>31</v>
      </c>
      <c r="N592" s="158" t="s">
        <v>3550</v>
      </c>
      <c r="O592" s="159">
        <v>0.03</v>
      </c>
      <c r="P592" s="159">
        <f>O592*H592</f>
        <v>0.6</v>
      </c>
      <c r="Q592" s="159">
        <v>2.4420000000000003E-4</v>
      </c>
      <c r="R592" s="159">
        <f>Q592*H592</f>
        <v>4.8840000000000003E-3</v>
      </c>
      <c r="S592" s="159">
        <v>2.5400000000000002E-3</v>
      </c>
      <c r="T592" s="160">
        <f>S592*H592</f>
        <v>5.0800000000000005E-2</v>
      </c>
      <c r="U592" s="79"/>
      <c r="V592" s="79"/>
      <c r="W592" s="79"/>
      <c r="X592" s="79"/>
      <c r="Y592" s="79"/>
      <c r="Z592" s="79"/>
      <c r="AA592" s="79"/>
      <c r="AB592" s="79"/>
      <c r="AC592" s="79"/>
      <c r="AD592" s="79"/>
      <c r="AE592" s="79"/>
      <c r="AR592" s="161" t="s">
        <v>162</v>
      </c>
      <c r="AT592" s="161" t="s">
        <v>26</v>
      </c>
      <c r="AU592" s="161" t="s">
        <v>62</v>
      </c>
      <c r="AY592" s="72" t="s">
        <v>107</v>
      </c>
      <c r="BE592" s="162">
        <f>IF(N592="základní",J592,0)</f>
        <v>1658</v>
      </c>
      <c r="BF592" s="162">
        <f>IF(N592="snížená",J592,0)</f>
        <v>0</v>
      </c>
      <c r="BG592" s="162">
        <f>IF(N592="zákl. přenesená",J592,0)</f>
        <v>0</v>
      </c>
      <c r="BH592" s="162">
        <f>IF(N592="sníž. přenesená",J592,0)</f>
        <v>0</v>
      </c>
      <c r="BI592" s="162">
        <f>IF(N592="nulová",J592,0)</f>
        <v>0</v>
      </c>
      <c r="BJ592" s="72" t="s">
        <v>105</v>
      </c>
      <c r="BK592" s="162">
        <f>ROUND(I592*H592,2)</f>
        <v>1658</v>
      </c>
      <c r="BL592" s="72" t="s">
        <v>162</v>
      </c>
      <c r="BM592" s="161" t="s">
        <v>877</v>
      </c>
    </row>
    <row r="593" spans="1:65" s="82" customFormat="1" x14ac:dyDescent="0.2">
      <c r="A593" s="79"/>
      <c r="B593" s="80"/>
      <c r="C593" s="79"/>
      <c r="D593" s="163" t="s">
        <v>116</v>
      </c>
      <c r="E593" s="79"/>
      <c r="F593" s="164" t="s">
        <v>878</v>
      </c>
      <c r="G593" s="79"/>
      <c r="H593" s="79"/>
      <c r="I593" s="79"/>
      <c r="J593" s="79"/>
      <c r="K593" s="79"/>
      <c r="L593" s="80"/>
      <c r="M593" s="165"/>
      <c r="O593" s="79"/>
      <c r="P593" s="79"/>
      <c r="Q593" s="79"/>
      <c r="R593" s="79"/>
      <c r="S593" s="79"/>
      <c r="T593" s="166"/>
      <c r="U593" s="79"/>
      <c r="V593" s="79"/>
      <c r="W593" s="79"/>
      <c r="X593" s="79"/>
      <c r="Y593" s="79"/>
      <c r="Z593" s="79"/>
      <c r="AA593" s="79"/>
      <c r="AB593" s="79"/>
      <c r="AC593" s="79"/>
      <c r="AD593" s="79"/>
      <c r="AE593" s="79"/>
      <c r="AT593" s="72" t="s">
        <v>116</v>
      </c>
      <c r="AU593" s="72" t="s">
        <v>62</v>
      </c>
    </row>
    <row r="594" spans="1:65" s="82" customFormat="1" x14ac:dyDescent="0.2">
      <c r="A594" s="79"/>
      <c r="B594" s="80"/>
      <c r="C594" s="79"/>
      <c r="D594" s="167" t="s">
        <v>118</v>
      </c>
      <c r="E594" s="79"/>
      <c r="F594" s="168" t="s">
        <v>3771</v>
      </c>
      <c r="G594" s="79"/>
      <c r="H594" s="79"/>
      <c r="I594" s="79"/>
      <c r="J594" s="79"/>
      <c r="K594" s="79"/>
      <c r="L594" s="80"/>
      <c r="M594" s="165"/>
      <c r="O594" s="79"/>
      <c r="P594" s="79"/>
      <c r="Q594" s="79"/>
      <c r="R594" s="79"/>
      <c r="S594" s="79"/>
      <c r="T594" s="166"/>
      <c r="U594" s="79"/>
      <c r="V594" s="79"/>
      <c r="W594" s="79"/>
      <c r="X594" s="79"/>
      <c r="Y594" s="79"/>
      <c r="Z594" s="79"/>
      <c r="AA594" s="79"/>
      <c r="AB594" s="79"/>
      <c r="AC594" s="79"/>
      <c r="AD594" s="79"/>
      <c r="AE594" s="79"/>
      <c r="AT594" s="72" t="s">
        <v>118</v>
      </c>
      <c r="AU594" s="72" t="s">
        <v>62</v>
      </c>
    </row>
    <row r="595" spans="1:65" s="82" customFormat="1" ht="16.5" customHeight="1" x14ac:dyDescent="0.2">
      <c r="A595" s="79"/>
      <c r="B595" s="150"/>
      <c r="C595" s="151" t="s">
        <v>879</v>
      </c>
      <c r="D595" s="151" t="s">
        <v>26</v>
      </c>
      <c r="E595" s="152" t="s">
        <v>880</v>
      </c>
      <c r="F595" s="153" t="s">
        <v>3772</v>
      </c>
      <c r="G595" s="154" t="s">
        <v>130</v>
      </c>
      <c r="H595" s="155">
        <v>5</v>
      </c>
      <c r="I595" s="156">
        <v>86.26</v>
      </c>
      <c r="J595" s="156">
        <f>ROUND(I595*H595,2)</f>
        <v>431.3</v>
      </c>
      <c r="K595" s="153" t="s">
        <v>3562</v>
      </c>
      <c r="L595" s="80"/>
      <c r="M595" s="157" t="s">
        <v>31</v>
      </c>
      <c r="N595" s="158" t="s">
        <v>3550</v>
      </c>
      <c r="O595" s="159">
        <v>3.7999999999999999E-2</v>
      </c>
      <c r="P595" s="159">
        <f>O595*H595</f>
        <v>0.19</v>
      </c>
      <c r="Q595" s="159">
        <v>2.4420000000000003E-4</v>
      </c>
      <c r="R595" s="159">
        <f>Q595*H595</f>
        <v>1.2210000000000001E-3</v>
      </c>
      <c r="S595" s="159">
        <v>4.7299999999999998E-3</v>
      </c>
      <c r="T595" s="160">
        <f>S595*H595</f>
        <v>2.3649999999999997E-2</v>
      </c>
      <c r="U595" s="79"/>
      <c r="V595" s="79"/>
      <c r="W595" s="79"/>
      <c r="X595" s="79"/>
      <c r="Y595" s="79"/>
      <c r="Z595" s="79"/>
      <c r="AA595" s="79"/>
      <c r="AB595" s="79"/>
      <c r="AC595" s="79"/>
      <c r="AD595" s="79"/>
      <c r="AE595" s="79"/>
      <c r="AR595" s="161" t="s">
        <v>162</v>
      </c>
      <c r="AT595" s="161" t="s">
        <v>26</v>
      </c>
      <c r="AU595" s="161" t="s">
        <v>62</v>
      </c>
      <c r="AY595" s="72" t="s">
        <v>107</v>
      </c>
      <c r="BE595" s="162">
        <f>IF(N595="základní",J595,0)</f>
        <v>431.3</v>
      </c>
      <c r="BF595" s="162">
        <f>IF(N595="snížená",J595,0)</f>
        <v>0</v>
      </c>
      <c r="BG595" s="162">
        <f>IF(N595="zákl. přenesená",J595,0)</f>
        <v>0</v>
      </c>
      <c r="BH595" s="162">
        <f>IF(N595="sníž. přenesená",J595,0)</f>
        <v>0</v>
      </c>
      <c r="BI595" s="162">
        <f>IF(N595="nulová",J595,0)</f>
        <v>0</v>
      </c>
      <c r="BJ595" s="72" t="s">
        <v>105</v>
      </c>
      <c r="BK595" s="162">
        <f>ROUND(I595*H595,2)</f>
        <v>431.3</v>
      </c>
      <c r="BL595" s="72" t="s">
        <v>162</v>
      </c>
      <c r="BM595" s="161" t="s">
        <v>881</v>
      </c>
    </row>
    <row r="596" spans="1:65" s="82" customFormat="1" x14ac:dyDescent="0.2">
      <c r="A596" s="79"/>
      <c r="B596" s="80"/>
      <c r="C596" s="79"/>
      <c r="D596" s="163" t="s">
        <v>116</v>
      </c>
      <c r="E596" s="79"/>
      <c r="F596" s="164" t="s">
        <v>882</v>
      </c>
      <c r="G596" s="79"/>
      <c r="H596" s="79"/>
      <c r="I596" s="79"/>
      <c r="J596" s="79"/>
      <c r="K596" s="79"/>
      <c r="L596" s="80"/>
      <c r="M596" s="165"/>
      <c r="O596" s="79"/>
      <c r="P596" s="79"/>
      <c r="Q596" s="79"/>
      <c r="R596" s="79"/>
      <c r="S596" s="79"/>
      <c r="T596" s="166"/>
      <c r="U596" s="79"/>
      <c r="V596" s="79"/>
      <c r="W596" s="79"/>
      <c r="X596" s="79"/>
      <c r="Y596" s="79"/>
      <c r="Z596" s="79"/>
      <c r="AA596" s="79"/>
      <c r="AB596" s="79"/>
      <c r="AC596" s="79"/>
      <c r="AD596" s="79"/>
      <c r="AE596" s="79"/>
      <c r="AT596" s="72" t="s">
        <v>116</v>
      </c>
      <c r="AU596" s="72" t="s">
        <v>62</v>
      </c>
    </row>
    <row r="597" spans="1:65" s="82" customFormat="1" x14ac:dyDescent="0.2">
      <c r="A597" s="79"/>
      <c r="B597" s="80"/>
      <c r="C597" s="79"/>
      <c r="D597" s="167" t="s">
        <v>118</v>
      </c>
      <c r="E597" s="79"/>
      <c r="F597" s="168" t="s">
        <v>3773</v>
      </c>
      <c r="G597" s="79"/>
      <c r="H597" s="79"/>
      <c r="I597" s="79"/>
      <c r="J597" s="79"/>
      <c r="K597" s="79"/>
      <c r="L597" s="80"/>
      <c r="M597" s="165"/>
      <c r="O597" s="79"/>
      <c r="P597" s="79"/>
      <c r="Q597" s="79"/>
      <c r="R597" s="79"/>
      <c r="S597" s="79"/>
      <c r="T597" s="166"/>
      <c r="U597" s="79"/>
      <c r="V597" s="79"/>
      <c r="W597" s="79"/>
      <c r="X597" s="79"/>
      <c r="Y597" s="79"/>
      <c r="Z597" s="79"/>
      <c r="AA597" s="79"/>
      <c r="AB597" s="79"/>
      <c r="AC597" s="79"/>
      <c r="AD597" s="79"/>
      <c r="AE597" s="79"/>
      <c r="AT597" s="72" t="s">
        <v>118</v>
      </c>
      <c r="AU597" s="72" t="s">
        <v>62</v>
      </c>
    </row>
    <row r="598" spans="1:65" s="82" customFormat="1" ht="16.5" customHeight="1" x14ac:dyDescent="0.2">
      <c r="A598" s="79"/>
      <c r="B598" s="150"/>
      <c r="C598" s="151" t="s">
        <v>883</v>
      </c>
      <c r="D598" s="151" t="s">
        <v>26</v>
      </c>
      <c r="E598" s="152" t="s">
        <v>884</v>
      </c>
      <c r="F598" s="153" t="s">
        <v>885</v>
      </c>
      <c r="G598" s="154" t="s">
        <v>125</v>
      </c>
      <c r="H598" s="155">
        <v>1</v>
      </c>
      <c r="I598" s="156">
        <v>1904.09</v>
      </c>
      <c r="J598" s="156">
        <f>ROUND(I598*H598,2)</f>
        <v>1904.09</v>
      </c>
      <c r="K598" s="153" t="s">
        <v>3562</v>
      </c>
      <c r="L598" s="80"/>
      <c r="M598" s="157" t="s">
        <v>31</v>
      </c>
      <c r="N598" s="158" t="s">
        <v>3550</v>
      </c>
      <c r="O598" s="159">
        <v>1.78</v>
      </c>
      <c r="P598" s="159">
        <f>O598*H598</f>
        <v>1.78</v>
      </c>
      <c r="Q598" s="159">
        <v>3.3778599999999999E-3</v>
      </c>
      <c r="R598" s="159">
        <f>Q598*H598</f>
        <v>3.3778599999999999E-3</v>
      </c>
      <c r="S598" s="159">
        <v>0</v>
      </c>
      <c r="T598" s="160">
        <f>S598*H598</f>
        <v>0</v>
      </c>
      <c r="U598" s="79"/>
      <c r="V598" s="79"/>
      <c r="W598" s="79"/>
      <c r="X598" s="79"/>
      <c r="Y598" s="79"/>
      <c r="Z598" s="79"/>
      <c r="AA598" s="79"/>
      <c r="AB598" s="79"/>
      <c r="AC598" s="79"/>
      <c r="AD598" s="79"/>
      <c r="AE598" s="79"/>
      <c r="AR598" s="161" t="s">
        <v>162</v>
      </c>
      <c r="AT598" s="161" t="s">
        <v>26</v>
      </c>
      <c r="AU598" s="161" t="s">
        <v>62</v>
      </c>
      <c r="AY598" s="72" t="s">
        <v>107</v>
      </c>
      <c r="BE598" s="162">
        <f>IF(N598="základní",J598,0)</f>
        <v>1904.09</v>
      </c>
      <c r="BF598" s="162">
        <f>IF(N598="snížená",J598,0)</f>
        <v>0</v>
      </c>
      <c r="BG598" s="162">
        <f>IF(N598="zákl. přenesená",J598,0)</f>
        <v>0</v>
      </c>
      <c r="BH598" s="162">
        <f>IF(N598="sníž. přenesená",J598,0)</f>
        <v>0</v>
      </c>
      <c r="BI598" s="162">
        <f>IF(N598="nulová",J598,0)</f>
        <v>0</v>
      </c>
      <c r="BJ598" s="72" t="s">
        <v>105</v>
      </c>
      <c r="BK598" s="162">
        <f>ROUND(I598*H598,2)</f>
        <v>1904.09</v>
      </c>
      <c r="BL598" s="72" t="s">
        <v>162</v>
      </c>
      <c r="BM598" s="161" t="s">
        <v>886</v>
      </c>
    </row>
    <row r="599" spans="1:65" s="82" customFormat="1" x14ac:dyDescent="0.2">
      <c r="A599" s="79"/>
      <c r="B599" s="80"/>
      <c r="C599" s="79"/>
      <c r="D599" s="163" t="s">
        <v>116</v>
      </c>
      <c r="E599" s="79"/>
      <c r="F599" s="164" t="s">
        <v>887</v>
      </c>
      <c r="G599" s="79"/>
      <c r="H599" s="79"/>
      <c r="I599" s="79"/>
      <c r="J599" s="79"/>
      <c r="K599" s="79"/>
      <c r="L599" s="80"/>
      <c r="M599" s="165"/>
      <c r="O599" s="79"/>
      <c r="P599" s="79"/>
      <c r="Q599" s="79"/>
      <c r="R599" s="79"/>
      <c r="S599" s="79"/>
      <c r="T599" s="166"/>
      <c r="U599" s="79"/>
      <c r="V599" s="79"/>
      <c r="W599" s="79"/>
      <c r="X599" s="79"/>
      <c r="Y599" s="79"/>
      <c r="Z599" s="79"/>
      <c r="AA599" s="79"/>
      <c r="AB599" s="79"/>
      <c r="AC599" s="79"/>
      <c r="AD599" s="79"/>
      <c r="AE599" s="79"/>
      <c r="AT599" s="72" t="s">
        <v>116</v>
      </c>
      <c r="AU599" s="72" t="s">
        <v>62</v>
      </c>
    </row>
    <row r="600" spans="1:65" s="82" customFormat="1" x14ac:dyDescent="0.2">
      <c r="A600" s="79"/>
      <c r="B600" s="80"/>
      <c r="C600" s="79"/>
      <c r="D600" s="167" t="s">
        <v>118</v>
      </c>
      <c r="E600" s="79"/>
      <c r="F600" s="168" t="s">
        <v>3774</v>
      </c>
      <c r="G600" s="79"/>
      <c r="H600" s="79"/>
      <c r="I600" s="79"/>
      <c r="J600" s="79"/>
      <c r="K600" s="79"/>
      <c r="L600" s="80"/>
      <c r="M600" s="165"/>
      <c r="O600" s="79"/>
      <c r="P600" s="79"/>
      <c r="Q600" s="79"/>
      <c r="R600" s="79"/>
      <c r="S600" s="79"/>
      <c r="T600" s="166"/>
      <c r="U600" s="79"/>
      <c r="V600" s="79"/>
      <c r="W600" s="79"/>
      <c r="X600" s="79"/>
      <c r="Y600" s="79"/>
      <c r="Z600" s="79"/>
      <c r="AA600" s="79"/>
      <c r="AB600" s="79"/>
      <c r="AC600" s="79"/>
      <c r="AD600" s="79"/>
      <c r="AE600" s="79"/>
      <c r="AT600" s="72" t="s">
        <v>118</v>
      </c>
      <c r="AU600" s="72" t="s">
        <v>62</v>
      </c>
    </row>
    <row r="601" spans="1:65" s="82" customFormat="1" ht="16.5" customHeight="1" x14ac:dyDescent="0.2">
      <c r="A601" s="79"/>
      <c r="B601" s="150"/>
      <c r="C601" s="151" t="s">
        <v>888</v>
      </c>
      <c r="D601" s="151" t="s">
        <v>26</v>
      </c>
      <c r="E601" s="152" t="s">
        <v>889</v>
      </c>
      <c r="F601" s="153" t="s">
        <v>890</v>
      </c>
      <c r="G601" s="154" t="s">
        <v>125</v>
      </c>
      <c r="H601" s="155">
        <v>1</v>
      </c>
      <c r="I601" s="156">
        <v>2408.4299999999998</v>
      </c>
      <c r="J601" s="156">
        <f>ROUND(I601*H601,2)</f>
        <v>2408.4299999999998</v>
      </c>
      <c r="K601" s="153" t="s">
        <v>3562</v>
      </c>
      <c r="L601" s="80"/>
      <c r="M601" s="157" t="s">
        <v>31</v>
      </c>
      <c r="N601" s="158" t="s">
        <v>3550</v>
      </c>
      <c r="O601" s="159">
        <v>1.9450000000000001</v>
      </c>
      <c r="P601" s="159">
        <f>O601*H601</f>
        <v>1.9450000000000001</v>
      </c>
      <c r="Q601" s="159">
        <v>4.5474299999999999E-3</v>
      </c>
      <c r="R601" s="159">
        <f>Q601*H601</f>
        <v>4.5474299999999999E-3</v>
      </c>
      <c r="S601" s="159">
        <v>0</v>
      </c>
      <c r="T601" s="160">
        <f>S601*H601</f>
        <v>0</v>
      </c>
      <c r="U601" s="79"/>
      <c r="V601" s="79"/>
      <c r="W601" s="79"/>
      <c r="X601" s="79"/>
      <c r="Y601" s="79"/>
      <c r="Z601" s="79"/>
      <c r="AA601" s="79"/>
      <c r="AB601" s="79"/>
      <c r="AC601" s="79"/>
      <c r="AD601" s="79"/>
      <c r="AE601" s="79"/>
      <c r="AR601" s="161" t="s">
        <v>162</v>
      </c>
      <c r="AT601" s="161" t="s">
        <v>26</v>
      </c>
      <c r="AU601" s="161" t="s">
        <v>62</v>
      </c>
      <c r="AY601" s="72" t="s">
        <v>107</v>
      </c>
      <c r="BE601" s="162">
        <f>IF(N601="základní",J601,0)</f>
        <v>2408.4299999999998</v>
      </c>
      <c r="BF601" s="162">
        <f>IF(N601="snížená",J601,0)</f>
        <v>0</v>
      </c>
      <c r="BG601" s="162">
        <f>IF(N601="zákl. přenesená",J601,0)</f>
        <v>0</v>
      </c>
      <c r="BH601" s="162">
        <f>IF(N601="sníž. přenesená",J601,0)</f>
        <v>0</v>
      </c>
      <c r="BI601" s="162">
        <f>IF(N601="nulová",J601,0)</f>
        <v>0</v>
      </c>
      <c r="BJ601" s="72" t="s">
        <v>105</v>
      </c>
      <c r="BK601" s="162">
        <f>ROUND(I601*H601,2)</f>
        <v>2408.4299999999998</v>
      </c>
      <c r="BL601" s="72" t="s">
        <v>162</v>
      </c>
      <c r="BM601" s="161" t="s">
        <v>891</v>
      </c>
    </row>
    <row r="602" spans="1:65" s="82" customFormat="1" x14ac:dyDescent="0.2">
      <c r="A602" s="79"/>
      <c r="B602" s="80"/>
      <c r="C602" s="79"/>
      <c r="D602" s="163" t="s">
        <v>116</v>
      </c>
      <c r="E602" s="79"/>
      <c r="F602" s="164" t="s">
        <v>892</v>
      </c>
      <c r="G602" s="79"/>
      <c r="H602" s="79"/>
      <c r="I602" s="79"/>
      <c r="J602" s="79"/>
      <c r="K602" s="79"/>
      <c r="L602" s="80"/>
      <c r="M602" s="165"/>
      <c r="O602" s="79"/>
      <c r="P602" s="79"/>
      <c r="Q602" s="79"/>
      <c r="R602" s="79"/>
      <c r="S602" s="79"/>
      <c r="T602" s="166"/>
      <c r="U602" s="79"/>
      <c r="V602" s="79"/>
      <c r="W602" s="79"/>
      <c r="X602" s="79"/>
      <c r="Y602" s="79"/>
      <c r="Z602" s="79"/>
      <c r="AA602" s="79"/>
      <c r="AB602" s="79"/>
      <c r="AC602" s="79"/>
      <c r="AD602" s="79"/>
      <c r="AE602" s="79"/>
      <c r="AT602" s="72" t="s">
        <v>116</v>
      </c>
      <c r="AU602" s="72" t="s">
        <v>62</v>
      </c>
    </row>
    <row r="603" spans="1:65" s="82" customFormat="1" x14ac:dyDescent="0.2">
      <c r="A603" s="79"/>
      <c r="B603" s="80"/>
      <c r="C603" s="79"/>
      <c r="D603" s="167" t="s">
        <v>118</v>
      </c>
      <c r="E603" s="79"/>
      <c r="F603" s="168" t="s">
        <v>3775</v>
      </c>
      <c r="G603" s="79"/>
      <c r="H603" s="79"/>
      <c r="I603" s="79"/>
      <c r="J603" s="79"/>
      <c r="K603" s="79"/>
      <c r="L603" s="80"/>
      <c r="M603" s="165"/>
      <c r="O603" s="79"/>
      <c r="P603" s="79"/>
      <c r="Q603" s="79"/>
      <c r="R603" s="79"/>
      <c r="S603" s="79"/>
      <c r="T603" s="166"/>
      <c r="U603" s="79"/>
      <c r="V603" s="79"/>
      <c r="W603" s="79"/>
      <c r="X603" s="79"/>
      <c r="Y603" s="79"/>
      <c r="Z603" s="79"/>
      <c r="AA603" s="79"/>
      <c r="AB603" s="79"/>
      <c r="AC603" s="79"/>
      <c r="AD603" s="79"/>
      <c r="AE603" s="79"/>
      <c r="AT603" s="72" t="s">
        <v>118</v>
      </c>
      <c r="AU603" s="72" t="s">
        <v>62</v>
      </c>
    </row>
    <row r="604" spans="1:65" s="82" customFormat="1" ht="16.5" customHeight="1" x14ac:dyDescent="0.2">
      <c r="A604" s="79"/>
      <c r="B604" s="150"/>
      <c r="C604" s="151" t="s">
        <v>893</v>
      </c>
      <c r="D604" s="151" t="s">
        <v>26</v>
      </c>
      <c r="E604" s="152" t="s">
        <v>894</v>
      </c>
      <c r="F604" s="153" t="s">
        <v>895</v>
      </c>
      <c r="G604" s="154" t="s">
        <v>125</v>
      </c>
      <c r="H604" s="155">
        <v>2</v>
      </c>
      <c r="I604" s="156">
        <v>499.01</v>
      </c>
      <c r="J604" s="156">
        <f>ROUND(I604*H604,2)</f>
        <v>998.02</v>
      </c>
      <c r="K604" s="153" t="s">
        <v>3562</v>
      </c>
      <c r="L604" s="80"/>
      <c r="M604" s="157" t="s">
        <v>31</v>
      </c>
      <c r="N604" s="158" t="s">
        <v>3550</v>
      </c>
      <c r="O604" s="159">
        <v>0.83799999999999997</v>
      </c>
      <c r="P604" s="159">
        <f>O604*H604</f>
        <v>1.6759999999999999</v>
      </c>
      <c r="Q604" s="159">
        <v>2.1880000000000001E-4</v>
      </c>
      <c r="R604" s="159">
        <f>Q604*H604</f>
        <v>4.3760000000000001E-4</v>
      </c>
      <c r="S604" s="159">
        <v>0</v>
      </c>
      <c r="T604" s="160">
        <f>S604*H604</f>
        <v>0</v>
      </c>
      <c r="U604" s="79"/>
      <c r="V604" s="79"/>
      <c r="W604" s="79"/>
      <c r="X604" s="79"/>
      <c r="Y604" s="79"/>
      <c r="Z604" s="79"/>
      <c r="AA604" s="79"/>
      <c r="AB604" s="79"/>
      <c r="AC604" s="79"/>
      <c r="AD604" s="79"/>
      <c r="AE604" s="79"/>
      <c r="AR604" s="161" t="s">
        <v>162</v>
      </c>
      <c r="AT604" s="161" t="s">
        <v>26</v>
      </c>
      <c r="AU604" s="161" t="s">
        <v>62</v>
      </c>
      <c r="AY604" s="72" t="s">
        <v>107</v>
      </c>
      <c r="BE604" s="162">
        <f>IF(N604="základní",J604,0)</f>
        <v>998.02</v>
      </c>
      <c r="BF604" s="162">
        <f>IF(N604="snížená",J604,0)</f>
        <v>0</v>
      </c>
      <c r="BG604" s="162">
        <f>IF(N604="zákl. přenesená",J604,0)</f>
        <v>0</v>
      </c>
      <c r="BH604" s="162">
        <f>IF(N604="sníž. přenesená",J604,0)</f>
        <v>0</v>
      </c>
      <c r="BI604" s="162">
        <f>IF(N604="nulová",J604,0)</f>
        <v>0</v>
      </c>
      <c r="BJ604" s="72" t="s">
        <v>105</v>
      </c>
      <c r="BK604" s="162">
        <f>ROUND(I604*H604,2)</f>
        <v>998.02</v>
      </c>
      <c r="BL604" s="72" t="s">
        <v>162</v>
      </c>
      <c r="BM604" s="161" t="s">
        <v>896</v>
      </c>
    </row>
    <row r="605" spans="1:65" s="82" customFormat="1" x14ac:dyDescent="0.2">
      <c r="A605" s="79"/>
      <c r="B605" s="80"/>
      <c r="C605" s="79"/>
      <c r="D605" s="163" t="s">
        <v>116</v>
      </c>
      <c r="E605" s="79"/>
      <c r="F605" s="164" t="s">
        <v>897</v>
      </c>
      <c r="G605" s="79"/>
      <c r="H605" s="79"/>
      <c r="I605" s="79"/>
      <c r="J605" s="79"/>
      <c r="K605" s="79"/>
      <c r="L605" s="80"/>
      <c r="M605" s="165"/>
      <c r="O605" s="79"/>
      <c r="P605" s="79"/>
      <c r="Q605" s="79"/>
      <c r="R605" s="79"/>
      <c r="S605" s="79"/>
      <c r="T605" s="166"/>
      <c r="U605" s="79"/>
      <c r="V605" s="79"/>
      <c r="W605" s="79"/>
      <c r="X605" s="79"/>
      <c r="Y605" s="79"/>
      <c r="Z605" s="79"/>
      <c r="AA605" s="79"/>
      <c r="AB605" s="79"/>
      <c r="AC605" s="79"/>
      <c r="AD605" s="79"/>
      <c r="AE605" s="79"/>
      <c r="AT605" s="72" t="s">
        <v>116</v>
      </c>
      <c r="AU605" s="72" t="s">
        <v>62</v>
      </c>
    </row>
    <row r="606" spans="1:65" s="82" customFormat="1" x14ac:dyDescent="0.2">
      <c r="A606" s="79"/>
      <c r="B606" s="80"/>
      <c r="C606" s="79"/>
      <c r="D606" s="167" t="s">
        <v>118</v>
      </c>
      <c r="E606" s="79"/>
      <c r="F606" s="168" t="s">
        <v>3776</v>
      </c>
      <c r="G606" s="79"/>
      <c r="H606" s="79"/>
      <c r="I606" s="79"/>
      <c r="J606" s="79"/>
      <c r="K606" s="79"/>
      <c r="L606" s="80"/>
      <c r="M606" s="165"/>
      <c r="O606" s="79"/>
      <c r="P606" s="79"/>
      <c r="Q606" s="79"/>
      <c r="R606" s="79"/>
      <c r="S606" s="79"/>
      <c r="T606" s="166"/>
      <c r="U606" s="79"/>
      <c r="V606" s="79"/>
      <c r="W606" s="79"/>
      <c r="X606" s="79"/>
      <c r="Y606" s="79"/>
      <c r="Z606" s="79"/>
      <c r="AA606" s="79"/>
      <c r="AB606" s="79"/>
      <c r="AC606" s="79"/>
      <c r="AD606" s="79"/>
      <c r="AE606" s="79"/>
      <c r="AT606" s="72" t="s">
        <v>118</v>
      </c>
      <c r="AU606" s="72" t="s">
        <v>62</v>
      </c>
    </row>
    <row r="607" spans="1:65" s="82" customFormat="1" ht="16.5" customHeight="1" x14ac:dyDescent="0.2">
      <c r="A607" s="79"/>
      <c r="B607" s="150"/>
      <c r="C607" s="151" t="s">
        <v>898</v>
      </c>
      <c r="D607" s="151" t="s">
        <v>26</v>
      </c>
      <c r="E607" s="152" t="s">
        <v>899</v>
      </c>
      <c r="F607" s="153" t="s">
        <v>900</v>
      </c>
      <c r="G607" s="154" t="s">
        <v>125</v>
      </c>
      <c r="H607" s="155">
        <v>2</v>
      </c>
      <c r="I607" s="156">
        <v>507.81</v>
      </c>
      <c r="J607" s="156">
        <f>ROUND(I607*H607,2)</f>
        <v>1015.62</v>
      </c>
      <c r="K607" s="153" t="s">
        <v>3562</v>
      </c>
      <c r="L607" s="80"/>
      <c r="M607" s="157" t="s">
        <v>31</v>
      </c>
      <c r="N607" s="158" t="s">
        <v>3550</v>
      </c>
      <c r="O607" s="159">
        <v>0.83799999999999997</v>
      </c>
      <c r="P607" s="159">
        <f>O607*H607</f>
        <v>1.6759999999999999</v>
      </c>
      <c r="Q607" s="159">
        <v>1.3988E-3</v>
      </c>
      <c r="R607" s="159">
        <f>Q607*H607</f>
        <v>2.7975999999999999E-3</v>
      </c>
      <c r="S607" s="159">
        <v>0</v>
      </c>
      <c r="T607" s="160">
        <f>S607*H607</f>
        <v>0</v>
      </c>
      <c r="U607" s="79"/>
      <c r="V607" s="79"/>
      <c r="W607" s="79"/>
      <c r="X607" s="79"/>
      <c r="Y607" s="79"/>
      <c r="Z607" s="79"/>
      <c r="AA607" s="79"/>
      <c r="AB607" s="79"/>
      <c r="AC607" s="79"/>
      <c r="AD607" s="79"/>
      <c r="AE607" s="79"/>
      <c r="AR607" s="161" t="s">
        <v>162</v>
      </c>
      <c r="AT607" s="161" t="s">
        <v>26</v>
      </c>
      <c r="AU607" s="161" t="s">
        <v>62</v>
      </c>
      <c r="AY607" s="72" t="s">
        <v>107</v>
      </c>
      <c r="BE607" s="162">
        <f>IF(N607="základní",J607,0)</f>
        <v>1015.62</v>
      </c>
      <c r="BF607" s="162">
        <f>IF(N607="snížená",J607,0)</f>
        <v>0</v>
      </c>
      <c r="BG607" s="162">
        <f>IF(N607="zákl. přenesená",J607,0)</f>
        <v>0</v>
      </c>
      <c r="BH607" s="162">
        <f>IF(N607="sníž. přenesená",J607,0)</f>
        <v>0</v>
      </c>
      <c r="BI607" s="162">
        <f>IF(N607="nulová",J607,0)</f>
        <v>0</v>
      </c>
      <c r="BJ607" s="72" t="s">
        <v>105</v>
      </c>
      <c r="BK607" s="162">
        <f>ROUND(I607*H607,2)</f>
        <v>1015.62</v>
      </c>
      <c r="BL607" s="72" t="s">
        <v>162</v>
      </c>
      <c r="BM607" s="161" t="s">
        <v>901</v>
      </c>
    </row>
    <row r="608" spans="1:65" s="82" customFormat="1" x14ac:dyDescent="0.2">
      <c r="A608" s="79"/>
      <c r="B608" s="80"/>
      <c r="C608" s="79"/>
      <c r="D608" s="163" t="s">
        <v>116</v>
      </c>
      <c r="E608" s="79"/>
      <c r="F608" s="164" t="s">
        <v>902</v>
      </c>
      <c r="G608" s="79"/>
      <c r="H608" s="79"/>
      <c r="I608" s="79"/>
      <c r="J608" s="79"/>
      <c r="K608" s="79"/>
      <c r="L608" s="80"/>
      <c r="M608" s="165"/>
      <c r="O608" s="79"/>
      <c r="P608" s="79"/>
      <c r="Q608" s="79"/>
      <c r="R608" s="79"/>
      <c r="S608" s="79"/>
      <c r="T608" s="166"/>
      <c r="U608" s="79"/>
      <c r="V608" s="79"/>
      <c r="W608" s="79"/>
      <c r="X608" s="79"/>
      <c r="Y608" s="79"/>
      <c r="Z608" s="79"/>
      <c r="AA608" s="79"/>
      <c r="AB608" s="79"/>
      <c r="AC608" s="79"/>
      <c r="AD608" s="79"/>
      <c r="AE608" s="79"/>
      <c r="AT608" s="72" t="s">
        <v>116</v>
      </c>
      <c r="AU608" s="72" t="s">
        <v>62</v>
      </c>
    </row>
    <row r="609" spans="1:65" s="82" customFormat="1" x14ac:dyDescent="0.2">
      <c r="A609" s="79"/>
      <c r="B609" s="80"/>
      <c r="C609" s="79"/>
      <c r="D609" s="167" t="s">
        <v>118</v>
      </c>
      <c r="E609" s="79"/>
      <c r="F609" s="168" t="s">
        <v>3777</v>
      </c>
      <c r="G609" s="79"/>
      <c r="H609" s="79"/>
      <c r="I609" s="79"/>
      <c r="J609" s="79"/>
      <c r="K609" s="79"/>
      <c r="L609" s="80"/>
      <c r="M609" s="165"/>
      <c r="O609" s="79"/>
      <c r="P609" s="79"/>
      <c r="Q609" s="79"/>
      <c r="R609" s="79"/>
      <c r="S609" s="79"/>
      <c r="T609" s="166"/>
      <c r="U609" s="79"/>
      <c r="V609" s="79"/>
      <c r="W609" s="79"/>
      <c r="X609" s="79"/>
      <c r="Y609" s="79"/>
      <c r="Z609" s="79"/>
      <c r="AA609" s="79"/>
      <c r="AB609" s="79"/>
      <c r="AC609" s="79"/>
      <c r="AD609" s="79"/>
      <c r="AE609" s="79"/>
      <c r="AT609" s="72" t="s">
        <v>118</v>
      </c>
      <c r="AU609" s="72" t="s">
        <v>62</v>
      </c>
    </row>
    <row r="610" spans="1:65" s="82" customFormat="1" ht="16.5" customHeight="1" x14ac:dyDescent="0.2">
      <c r="A610" s="79"/>
      <c r="B610" s="150"/>
      <c r="C610" s="151" t="s">
        <v>903</v>
      </c>
      <c r="D610" s="151" t="s">
        <v>26</v>
      </c>
      <c r="E610" s="152" t="s">
        <v>904</v>
      </c>
      <c r="F610" s="153" t="s">
        <v>905</v>
      </c>
      <c r="G610" s="154" t="s">
        <v>906</v>
      </c>
      <c r="H610" s="155">
        <v>1</v>
      </c>
      <c r="I610" s="156">
        <v>117.19</v>
      </c>
      <c r="J610" s="156">
        <f>ROUND(I610*H610,2)</f>
        <v>117.19</v>
      </c>
      <c r="K610" s="153" t="s">
        <v>3562</v>
      </c>
      <c r="L610" s="80"/>
      <c r="M610" s="157" t="s">
        <v>31</v>
      </c>
      <c r="N610" s="158" t="s">
        <v>3550</v>
      </c>
      <c r="O610" s="159">
        <v>0.27900000000000003</v>
      </c>
      <c r="P610" s="159">
        <f>O610*H610</f>
        <v>0.27900000000000003</v>
      </c>
      <c r="Q610" s="159">
        <v>0</v>
      </c>
      <c r="R610" s="159">
        <f>Q610*H610</f>
        <v>0</v>
      </c>
      <c r="S610" s="159">
        <v>5.13E-3</v>
      </c>
      <c r="T610" s="160">
        <f>S610*H610</f>
        <v>5.13E-3</v>
      </c>
      <c r="U610" s="79"/>
      <c r="V610" s="79"/>
      <c r="W610" s="79"/>
      <c r="X610" s="79"/>
      <c r="Y610" s="79"/>
      <c r="Z610" s="79"/>
      <c r="AA610" s="79"/>
      <c r="AB610" s="79"/>
      <c r="AC610" s="79"/>
      <c r="AD610" s="79"/>
      <c r="AE610" s="79"/>
      <c r="AR610" s="161" t="s">
        <v>162</v>
      </c>
      <c r="AT610" s="161" t="s">
        <v>26</v>
      </c>
      <c r="AU610" s="161" t="s">
        <v>62</v>
      </c>
      <c r="AY610" s="72" t="s">
        <v>107</v>
      </c>
      <c r="BE610" s="162">
        <f>IF(N610="základní",J610,0)</f>
        <v>117.19</v>
      </c>
      <c r="BF610" s="162">
        <f>IF(N610="snížená",J610,0)</f>
        <v>0</v>
      </c>
      <c r="BG610" s="162">
        <f>IF(N610="zákl. přenesená",J610,0)</f>
        <v>0</v>
      </c>
      <c r="BH610" s="162">
        <f>IF(N610="sníž. přenesená",J610,0)</f>
        <v>0</v>
      </c>
      <c r="BI610" s="162">
        <f>IF(N610="nulová",J610,0)</f>
        <v>0</v>
      </c>
      <c r="BJ610" s="72" t="s">
        <v>105</v>
      </c>
      <c r="BK610" s="162">
        <f>ROUND(I610*H610,2)</f>
        <v>117.19</v>
      </c>
      <c r="BL610" s="72" t="s">
        <v>162</v>
      </c>
      <c r="BM610" s="161" t="s">
        <v>907</v>
      </c>
    </row>
    <row r="611" spans="1:65" s="82" customFormat="1" x14ac:dyDescent="0.2">
      <c r="A611" s="79"/>
      <c r="B611" s="80"/>
      <c r="C611" s="79"/>
      <c r="D611" s="163" t="s">
        <v>116</v>
      </c>
      <c r="E611" s="79"/>
      <c r="F611" s="164" t="s">
        <v>908</v>
      </c>
      <c r="G611" s="79"/>
      <c r="H611" s="79"/>
      <c r="I611" s="79"/>
      <c r="J611" s="79"/>
      <c r="K611" s="79"/>
      <c r="L611" s="80"/>
      <c r="M611" s="165"/>
      <c r="O611" s="79"/>
      <c r="P611" s="79"/>
      <c r="Q611" s="79"/>
      <c r="R611" s="79"/>
      <c r="S611" s="79"/>
      <c r="T611" s="166"/>
      <c r="U611" s="79"/>
      <c r="V611" s="79"/>
      <c r="W611" s="79"/>
      <c r="X611" s="79"/>
      <c r="Y611" s="79"/>
      <c r="Z611" s="79"/>
      <c r="AA611" s="79"/>
      <c r="AB611" s="79"/>
      <c r="AC611" s="79"/>
      <c r="AD611" s="79"/>
      <c r="AE611" s="79"/>
      <c r="AT611" s="72" t="s">
        <v>116</v>
      </c>
      <c r="AU611" s="72" t="s">
        <v>62</v>
      </c>
    </row>
    <row r="612" spans="1:65" s="82" customFormat="1" x14ac:dyDescent="0.2">
      <c r="A612" s="79"/>
      <c r="B612" s="80"/>
      <c r="C612" s="79"/>
      <c r="D612" s="167" t="s">
        <v>118</v>
      </c>
      <c r="E612" s="79"/>
      <c r="F612" s="168" t="s">
        <v>3778</v>
      </c>
      <c r="G612" s="79"/>
      <c r="H612" s="79"/>
      <c r="I612" s="79"/>
      <c r="J612" s="79"/>
      <c r="K612" s="79"/>
      <c r="L612" s="80"/>
      <c r="M612" s="165"/>
      <c r="O612" s="79"/>
      <c r="P612" s="79"/>
      <c r="Q612" s="79"/>
      <c r="R612" s="79"/>
      <c r="S612" s="79"/>
      <c r="T612" s="166"/>
      <c r="U612" s="79"/>
      <c r="V612" s="79"/>
      <c r="W612" s="79"/>
      <c r="X612" s="79"/>
      <c r="Y612" s="79"/>
      <c r="Z612" s="79"/>
      <c r="AA612" s="79"/>
      <c r="AB612" s="79"/>
      <c r="AC612" s="79"/>
      <c r="AD612" s="79"/>
      <c r="AE612" s="79"/>
      <c r="AT612" s="72" t="s">
        <v>118</v>
      </c>
      <c r="AU612" s="72" t="s">
        <v>62</v>
      </c>
    </row>
    <row r="613" spans="1:65" s="82" customFormat="1" ht="16.5" customHeight="1" x14ac:dyDescent="0.2">
      <c r="A613" s="79"/>
      <c r="B613" s="150"/>
      <c r="C613" s="151" t="s">
        <v>909</v>
      </c>
      <c r="D613" s="151" t="s">
        <v>26</v>
      </c>
      <c r="E613" s="152" t="s">
        <v>910</v>
      </c>
      <c r="F613" s="153" t="s">
        <v>911</v>
      </c>
      <c r="G613" s="154" t="s">
        <v>906</v>
      </c>
      <c r="H613" s="155">
        <v>1</v>
      </c>
      <c r="I613" s="156">
        <v>152.06</v>
      </c>
      <c r="J613" s="156">
        <f>ROUND(I613*H613,2)</f>
        <v>152.06</v>
      </c>
      <c r="K613" s="153" t="s">
        <v>3562</v>
      </c>
      <c r="L613" s="80"/>
      <c r="M613" s="157" t="s">
        <v>31</v>
      </c>
      <c r="N613" s="158" t="s">
        <v>3550</v>
      </c>
      <c r="O613" s="159">
        <v>0.36199999999999999</v>
      </c>
      <c r="P613" s="159">
        <f>O613*H613</f>
        <v>0.36199999999999999</v>
      </c>
      <c r="Q613" s="159">
        <v>0</v>
      </c>
      <c r="R613" s="159">
        <f>Q613*H613</f>
        <v>0</v>
      </c>
      <c r="S613" s="159">
        <v>7.2199999999999999E-3</v>
      </c>
      <c r="T613" s="160">
        <f>S613*H613</f>
        <v>7.2199999999999999E-3</v>
      </c>
      <c r="U613" s="79"/>
      <c r="V613" s="79"/>
      <c r="W613" s="79"/>
      <c r="X613" s="79"/>
      <c r="Y613" s="79"/>
      <c r="Z613" s="79"/>
      <c r="AA613" s="79"/>
      <c r="AB613" s="79"/>
      <c r="AC613" s="79"/>
      <c r="AD613" s="79"/>
      <c r="AE613" s="79"/>
      <c r="AR613" s="161" t="s">
        <v>162</v>
      </c>
      <c r="AT613" s="161" t="s">
        <v>26</v>
      </c>
      <c r="AU613" s="161" t="s">
        <v>62</v>
      </c>
      <c r="AY613" s="72" t="s">
        <v>107</v>
      </c>
      <c r="BE613" s="162">
        <f>IF(N613="základní",J613,0)</f>
        <v>152.06</v>
      </c>
      <c r="BF613" s="162">
        <f>IF(N613="snížená",J613,0)</f>
        <v>0</v>
      </c>
      <c r="BG613" s="162">
        <f>IF(N613="zákl. přenesená",J613,0)</f>
        <v>0</v>
      </c>
      <c r="BH613" s="162">
        <f>IF(N613="sníž. přenesená",J613,0)</f>
        <v>0</v>
      </c>
      <c r="BI613" s="162">
        <f>IF(N613="nulová",J613,0)</f>
        <v>0</v>
      </c>
      <c r="BJ613" s="72" t="s">
        <v>105</v>
      </c>
      <c r="BK613" s="162">
        <f>ROUND(I613*H613,2)</f>
        <v>152.06</v>
      </c>
      <c r="BL613" s="72" t="s">
        <v>162</v>
      </c>
      <c r="BM613" s="161" t="s">
        <v>912</v>
      </c>
    </row>
    <row r="614" spans="1:65" s="82" customFormat="1" x14ac:dyDescent="0.2">
      <c r="A614" s="79"/>
      <c r="B614" s="80"/>
      <c r="C614" s="79"/>
      <c r="D614" s="163" t="s">
        <v>116</v>
      </c>
      <c r="E614" s="79"/>
      <c r="F614" s="164" t="s">
        <v>913</v>
      </c>
      <c r="G614" s="79"/>
      <c r="H614" s="79"/>
      <c r="I614" s="79"/>
      <c r="J614" s="79"/>
      <c r="K614" s="79"/>
      <c r="L614" s="80"/>
      <c r="M614" s="165"/>
      <c r="O614" s="79"/>
      <c r="P614" s="79"/>
      <c r="Q614" s="79"/>
      <c r="R614" s="79"/>
      <c r="S614" s="79"/>
      <c r="T614" s="166"/>
      <c r="U614" s="79"/>
      <c r="V614" s="79"/>
      <c r="W614" s="79"/>
      <c r="X614" s="79"/>
      <c r="Y614" s="79"/>
      <c r="Z614" s="79"/>
      <c r="AA614" s="79"/>
      <c r="AB614" s="79"/>
      <c r="AC614" s="79"/>
      <c r="AD614" s="79"/>
      <c r="AE614" s="79"/>
      <c r="AT614" s="72" t="s">
        <v>116</v>
      </c>
      <c r="AU614" s="72" t="s">
        <v>62</v>
      </c>
    </row>
    <row r="615" spans="1:65" s="82" customFormat="1" x14ac:dyDescent="0.2">
      <c r="A615" s="79"/>
      <c r="B615" s="80"/>
      <c r="C615" s="79"/>
      <c r="D615" s="167" t="s">
        <v>118</v>
      </c>
      <c r="E615" s="79"/>
      <c r="F615" s="168" t="s">
        <v>3779</v>
      </c>
      <c r="G615" s="79"/>
      <c r="H615" s="79"/>
      <c r="I615" s="79"/>
      <c r="J615" s="79"/>
      <c r="K615" s="79"/>
      <c r="L615" s="80"/>
      <c r="M615" s="165"/>
      <c r="O615" s="79"/>
      <c r="P615" s="79"/>
      <c r="Q615" s="79"/>
      <c r="R615" s="79"/>
      <c r="S615" s="79"/>
      <c r="T615" s="166"/>
      <c r="U615" s="79"/>
      <c r="V615" s="79"/>
      <c r="W615" s="79"/>
      <c r="X615" s="79"/>
      <c r="Y615" s="79"/>
      <c r="Z615" s="79"/>
      <c r="AA615" s="79"/>
      <c r="AB615" s="79"/>
      <c r="AC615" s="79"/>
      <c r="AD615" s="79"/>
      <c r="AE615" s="79"/>
      <c r="AT615" s="72" t="s">
        <v>118</v>
      </c>
      <c r="AU615" s="72" t="s">
        <v>62</v>
      </c>
    </row>
    <row r="616" spans="1:65" s="82" customFormat="1" ht="16.5" customHeight="1" x14ac:dyDescent="0.2">
      <c r="A616" s="79"/>
      <c r="B616" s="150"/>
      <c r="C616" s="151" t="s">
        <v>914</v>
      </c>
      <c r="D616" s="151" t="s">
        <v>26</v>
      </c>
      <c r="E616" s="152" t="s">
        <v>915</v>
      </c>
      <c r="F616" s="153" t="s">
        <v>916</v>
      </c>
      <c r="G616" s="154" t="s">
        <v>906</v>
      </c>
      <c r="H616" s="155">
        <v>1</v>
      </c>
      <c r="I616" s="156">
        <v>351.58</v>
      </c>
      <c r="J616" s="156">
        <f>ROUND(I616*H616,2)</f>
        <v>351.58</v>
      </c>
      <c r="K616" s="153" t="s">
        <v>3562</v>
      </c>
      <c r="L616" s="80"/>
      <c r="M616" s="157" t="s">
        <v>31</v>
      </c>
      <c r="N616" s="158" t="s">
        <v>3550</v>
      </c>
      <c r="O616" s="159">
        <v>0.83699999999999997</v>
      </c>
      <c r="P616" s="159">
        <f>O616*H616</f>
        <v>0.83699999999999997</v>
      </c>
      <c r="Q616" s="159">
        <v>0</v>
      </c>
      <c r="R616" s="159">
        <f>Q616*H616</f>
        <v>0</v>
      </c>
      <c r="S616" s="159">
        <v>5.0450000000000002E-2</v>
      </c>
      <c r="T616" s="160">
        <f>S616*H616</f>
        <v>5.0450000000000002E-2</v>
      </c>
      <c r="U616" s="79"/>
      <c r="V616" s="79"/>
      <c r="W616" s="79"/>
      <c r="X616" s="79"/>
      <c r="Y616" s="79"/>
      <c r="Z616" s="79"/>
      <c r="AA616" s="79"/>
      <c r="AB616" s="79"/>
      <c r="AC616" s="79"/>
      <c r="AD616" s="79"/>
      <c r="AE616" s="79"/>
      <c r="AR616" s="161" t="s">
        <v>162</v>
      </c>
      <c r="AT616" s="161" t="s">
        <v>26</v>
      </c>
      <c r="AU616" s="161" t="s">
        <v>62</v>
      </c>
      <c r="AY616" s="72" t="s">
        <v>107</v>
      </c>
      <c r="BE616" s="162">
        <f>IF(N616="základní",J616,0)</f>
        <v>351.58</v>
      </c>
      <c r="BF616" s="162">
        <f>IF(N616="snížená",J616,0)</f>
        <v>0</v>
      </c>
      <c r="BG616" s="162">
        <f>IF(N616="zákl. přenesená",J616,0)</f>
        <v>0</v>
      </c>
      <c r="BH616" s="162">
        <f>IF(N616="sníž. přenesená",J616,0)</f>
        <v>0</v>
      </c>
      <c r="BI616" s="162">
        <f>IF(N616="nulová",J616,0)</f>
        <v>0</v>
      </c>
      <c r="BJ616" s="72" t="s">
        <v>105</v>
      </c>
      <c r="BK616" s="162">
        <f>ROUND(I616*H616,2)</f>
        <v>351.58</v>
      </c>
      <c r="BL616" s="72" t="s">
        <v>162</v>
      </c>
      <c r="BM616" s="161" t="s">
        <v>917</v>
      </c>
    </row>
    <row r="617" spans="1:65" s="82" customFormat="1" x14ac:dyDescent="0.2">
      <c r="A617" s="79"/>
      <c r="B617" s="80"/>
      <c r="C617" s="79"/>
      <c r="D617" s="163" t="s">
        <v>116</v>
      </c>
      <c r="E617" s="79"/>
      <c r="F617" s="164" t="s">
        <v>918</v>
      </c>
      <c r="G617" s="79"/>
      <c r="H617" s="79"/>
      <c r="I617" s="79"/>
      <c r="J617" s="79"/>
      <c r="K617" s="79"/>
      <c r="L617" s="80"/>
      <c r="M617" s="165"/>
      <c r="O617" s="79"/>
      <c r="P617" s="79"/>
      <c r="Q617" s="79"/>
      <c r="R617" s="79"/>
      <c r="S617" s="79"/>
      <c r="T617" s="166"/>
      <c r="U617" s="79"/>
      <c r="V617" s="79"/>
      <c r="W617" s="79"/>
      <c r="X617" s="79"/>
      <c r="Y617" s="79"/>
      <c r="Z617" s="79"/>
      <c r="AA617" s="79"/>
      <c r="AB617" s="79"/>
      <c r="AC617" s="79"/>
      <c r="AD617" s="79"/>
      <c r="AE617" s="79"/>
      <c r="AT617" s="72" t="s">
        <v>116</v>
      </c>
      <c r="AU617" s="72" t="s">
        <v>62</v>
      </c>
    </row>
    <row r="618" spans="1:65" s="82" customFormat="1" x14ac:dyDescent="0.2">
      <c r="A618" s="79"/>
      <c r="B618" s="80"/>
      <c r="C618" s="79"/>
      <c r="D618" s="167" t="s">
        <v>118</v>
      </c>
      <c r="E618" s="79"/>
      <c r="F618" s="168" t="s">
        <v>3780</v>
      </c>
      <c r="G618" s="79"/>
      <c r="H618" s="79"/>
      <c r="I618" s="79"/>
      <c r="J618" s="79"/>
      <c r="K618" s="79"/>
      <c r="L618" s="80"/>
      <c r="M618" s="165"/>
      <c r="O618" s="79"/>
      <c r="P618" s="79"/>
      <c r="Q618" s="79"/>
      <c r="R618" s="79"/>
      <c r="S618" s="79"/>
      <c r="T618" s="166"/>
      <c r="U618" s="79"/>
      <c r="V618" s="79"/>
      <c r="W618" s="79"/>
      <c r="X618" s="79"/>
      <c r="Y618" s="79"/>
      <c r="Z618" s="79"/>
      <c r="AA618" s="79"/>
      <c r="AB618" s="79"/>
      <c r="AC618" s="79"/>
      <c r="AD618" s="79"/>
      <c r="AE618" s="79"/>
      <c r="AT618" s="72" t="s">
        <v>118</v>
      </c>
      <c r="AU618" s="72" t="s">
        <v>62</v>
      </c>
    </row>
    <row r="619" spans="1:65" s="82" customFormat="1" ht="16.5" customHeight="1" x14ac:dyDescent="0.2">
      <c r="A619" s="79"/>
      <c r="B619" s="150"/>
      <c r="C619" s="151" t="s">
        <v>919</v>
      </c>
      <c r="D619" s="151" t="s">
        <v>26</v>
      </c>
      <c r="E619" s="152" t="s">
        <v>920</v>
      </c>
      <c r="F619" s="153" t="s">
        <v>921</v>
      </c>
      <c r="G619" s="154" t="s">
        <v>161</v>
      </c>
      <c r="H619" s="155">
        <v>1</v>
      </c>
      <c r="I619" s="156">
        <v>125.59</v>
      </c>
      <c r="J619" s="156">
        <f>ROUND(I619*H619,2)</f>
        <v>125.59</v>
      </c>
      <c r="K619" s="153" t="s">
        <v>3562</v>
      </c>
      <c r="L619" s="80"/>
      <c r="M619" s="157" t="s">
        <v>31</v>
      </c>
      <c r="N619" s="158" t="s">
        <v>3550</v>
      </c>
      <c r="O619" s="159">
        <v>0.29899999999999999</v>
      </c>
      <c r="P619" s="159">
        <f>O619*H619</f>
        <v>0.29899999999999999</v>
      </c>
      <c r="Q619" s="159">
        <v>0</v>
      </c>
      <c r="R619" s="159">
        <f>Q619*H619</f>
        <v>0</v>
      </c>
      <c r="S619" s="159">
        <v>8.8999999999999995E-4</v>
      </c>
      <c r="T619" s="160">
        <f>S619*H619</f>
        <v>8.8999999999999995E-4</v>
      </c>
      <c r="U619" s="79"/>
      <c r="V619" s="79"/>
      <c r="W619" s="79"/>
      <c r="X619" s="79"/>
      <c r="Y619" s="79"/>
      <c r="Z619" s="79"/>
      <c r="AA619" s="79"/>
      <c r="AB619" s="79"/>
      <c r="AC619" s="79"/>
      <c r="AD619" s="79"/>
      <c r="AE619" s="79"/>
      <c r="AR619" s="161" t="s">
        <v>162</v>
      </c>
      <c r="AT619" s="161" t="s">
        <v>26</v>
      </c>
      <c r="AU619" s="161" t="s">
        <v>62</v>
      </c>
      <c r="AY619" s="72" t="s">
        <v>107</v>
      </c>
      <c r="BE619" s="162">
        <f>IF(N619="základní",J619,0)</f>
        <v>125.59</v>
      </c>
      <c r="BF619" s="162">
        <f>IF(N619="snížená",J619,0)</f>
        <v>0</v>
      </c>
      <c r="BG619" s="162">
        <f>IF(N619="zákl. přenesená",J619,0)</f>
        <v>0</v>
      </c>
      <c r="BH619" s="162">
        <f>IF(N619="sníž. přenesená",J619,0)</f>
        <v>0</v>
      </c>
      <c r="BI619" s="162">
        <f>IF(N619="nulová",J619,0)</f>
        <v>0</v>
      </c>
      <c r="BJ619" s="72" t="s">
        <v>105</v>
      </c>
      <c r="BK619" s="162">
        <f>ROUND(I619*H619,2)</f>
        <v>125.59</v>
      </c>
      <c r="BL619" s="72" t="s">
        <v>162</v>
      </c>
      <c r="BM619" s="161" t="s">
        <v>922</v>
      </c>
    </row>
    <row r="620" spans="1:65" s="82" customFormat="1" x14ac:dyDescent="0.2">
      <c r="A620" s="79"/>
      <c r="B620" s="80"/>
      <c r="C620" s="79"/>
      <c r="D620" s="163" t="s">
        <v>116</v>
      </c>
      <c r="E620" s="79"/>
      <c r="F620" s="164" t="s">
        <v>923</v>
      </c>
      <c r="G620" s="79"/>
      <c r="H620" s="79"/>
      <c r="I620" s="79"/>
      <c r="J620" s="79"/>
      <c r="K620" s="79"/>
      <c r="L620" s="80"/>
      <c r="M620" s="165"/>
      <c r="O620" s="79"/>
      <c r="P620" s="79"/>
      <c r="Q620" s="79"/>
      <c r="R620" s="79"/>
      <c r="S620" s="79"/>
      <c r="T620" s="166"/>
      <c r="U620" s="79"/>
      <c r="V620" s="79"/>
      <c r="W620" s="79"/>
      <c r="X620" s="79"/>
      <c r="Y620" s="79"/>
      <c r="Z620" s="79"/>
      <c r="AA620" s="79"/>
      <c r="AB620" s="79"/>
      <c r="AC620" s="79"/>
      <c r="AD620" s="79"/>
      <c r="AE620" s="79"/>
      <c r="AT620" s="72" t="s">
        <v>116</v>
      </c>
      <c r="AU620" s="72" t="s">
        <v>62</v>
      </c>
    </row>
    <row r="621" spans="1:65" s="82" customFormat="1" x14ac:dyDescent="0.2">
      <c r="A621" s="79"/>
      <c r="B621" s="80"/>
      <c r="C621" s="79"/>
      <c r="D621" s="167" t="s">
        <v>118</v>
      </c>
      <c r="E621" s="79"/>
      <c r="F621" s="168" t="s">
        <v>3781</v>
      </c>
      <c r="G621" s="79"/>
      <c r="H621" s="79"/>
      <c r="I621" s="79"/>
      <c r="J621" s="79"/>
      <c r="K621" s="79"/>
      <c r="L621" s="80"/>
      <c r="M621" s="165"/>
      <c r="O621" s="79"/>
      <c r="P621" s="79"/>
      <c r="Q621" s="79"/>
      <c r="R621" s="79"/>
      <c r="S621" s="79"/>
      <c r="T621" s="166"/>
      <c r="U621" s="79"/>
      <c r="V621" s="79"/>
      <c r="W621" s="79"/>
      <c r="X621" s="79"/>
      <c r="Y621" s="79"/>
      <c r="Z621" s="79"/>
      <c r="AA621" s="79"/>
      <c r="AB621" s="79"/>
      <c r="AC621" s="79"/>
      <c r="AD621" s="79"/>
      <c r="AE621" s="79"/>
      <c r="AT621" s="72" t="s">
        <v>118</v>
      </c>
      <c r="AU621" s="72" t="s">
        <v>62</v>
      </c>
    </row>
    <row r="622" spans="1:65" s="82" customFormat="1" ht="16.5" customHeight="1" x14ac:dyDescent="0.2">
      <c r="A622" s="79"/>
      <c r="B622" s="150"/>
      <c r="C622" s="151" t="s">
        <v>924</v>
      </c>
      <c r="D622" s="151" t="s">
        <v>26</v>
      </c>
      <c r="E622" s="152" t="s">
        <v>925</v>
      </c>
      <c r="F622" s="153" t="s">
        <v>926</v>
      </c>
      <c r="G622" s="154" t="s">
        <v>161</v>
      </c>
      <c r="H622" s="155">
        <v>1</v>
      </c>
      <c r="I622" s="156">
        <v>186.92</v>
      </c>
      <c r="J622" s="156">
        <f>ROUND(I622*H622,2)</f>
        <v>186.92</v>
      </c>
      <c r="K622" s="153" t="s">
        <v>3562</v>
      </c>
      <c r="L622" s="80"/>
      <c r="M622" s="157" t="s">
        <v>31</v>
      </c>
      <c r="N622" s="158" t="s">
        <v>3550</v>
      </c>
      <c r="O622" s="159">
        <v>0.44500000000000001</v>
      </c>
      <c r="P622" s="159">
        <f>O622*H622</f>
        <v>0.44500000000000001</v>
      </c>
      <c r="Q622" s="159">
        <v>0</v>
      </c>
      <c r="R622" s="159">
        <f>Q622*H622</f>
        <v>0</v>
      </c>
      <c r="S622" s="159">
        <v>9.1E-4</v>
      </c>
      <c r="T622" s="160">
        <f>S622*H622</f>
        <v>9.1E-4</v>
      </c>
      <c r="U622" s="79"/>
      <c r="V622" s="79"/>
      <c r="W622" s="79"/>
      <c r="X622" s="79"/>
      <c r="Y622" s="79"/>
      <c r="Z622" s="79"/>
      <c r="AA622" s="79"/>
      <c r="AB622" s="79"/>
      <c r="AC622" s="79"/>
      <c r="AD622" s="79"/>
      <c r="AE622" s="79"/>
      <c r="AR622" s="161" t="s">
        <v>162</v>
      </c>
      <c r="AT622" s="161" t="s">
        <v>26</v>
      </c>
      <c r="AU622" s="161" t="s">
        <v>62</v>
      </c>
      <c r="AY622" s="72" t="s">
        <v>107</v>
      </c>
      <c r="BE622" s="162">
        <f>IF(N622="základní",J622,0)</f>
        <v>186.92</v>
      </c>
      <c r="BF622" s="162">
        <f>IF(N622="snížená",J622,0)</f>
        <v>0</v>
      </c>
      <c r="BG622" s="162">
        <f>IF(N622="zákl. přenesená",J622,0)</f>
        <v>0</v>
      </c>
      <c r="BH622" s="162">
        <f>IF(N622="sníž. přenesená",J622,0)</f>
        <v>0</v>
      </c>
      <c r="BI622" s="162">
        <f>IF(N622="nulová",J622,0)</f>
        <v>0</v>
      </c>
      <c r="BJ622" s="72" t="s">
        <v>105</v>
      </c>
      <c r="BK622" s="162">
        <f>ROUND(I622*H622,2)</f>
        <v>186.92</v>
      </c>
      <c r="BL622" s="72" t="s">
        <v>162</v>
      </c>
      <c r="BM622" s="161" t="s">
        <v>927</v>
      </c>
    </row>
    <row r="623" spans="1:65" s="82" customFormat="1" x14ac:dyDescent="0.2">
      <c r="A623" s="79"/>
      <c r="B623" s="80"/>
      <c r="C623" s="79"/>
      <c r="D623" s="163" t="s">
        <v>116</v>
      </c>
      <c r="E623" s="79"/>
      <c r="F623" s="164" t="s">
        <v>928</v>
      </c>
      <c r="G623" s="79"/>
      <c r="H623" s="79"/>
      <c r="I623" s="79"/>
      <c r="J623" s="79"/>
      <c r="K623" s="79"/>
      <c r="L623" s="80"/>
      <c r="M623" s="165"/>
      <c r="O623" s="79"/>
      <c r="P623" s="79"/>
      <c r="Q623" s="79"/>
      <c r="R623" s="79"/>
      <c r="S623" s="79"/>
      <c r="T623" s="166"/>
      <c r="U623" s="79"/>
      <c r="V623" s="79"/>
      <c r="W623" s="79"/>
      <c r="X623" s="79"/>
      <c r="Y623" s="79"/>
      <c r="Z623" s="79"/>
      <c r="AA623" s="79"/>
      <c r="AB623" s="79"/>
      <c r="AC623" s="79"/>
      <c r="AD623" s="79"/>
      <c r="AE623" s="79"/>
      <c r="AT623" s="72" t="s">
        <v>116</v>
      </c>
      <c r="AU623" s="72" t="s">
        <v>62</v>
      </c>
    </row>
    <row r="624" spans="1:65" s="82" customFormat="1" x14ac:dyDescent="0.2">
      <c r="A624" s="79"/>
      <c r="B624" s="80"/>
      <c r="C624" s="79"/>
      <c r="D624" s="167" t="s">
        <v>118</v>
      </c>
      <c r="E624" s="79"/>
      <c r="F624" s="168" t="s">
        <v>3782</v>
      </c>
      <c r="G624" s="79"/>
      <c r="H624" s="79"/>
      <c r="I624" s="79"/>
      <c r="J624" s="79"/>
      <c r="K624" s="79"/>
      <c r="L624" s="80"/>
      <c r="M624" s="165"/>
      <c r="O624" s="79"/>
      <c r="P624" s="79"/>
      <c r="Q624" s="79"/>
      <c r="R624" s="79"/>
      <c r="S624" s="79"/>
      <c r="T624" s="166"/>
      <c r="U624" s="79"/>
      <c r="V624" s="79"/>
      <c r="W624" s="79"/>
      <c r="X624" s="79"/>
      <c r="Y624" s="79"/>
      <c r="Z624" s="79"/>
      <c r="AA624" s="79"/>
      <c r="AB624" s="79"/>
      <c r="AC624" s="79"/>
      <c r="AD624" s="79"/>
      <c r="AE624" s="79"/>
      <c r="AT624" s="72" t="s">
        <v>118</v>
      </c>
      <c r="AU624" s="72" t="s">
        <v>62</v>
      </c>
    </row>
    <row r="625" spans="1:65" s="82" customFormat="1" ht="16.5" customHeight="1" x14ac:dyDescent="0.2">
      <c r="A625" s="79"/>
      <c r="B625" s="150"/>
      <c r="C625" s="151" t="s">
        <v>929</v>
      </c>
      <c r="D625" s="151" t="s">
        <v>26</v>
      </c>
      <c r="E625" s="152" t="s">
        <v>930</v>
      </c>
      <c r="F625" s="153" t="s">
        <v>931</v>
      </c>
      <c r="G625" s="154" t="s">
        <v>161</v>
      </c>
      <c r="H625" s="155">
        <v>2</v>
      </c>
      <c r="I625" s="156">
        <v>41.58</v>
      </c>
      <c r="J625" s="156">
        <f>ROUND(I625*H625,2)</f>
        <v>83.16</v>
      </c>
      <c r="K625" s="153" t="s">
        <v>3562</v>
      </c>
      <c r="L625" s="80"/>
      <c r="M625" s="157" t="s">
        <v>31</v>
      </c>
      <c r="N625" s="158" t="s">
        <v>3550</v>
      </c>
      <c r="O625" s="159">
        <v>9.9000000000000005E-2</v>
      </c>
      <c r="P625" s="159">
        <f>O625*H625</f>
        <v>0.19800000000000001</v>
      </c>
      <c r="Q625" s="159">
        <v>0</v>
      </c>
      <c r="R625" s="159">
        <f>Q625*H625</f>
        <v>0</v>
      </c>
      <c r="S625" s="159">
        <v>2.2000000000000001E-4</v>
      </c>
      <c r="T625" s="160">
        <f>S625*H625</f>
        <v>4.4000000000000002E-4</v>
      </c>
      <c r="U625" s="79"/>
      <c r="V625" s="79"/>
      <c r="W625" s="79"/>
      <c r="X625" s="79"/>
      <c r="Y625" s="79"/>
      <c r="Z625" s="79"/>
      <c r="AA625" s="79"/>
      <c r="AB625" s="79"/>
      <c r="AC625" s="79"/>
      <c r="AD625" s="79"/>
      <c r="AE625" s="79"/>
      <c r="AR625" s="161" t="s">
        <v>162</v>
      </c>
      <c r="AT625" s="161" t="s">
        <v>26</v>
      </c>
      <c r="AU625" s="161" t="s">
        <v>62</v>
      </c>
      <c r="AY625" s="72" t="s">
        <v>107</v>
      </c>
      <c r="BE625" s="162">
        <f>IF(N625="základní",J625,0)</f>
        <v>83.16</v>
      </c>
      <c r="BF625" s="162">
        <f>IF(N625="snížená",J625,0)</f>
        <v>0</v>
      </c>
      <c r="BG625" s="162">
        <f>IF(N625="zákl. přenesená",J625,0)</f>
        <v>0</v>
      </c>
      <c r="BH625" s="162">
        <f>IF(N625="sníž. přenesená",J625,0)</f>
        <v>0</v>
      </c>
      <c r="BI625" s="162">
        <f>IF(N625="nulová",J625,0)</f>
        <v>0</v>
      </c>
      <c r="BJ625" s="72" t="s">
        <v>105</v>
      </c>
      <c r="BK625" s="162">
        <f>ROUND(I625*H625,2)</f>
        <v>83.16</v>
      </c>
      <c r="BL625" s="72" t="s">
        <v>162</v>
      </c>
      <c r="BM625" s="161" t="s">
        <v>932</v>
      </c>
    </row>
    <row r="626" spans="1:65" s="82" customFormat="1" x14ac:dyDescent="0.2">
      <c r="A626" s="79"/>
      <c r="B626" s="80"/>
      <c r="C626" s="79"/>
      <c r="D626" s="163" t="s">
        <v>116</v>
      </c>
      <c r="E626" s="79"/>
      <c r="F626" s="164" t="s">
        <v>933</v>
      </c>
      <c r="G626" s="79"/>
      <c r="H626" s="79"/>
      <c r="I626" s="79"/>
      <c r="J626" s="79"/>
      <c r="K626" s="79"/>
      <c r="L626" s="80"/>
      <c r="M626" s="165"/>
      <c r="O626" s="79"/>
      <c r="P626" s="79"/>
      <c r="Q626" s="79"/>
      <c r="R626" s="79"/>
      <c r="S626" s="79"/>
      <c r="T626" s="166"/>
      <c r="U626" s="79"/>
      <c r="V626" s="79"/>
      <c r="W626" s="79"/>
      <c r="X626" s="79"/>
      <c r="Y626" s="79"/>
      <c r="Z626" s="79"/>
      <c r="AA626" s="79"/>
      <c r="AB626" s="79"/>
      <c r="AC626" s="79"/>
      <c r="AD626" s="79"/>
      <c r="AE626" s="79"/>
      <c r="AT626" s="72" t="s">
        <v>116</v>
      </c>
      <c r="AU626" s="72" t="s">
        <v>62</v>
      </c>
    </row>
    <row r="627" spans="1:65" s="82" customFormat="1" x14ac:dyDescent="0.2">
      <c r="A627" s="79"/>
      <c r="B627" s="80"/>
      <c r="C627" s="79"/>
      <c r="D627" s="167" t="s">
        <v>118</v>
      </c>
      <c r="E627" s="79"/>
      <c r="F627" s="168" t="s">
        <v>3783</v>
      </c>
      <c r="G627" s="79"/>
      <c r="H627" s="79"/>
      <c r="I627" s="79"/>
      <c r="J627" s="79"/>
      <c r="K627" s="79"/>
      <c r="L627" s="80"/>
      <c r="M627" s="165"/>
      <c r="O627" s="79"/>
      <c r="P627" s="79"/>
      <c r="Q627" s="79"/>
      <c r="R627" s="79"/>
      <c r="S627" s="79"/>
      <c r="T627" s="166"/>
      <c r="U627" s="79"/>
      <c r="V627" s="79"/>
      <c r="W627" s="79"/>
      <c r="X627" s="79"/>
      <c r="Y627" s="79"/>
      <c r="Z627" s="79"/>
      <c r="AA627" s="79"/>
      <c r="AB627" s="79"/>
      <c r="AC627" s="79"/>
      <c r="AD627" s="79"/>
      <c r="AE627" s="79"/>
      <c r="AT627" s="72" t="s">
        <v>118</v>
      </c>
      <c r="AU627" s="72" t="s">
        <v>62</v>
      </c>
    </row>
    <row r="628" spans="1:65" s="82" customFormat="1" ht="16.5" customHeight="1" x14ac:dyDescent="0.2">
      <c r="A628" s="79"/>
      <c r="B628" s="150"/>
      <c r="C628" s="151" t="s">
        <v>934</v>
      </c>
      <c r="D628" s="151" t="s">
        <v>26</v>
      </c>
      <c r="E628" s="152" t="s">
        <v>935</v>
      </c>
      <c r="F628" s="153" t="s">
        <v>936</v>
      </c>
      <c r="G628" s="154" t="s">
        <v>130</v>
      </c>
      <c r="H628" s="155">
        <v>4</v>
      </c>
      <c r="I628" s="156">
        <v>227.66</v>
      </c>
      <c r="J628" s="156">
        <f>ROUND(I628*H628,2)</f>
        <v>910.64</v>
      </c>
      <c r="K628" s="153" t="s">
        <v>3562</v>
      </c>
      <c r="L628" s="80"/>
      <c r="M628" s="157" t="s">
        <v>31</v>
      </c>
      <c r="N628" s="158" t="s">
        <v>3550</v>
      </c>
      <c r="O628" s="159">
        <v>0.22500000000000001</v>
      </c>
      <c r="P628" s="159">
        <f>O628*H628</f>
        <v>0.9</v>
      </c>
      <c r="Q628" s="159">
        <v>2.4743999999999998E-4</v>
      </c>
      <c r="R628" s="159">
        <f>Q628*H628</f>
        <v>9.897599999999999E-4</v>
      </c>
      <c r="S628" s="159">
        <v>0</v>
      </c>
      <c r="T628" s="160">
        <f>S628*H628</f>
        <v>0</v>
      </c>
      <c r="U628" s="79"/>
      <c r="V628" s="79"/>
      <c r="W628" s="79"/>
      <c r="X628" s="79"/>
      <c r="Y628" s="79"/>
      <c r="Z628" s="79"/>
      <c r="AA628" s="79"/>
      <c r="AB628" s="79"/>
      <c r="AC628" s="79"/>
      <c r="AD628" s="79"/>
      <c r="AE628" s="79"/>
      <c r="AR628" s="161" t="s">
        <v>162</v>
      </c>
      <c r="AT628" s="161" t="s">
        <v>26</v>
      </c>
      <c r="AU628" s="161" t="s">
        <v>62</v>
      </c>
      <c r="AY628" s="72" t="s">
        <v>107</v>
      </c>
      <c r="BE628" s="162">
        <f>IF(N628="základní",J628,0)</f>
        <v>910.64</v>
      </c>
      <c r="BF628" s="162">
        <f>IF(N628="snížená",J628,0)</f>
        <v>0</v>
      </c>
      <c r="BG628" s="162">
        <f>IF(N628="zákl. přenesená",J628,0)</f>
        <v>0</v>
      </c>
      <c r="BH628" s="162">
        <f>IF(N628="sníž. přenesená",J628,0)</f>
        <v>0</v>
      </c>
      <c r="BI628" s="162">
        <f>IF(N628="nulová",J628,0)</f>
        <v>0</v>
      </c>
      <c r="BJ628" s="72" t="s">
        <v>105</v>
      </c>
      <c r="BK628" s="162">
        <f>ROUND(I628*H628,2)</f>
        <v>910.64</v>
      </c>
      <c r="BL628" s="72" t="s">
        <v>162</v>
      </c>
      <c r="BM628" s="161" t="s">
        <v>937</v>
      </c>
    </row>
    <row r="629" spans="1:65" s="82" customFormat="1" x14ac:dyDescent="0.2">
      <c r="A629" s="79"/>
      <c r="B629" s="80"/>
      <c r="C629" s="79"/>
      <c r="D629" s="163" t="s">
        <v>116</v>
      </c>
      <c r="E629" s="79"/>
      <c r="F629" s="164" t="s">
        <v>938</v>
      </c>
      <c r="G629" s="79"/>
      <c r="H629" s="79"/>
      <c r="I629" s="79"/>
      <c r="J629" s="79"/>
      <c r="K629" s="79"/>
      <c r="L629" s="80"/>
      <c r="M629" s="165"/>
      <c r="O629" s="79"/>
      <c r="P629" s="79"/>
      <c r="Q629" s="79"/>
      <c r="R629" s="79"/>
      <c r="S629" s="79"/>
      <c r="T629" s="166"/>
      <c r="U629" s="79"/>
      <c r="V629" s="79"/>
      <c r="W629" s="79"/>
      <c r="X629" s="79"/>
      <c r="Y629" s="79"/>
      <c r="Z629" s="79"/>
      <c r="AA629" s="79"/>
      <c r="AB629" s="79"/>
      <c r="AC629" s="79"/>
      <c r="AD629" s="79"/>
      <c r="AE629" s="79"/>
      <c r="AT629" s="72" t="s">
        <v>116</v>
      </c>
      <c r="AU629" s="72" t="s">
        <v>62</v>
      </c>
    </row>
    <row r="630" spans="1:65" s="82" customFormat="1" x14ac:dyDescent="0.2">
      <c r="A630" s="79"/>
      <c r="B630" s="80"/>
      <c r="C630" s="79"/>
      <c r="D630" s="167" t="s">
        <v>118</v>
      </c>
      <c r="E630" s="79"/>
      <c r="F630" s="168" t="s">
        <v>3784</v>
      </c>
      <c r="G630" s="79"/>
      <c r="H630" s="79"/>
      <c r="I630" s="79"/>
      <c r="J630" s="79"/>
      <c r="K630" s="79"/>
      <c r="L630" s="80"/>
      <c r="M630" s="165"/>
      <c r="O630" s="79"/>
      <c r="P630" s="79"/>
      <c r="Q630" s="79"/>
      <c r="R630" s="79"/>
      <c r="S630" s="79"/>
      <c r="T630" s="166"/>
      <c r="U630" s="79"/>
      <c r="V630" s="79"/>
      <c r="W630" s="79"/>
      <c r="X630" s="79"/>
      <c r="Y630" s="79"/>
      <c r="Z630" s="79"/>
      <c r="AA630" s="79"/>
      <c r="AB630" s="79"/>
      <c r="AC630" s="79"/>
      <c r="AD630" s="79"/>
      <c r="AE630" s="79"/>
      <c r="AT630" s="72" t="s">
        <v>118</v>
      </c>
      <c r="AU630" s="72" t="s">
        <v>62</v>
      </c>
    </row>
    <row r="631" spans="1:65" s="82" customFormat="1" ht="16.5" customHeight="1" x14ac:dyDescent="0.2">
      <c r="A631" s="79"/>
      <c r="B631" s="150"/>
      <c r="C631" s="151" t="s">
        <v>939</v>
      </c>
      <c r="D631" s="151" t="s">
        <v>26</v>
      </c>
      <c r="E631" s="152" t="s">
        <v>940</v>
      </c>
      <c r="F631" s="153" t="s">
        <v>941</v>
      </c>
      <c r="G631" s="154" t="s">
        <v>130</v>
      </c>
      <c r="H631" s="155">
        <v>1</v>
      </c>
      <c r="I631" s="156">
        <v>226.92</v>
      </c>
      <c r="J631" s="156">
        <f>ROUND(I631*H631,2)</f>
        <v>226.92</v>
      </c>
      <c r="K631" s="153" t="s">
        <v>3562</v>
      </c>
      <c r="L631" s="80"/>
      <c r="M631" s="157" t="s">
        <v>31</v>
      </c>
      <c r="N631" s="158" t="s">
        <v>3550</v>
      </c>
      <c r="O631" s="159">
        <v>0.22500000000000001</v>
      </c>
      <c r="P631" s="159">
        <f>O631*H631</f>
        <v>0.22500000000000001</v>
      </c>
      <c r="Q631" s="159">
        <v>3.1893999999999998E-4</v>
      </c>
      <c r="R631" s="159">
        <f>Q631*H631</f>
        <v>3.1893999999999998E-4</v>
      </c>
      <c r="S631" s="159">
        <v>0</v>
      </c>
      <c r="T631" s="160">
        <f>S631*H631</f>
        <v>0</v>
      </c>
      <c r="U631" s="79"/>
      <c r="V631" s="79"/>
      <c r="W631" s="79"/>
      <c r="X631" s="79"/>
      <c r="Y631" s="79"/>
      <c r="Z631" s="79"/>
      <c r="AA631" s="79"/>
      <c r="AB631" s="79"/>
      <c r="AC631" s="79"/>
      <c r="AD631" s="79"/>
      <c r="AE631" s="79"/>
      <c r="AR631" s="161" t="s">
        <v>162</v>
      </c>
      <c r="AT631" s="161" t="s">
        <v>26</v>
      </c>
      <c r="AU631" s="161" t="s">
        <v>62</v>
      </c>
      <c r="AY631" s="72" t="s">
        <v>107</v>
      </c>
      <c r="BE631" s="162">
        <f>IF(N631="základní",J631,0)</f>
        <v>226.92</v>
      </c>
      <c r="BF631" s="162">
        <f>IF(N631="snížená",J631,0)</f>
        <v>0</v>
      </c>
      <c r="BG631" s="162">
        <f>IF(N631="zákl. přenesená",J631,0)</f>
        <v>0</v>
      </c>
      <c r="BH631" s="162">
        <f>IF(N631="sníž. přenesená",J631,0)</f>
        <v>0</v>
      </c>
      <c r="BI631" s="162">
        <f>IF(N631="nulová",J631,0)</f>
        <v>0</v>
      </c>
      <c r="BJ631" s="72" t="s">
        <v>105</v>
      </c>
      <c r="BK631" s="162">
        <f>ROUND(I631*H631,2)</f>
        <v>226.92</v>
      </c>
      <c r="BL631" s="72" t="s">
        <v>162</v>
      </c>
      <c r="BM631" s="161" t="s">
        <v>942</v>
      </c>
    </row>
    <row r="632" spans="1:65" s="82" customFormat="1" x14ac:dyDescent="0.2">
      <c r="A632" s="79"/>
      <c r="B632" s="80"/>
      <c r="C632" s="79"/>
      <c r="D632" s="163" t="s">
        <v>116</v>
      </c>
      <c r="E632" s="79"/>
      <c r="F632" s="164" t="s">
        <v>943</v>
      </c>
      <c r="G632" s="79"/>
      <c r="H632" s="79"/>
      <c r="I632" s="79"/>
      <c r="J632" s="79"/>
      <c r="K632" s="79"/>
      <c r="L632" s="80"/>
      <c r="M632" s="165"/>
      <c r="O632" s="79"/>
      <c r="P632" s="79"/>
      <c r="Q632" s="79"/>
      <c r="R632" s="79"/>
      <c r="S632" s="79"/>
      <c r="T632" s="166"/>
      <c r="U632" s="79"/>
      <c r="V632" s="79"/>
      <c r="W632" s="79"/>
      <c r="X632" s="79"/>
      <c r="Y632" s="79"/>
      <c r="Z632" s="79"/>
      <c r="AA632" s="79"/>
      <c r="AB632" s="79"/>
      <c r="AC632" s="79"/>
      <c r="AD632" s="79"/>
      <c r="AE632" s="79"/>
      <c r="AT632" s="72" t="s">
        <v>116</v>
      </c>
      <c r="AU632" s="72" t="s">
        <v>62</v>
      </c>
    </row>
    <row r="633" spans="1:65" s="82" customFormat="1" x14ac:dyDescent="0.2">
      <c r="A633" s="79"/>
      <c r="B633" s="80"/>
      <c r="C633" s="79"/>
      <c r="D633" s="167" t="s">
        <v>118</v>
      </c>
      <c r="E633" s="79"/>
      <c r="F633" s="168" t="s">
        <v>3785</v>
      </c>
      <c r="G633" s="79"/>
      <c r="H633" s="79"/>
      <c r="I633" s="79"/>
      <c r="J633" s="79"/>
      <c r="K633" s="79"/>
      <c r="L633" s="80"/>
      <c r="M633" s="165"/>
      <c r="O633" s="79"/>
      <c r="P633" s="79"/>
      <c r="Q633" s="79"/>
      <c r="R633" s="79"/>
      <c r="S633" s="79"/>
      <c r="T633" s="166"/>
      <c r="U633" s="79"/>
      <c r="V633" s="79"/>
      <c r="W633" s="79"/>
      <c r="X633" s="79"/>
      <c r="Y633" s="79"/>
      <c r="Z633" s="79"/>
      <c r="AA633" s="79"/>
      <c r="AB633" s="79"/>
      <c r="AC633" s="79"/>
      <c r="AD633" s="79"/>
      <c r="AE633" s="79"/>
      <c r="AT633" s="72" t="s">
        <v>118</v>
      </c>
      <c r="AU633" s="72" t="s">
        <v>62</v>
      </c>
    </row>
    <row r="634" spans="1:65" s="82" customFormat="1" ht="16.5" customHeight="1" x14ac:dyDescent="0.2">
      <c r="A634" s="79"/>
      <c r="B634" s="150"/>
      <c r="C634" s="151" t="s">
        <v>944</v>
      </c>
      <c r="D634" s="151" t="s">
        <v>26</v>
      </c>
      <c r="E634" s="152" t="s">
        <v>945</v>
      </c>
      <c r="F634" s="153" t="s">
        <v>946</v>
      </c>
      <c r="G634" s="154" t="s">
        <v>125</v>
      </c>
      <c r="H634" s="155">
        <v>2</v>
      </c>
      <c r="I634" s="156">
        <v>210.05</v>
      </c>
      <c r="J634" s="156">
        <f>ROUND(I634*H634,2)</f>
        <v>420.1</v>
      </c>
      <c r="K634" s="153" t="s">
        <v>3562</v>
      </c>
      <c r="L634" s="80"/>
      <c r="M634" s="157" t="s">
        <v>31</v>
      </c>
      <c r="N634" s="158" t="s">
        <v>3550</v>
      </c>
      <c r="O634" s="159">
        <v>0.193</v>
      </c>
      <c r="P634" s="159">
        <f>O634*H634</f>
        <v>0.38600000000000001</v>
      </c>
      <c r="Q634" s="159">
        <v>1.45E-4</v>
      </c>
      <c r="R634" s="159">
        <f>Q634*H634</f>
        <v>2.9E-4</v>
      </c>
      <c r="S634" s="159">
        <v>0</v>
      </c>
      <c r="T634" s="160">
        <f>S634*H634</f>
        <v>0</v>
      </c>
      <c r="U634" s="79"/>
      <c r="V634" s="79"/>
      <c r="W634" s="79"/>
      <c r="X634" s="79"/>
      <c r="Y634" s="79"/>
      <c r="Z634" s="79"/>
      <c r="AA634" s="79"/>
      <c r="AB634" s="79"/>
      <c r="AC634" s="79"/>
      <c r="AD634" s="79"/>
      <c r="AE634" s="79"/>
      <c r="AR634" s="161" t="s">
        <v>162</v>
      </c>
      <c r="AT634" s="161" t="s">
        <v>26</v>
      </c>
      <c r="AU634" s="161" t="s">
        <v>62</v>
      </c>
      <c r="AY634" s="72" t="s">
        <v>107</v>
      </c>
      <c r="BE634" s="162">
        <f>IF(N634="základní",J634,0)</f>
        <v>420.1</v>
      </c>
      <c r="BF634" s="162">
        <f>IF(N634="snížená",J634,0)</f>
        <v>0</v>
      </c>
      <c r="BG634" s="162">
        <f>IF(N634="zákl. přenesená",J634,0)</f>
        <v>0</v>
      </c>
      <c r="BH634" s="162">
        <f>IF(N634="sníž. přenesená",J634,0)</f>
        <v>0</v>
      </c>
      <c r="BI634" s="162">
        <f>IF(N634="nulová",J634,0)</f>
        <v>0</v>
      </c>
      <c r="BJ634" s="72" t="s">
        <v>105</v>
      </c>
      <c r="BK634" s="162">
        <f>ROUND(I634*H634,2)</f>
        <v>420.1</v>
      </c>
      <c r="BL634" s="72" t="s">
        <v>162</v>
      </c>
      <c r="BM634" s="161" t="s">
        <v>947</v>
      </c>
    </row>
    <row r="635" spans="1:65" s="82" customFormat="1" x14ac:dyDescent="0.2">
      <c r="A635" s="79"/>
      <c r="B635" s="80"/>
      <c r="C635" s="79"/>
      <c r="D635" s="163" t="s">
        <v>116</v>
      </c>
      <c r="E635" s="79"/>
      <c r="F635" s="164" t="s">
        <v>948</v>
      </c>
      <c r="G635" s="79"/>
      <c r="H635" s="79"/>
      <c r="I635" s="79"/>
      <c r="J635" s="79"/>
      <c r="K635" s="79"/>
      <c r="L635" s="80"/>
      <c r="M635" s="165"/>
      <c r="O635" s="79"/>
      <c r="P635" s="79"/>
      <c r="Q635" s="79"/>
      <c r="R635" s="79"/>
      <c r="S635" s="79"/>
      <c r="T635" s="166"/>
      <c r="U635" s="79"/>
      <c r="V635" s="79"/>
      <c r="W635" s="79"/>
      <c r="X635" s="79"/>
      <c r="Y635" s="79"/>
      <c r="Z635" s="79"/>
      <c r="AA635" s="79"/>
      <c r="AB635" s="79"/>
      <c r="AC635" s="79"/>
      <c r="AD635" s="79"/>
      <c r="AE635" s="79"/>
      <c r="AT635" s="72" t="s">
        <v>116</v>
      </c>
      <c r="AU635" s="72" t="s">
        <v>62</v>
      </c>
    </row>
    <row r="636" spans="1:65" s="82" customFormat="1" x14ac:dyDescent="0.2">
      <c r="A636" s="79"/>
      <c r="B636" s="80"/>
      <c r="C636" s="79"/>
      <c r="D636" s="167" t="s">
        <v>118</v>
      </c>
      <c r="E636" s="79"/>
      <c r="F636" s="168" t="s">
        <v>3786</v>
      </c>
      <c r="G636" s="79"/>
      <c r="H636" s="79"/>
      <c r="I636" s="79"/>
      <c r="J636" s="79"/>
      <c r="K636" s="79"/>
      <c r="L636" s="80"/>
      <c r="M636" s="165"/>
      <c r="O636" s="79"/>
      <c r="P636" s="79"/>
      <c r="Q636" s="79"/>
      <c r="R636" s="79"/>
      <c r="S636" s="79"/>
      <c r="T636" s="166"/>
      <c r="U636" s="79"/>
      <c r="V636" s="79"/>
      <c r="W636" s="79"/>
      <c r="X636" s="79"/>
      <c r="Y636" s="79"/>
      <c r="Z636" s="79"/>
      <c r="AA636" s="79"/>
      <c r="AB636" s="79"/>
      <c r="AC636" s="79"/>
      <c r="AD636" s="79"/>
      <c r="AE636" s="79"/>
      <c r="AT636" s="72" t="s">
        <v>118</v>
      </c>
      <c r="AU636" s="72" t="s">
        <v>62</v>
      </c>
    </row>
    <row r="637" spans="1:65" s="82" customFormat="1" ht="16.5" customHeight="1" x14ac:dyDescent="0.2">
      <c r="A637" s="79"/>
      <c r="B637" s="150"/>
      <c r="C637" s="151" t="s">
        <v>949</v>
      </c>
      <c r="D637" s="151" t="s">
        <v>26</v>
      </c>
      <c r="E637" s="152" t="s">
        <v>950</v>
      </c>
      <c r="F637" s="153" t="s">
        <v>951</v>
      </c>
      <c r="G637" s="154" t="s">
        <v>130</v>
      </c>
      <c r="H637" s="155">
        <v>10</v>
      </c>
      <c r="I637" s="156">
        <v>379.14</v>
      </c>
      <c r="J637" s="156">
        <f>ROUND(I637*H637,2)</f>
        <v>3791.4</v>
      </c>
      <c r="K637" s="153" t="s">
        <v>3562</v>
      </c>
      <c r="L637" s="80"/>
      <c r="M637" s="157" t="s">
        <v>31</v>
      </c>
      <c r="N637" s="158" t="s">
        <v>3550</v>
      </c>
      <c r="O637" s="159">
        <v>0.20699999999999999</v>
      </c>
      <c r="P637" s="159">
        <f>O637*H637</f>
        <v>2.0699999999999998</v>
      </c>
      <c r="Q637" s="159">
        <v>3.81135E-4</v>
      </c>
      <c r="R637" s="159">
        <f>Q637*H637</f>
        <v>3.8113499999999998E-3</v>
      </c>
      <c r="S637" s="159">
        <v>0</v>
      </c>
      <c r="T637" s="160">
        <f>S637*H637</f>
        <v>0</v>
      </c>
      <c r="U637" s="79"/>
      <c r="V637" s="79"/>
      <c r="W637" s="79"/>
      <c r="X637" s="79"/>
      <c r="Y637" s="79"/>
      <c r="Z637" s="79"/>
      <c r="AA637" s="79"/>
      <c r="AB637" s="79"/>
      <c r="AC637" s="79"/>
      <c r="AD637" s="79"/>
      <c r="AE637" s="79"/>
      <c r="AR637" s="161" t="s">
        <v>162</v>
      </c>
      <c r="AT637" s="161" t="s">
        <v>26</v>
      </c>
      <c r="AU637" s="161" t="s">
        <v>62</v>
      </c>
      <c r="AY637" s="72" t="s">
        <v>107</v>
      </c>
      <c r="BE637" s="162">
        <f>IF(N637="základní",J637,0)</f>
        <v>3791.4</v>
      </c>
      <c r="BF637" s="162">
        <f>IF(N637="snížená",J637,0)</f>
        <v>0</v>
      </c>
      <c r="BG637" s="162">
        <f>IF(N637="zákl. přenesená",J637,0)</f>
        <v>0</v>
      </c>
      <c r="BH637" s="162">
        <f>IF(N637="sníž. přenesená",J637,0)</f>
        <v>0</v>
      </c>
      <c r="BI637" s="162">
        <f>IF(N637="nulová",J637,0)</f>
        <v>0</v>
      </c>
      <c r="BJ637" s="72" t="s">
        <v>105</v>
      </c>
      <c r="BK637" s="162">
        <f>ROUND(I637*H637,2)</f>
        <v>3791.4</v>
      </c>
      <c r="BL637" s="72" t="s">
        <v>162</v>
      </c>
      <c r="BM637" s="161" t="s">
        <v>952</v>
      </c>
    </row>
    <row r="638" spans="1:65" s="82" customFormat="1" x14ac:dyDescent="0.2">
      <c r="A638" s="79"/>
      <c r="B638" s="80"/>
      <c r="C638" s="79"/>
      <c r="D638" s="163" t="s">
        <v>116</v>
      </c>
      <c r="E638" s="79"/>
      <c r="F638" s="164" t="s">
        <v>953</v>
      </c>
      <c r="G638" s="79"/>
      <c r="H638" s="79"/>
      <c r="I638" s="79"/>
      <c r="J638" s="79"/>
      <c r="K638" s="79"/>
      <c r="L638" s="80"/>
      <c r="M638" s="165"/>
      <c r="O638" s="79"/>
      <c r="P638" s="79"/>
      <c r="Q638" s="79"/>
      <c r="R638" s="79"/>
      <c r="S638" s="79"/>
      <c r="T638" s="166"/>
      <c r="U638" s="79"/>
      <c r="V638" s="79"/>
      <c r="W638" s="79"/>
      <c r="X638" s="79"/>
      <c r="Y638" s="79"/>
      <c r="Z638" s="79"/>
      <c r="AA638" s="79"/>
      <c r="AB638" s="79"/>
      <c r="AC638" s="79"/>
      <c r="AD638" s="79"/>
      <c r="AE638" s="79"/>
      <c r="AT638" s="72" t="s">
        <v>116</v>
      </c>
      <c r="AU638" s="72" t="s">
        <v>62</v>
      </c>
    </row>
    <row r="639" spans="1:65" s="82" customFormat="1" x14ac:dyDescent="0.2">
      <c r="A639" s="79"/>
      <c r="B639" s="80"/>
      <c r="C639" s="79"/>
      <c r="D639" s="167" t="s">
        <v>118</v>
      </c>
      <c r="E639" s="79"/>
      <c r="F639" s="168" t="s">
        <v>3787</v>
      </c>
      <c r="G639" s="79"/>
      <c r="H639" s="79"/>
      <c r="I639" s="79"/>
      <c r="J639" s="79"/>
      <c r="K639" s="79"/>
      <c r="L639" s="80"/>
      <c r="M639" s="165"/>
      <c r="O639" s="79"/>
      <c r="P639" s="79"/>
      <c r="Q639" s="79"/>
      <c r="R639" s="79"/>
      <c r="S639" s="79"/>
      <c r="T639" s="166"/>
      <c r="U639" s="79"/>
      <c r="V639" s="79"/>
      <c r="W639" s="79"/>
      <c r="X639" s="79"/>
      <c r="Y639" s="79"/>
      <c r="Z639" s="79"/>
      <c r="AA639" s="79"/>
      <c r="AB639" s="79"/>
      <c r="AC639" s="79"/>
      <c r="AD639" s="79"/>
      <c r="AE639" s="79"/>
      <c r="AT639" s="72" t="s">
        <v>118</v>
      </c>
      <c r="AU639" s="72" t="s">
        <v>62</v>
      </c>
    </row>
    <row r="640" spans="1:65" s="82" customFormat="1" ht="16.5" customHeight="1" x14ac:dyDescent="0.2">
      <c r="A640" s="79"/>
      <c r="B640" s="150"/>
      <c r="C640" s="151" t="s">
        <v>954</v>
      </c>
      <c r="D640" s="151" t="s">
        <v>26</v>
      </c>
      <c r="E640" s="152" t="s">
        <v>955</v>
      </c>
      <c r="F640" s="153" t="s">
        <v>956</v>
      </c>
      <c r="G640" s="154" t="s">
        <v>130</v>
      </c>
      <c r="H640" s="155">
        <v>10</v>
      </c>
      <c r="I640" s="156">
        <v>490.25</v>
      </c>
      <c r="J640" s="156">
        <f>ROUND(I640*H640,2)</f>
        <v>4902.5</v>
      </c>
      <c r="K640" s="153" t="s">
        <v>3562</v>
      </c>
      <c r="L640" s="80"/>
      <c r="M640" s="157" t="s">
        <v>31</v>
      </c>
      <c r="N640" s="158" t="s">
        <v>3550</v>
      </c>
      <c r="O640" s="159">
        <v>0.21199999999999999</v>
      </c>
      <c r="P640" s="159">
        <f>O640*H640</f>
        <v>2.12</v>
      </c>
      <c r="Q640" s="159">
        <v>5.5323500000000001E-4</v>
      </c>
      <c r="R640" s="159">
        <f>Q640*H640</f>
        <v>5.5323500000000001E-3</v>
      </c>
      <c r="S640" s="159">
        <v>0</v>
      </c>
      <c r="T640" s="160">
        <f>S640*H640</f>
        <v>0</v>
      </c>
      <c r="U640" s="79"/>
      <c r="V640" s="79"/>
      <c r="W640" s="79"/>
      <c r="X640" s="79"/>
      <c r="Y640" s="79"/>
      <c r="Z640" s="79"/>
      <c r="AA640" s="79"/>
      <c r="AB640" s="79"/>
      <c r="AC640" s="79"/>
      <c r="AD640" s="79"/>
      <c r="AE640" s="79"/>
      <c r="AR640" s="161" t="s">
        <v>162</v>
      </c>
      <c r="AT640" s="161" t="s">
        <v>26</v>
      </c>
      <c r="AU640" s="161" t="s">
        <v>62</v>
      </c>
      <c r="AY640" s="72" t="s">
        <v>107</v>
      </c>
      <c r="BE640" s="162">
        <f>IF(N640="základní",J640,0)</f>
        <v>4902.5</v>
      </c>
      <c r="BF640" s="162">
        <f>IF(N640="snížená",J640,0)</f>
        <v>0</v>
      </c>
      <c r="BG640" s="162">
        <f>IF(N640="zákl. přenesená",J640,0)</f>
        <v>0</v>
      </c>
      <c r="BH640" s="162">
        <f>IF(N640="sníž. přenesená",J640,0)</f>
        <v>0</v>
      </c>
      <c r="BI640" s="162">
        <f>IF(N640="nulová",J640,0)</f>
        <v>0</v>
      </c>
      <c r="BJ640" s="72" t="s">
        <v>105</v>
      </c>
      <c r="BK640" s="162">
        <f>ROUND(I640*H640,2)</f>
        <v>4902.5</v>
      </c>
      <c r="BL640" s="72" t="s">
        <v>162</v>
      </c>
      <c r="BM640" s="161" t="s">
        <v>957</v>
      </c>
    </row>
    <row r="641" spans="1:65" s="82" customFormat="1" x14ac:dyDescent="0.2">
      <c r="A641" s="79"/>
      <c r="B641" s="80"/>
      <c r="C641" s="79"/>
      <c r="D641" s="163" t="s">
        <v>116</v>
      </c>
      <c r="E641" s="79"/>
      <c r="F641" s="164" t="s">
        <v>958</v>
      </c>
      <c r="G641" s="79"/>
      <c r="H641" s="79"/>
      <c r="I641" s="79"/>
      <c r="J641" s="79"/>
      <c r="K641" s="79"/>
      <c r="L641" s="80"/>
      <c r="M641" s="165"/>
      <c r="O641" s="79"/>
      <c r="P641" s="79"/>
      <c r="Q641" s="79"/>
      <c r="R641" s="79"/>
      <c r="S641" s="79"/>
      <c r="T641" s="166"/>
      <c r="U641" s="79"/>
      <c r="V641" s="79"/>
      <c r="W641" s="79"/>
      <c r="X641" s="79"/>
      <c r="Y641" s="79"/>
      <c r="Z641" s="79"/>
      <c r="AA641" s="79"/>
      <c r="AB641" s="79"/>
      <c r="AC641" s="79"/>
      <c r="AD641" s="79"/>
      <c r="AE641" s="79"/>
      <c r="AT641" s="72" t="s">
        <v>116</v>
      </c>
      <c r="AU641" s="72" t="s">
        <v>62</v>
      </c>
    </row>
    <row r="642" spans="1:65" s="82" customFormat="1" x14ac:dyDescent="0.2">
      <c r="A642" s="79"/>
      <c r="B642" s="80"/>
      <c r="C642" s="79"/>
      <c r="D642" s="167" t="s">
        <v>118</v>
      </c>
      <c r="E642" s="79"/>
      <c r="F642" s="168" t="s">
        <v>3788</v>
      </c>
      <c r="G642" s="79"/>
      <c r="H642" s="79"/>
      <c r="I642" s="79"/>
      <c r="J642" s="79"/>
      <c r="K642" s="79"/>
      <c r="L642" s="80"/>
      <c r="M642" s="165"/>
      <c r="O642" s="79"/>
      <c r="P642" s="79"/>
      <c r="Q642" s="79"/>
      <c r="R642" s="79"/>
      <c r="S642" s="79"/>
      <c r="T642" s="166"/>
      <c r="U642" s="79"/>
      <c r="V642" s="79"/>
      <c r="W642" s="79"/>
      <c r="X642" s="79"/>
      <c r="Y642" s="79"/>
      <c r="Z642" s="79"/>
      <c r="AA642" s="79"/>
      <c r="AB642" s="79"/>
      <c r="AC642" s="79"/>
      <c r="AD642" s="79"/>
      <c r="AE642" s="79"/>
      <c r="AT642" s="72" t="s">
        <v>118</v>
      </c>
      <c r="AU642" s="72" t="s">
        <v>62</v>
      </c>
    </row>
    <row r="643" spans="1:65" s="82" customFormat="1" ht="16.5" customHeight="1" x14ac:dyDescent="0.2">
      <c r="A643" s="79"/>
      <c r="B643" s="150"/>
      <c r="C643" s="151" t="s">
        <v>959</v>
      </c>
      <c r="D643" s="151" t="s">
        <v>26</v>
      </c>
      <c r="E643" s="152" t="s">
        <v>960</v>
      </c>
      <c r="F643" s="153" t="s">
        <v>961</v>
      </c>
      <c r="G643" s="154" t="s">
        <v>130</v>
      </c>
      <c r="H643" s="155">
        <v>15</v>
      </c>
      <c r="I643" s="156">
        <v>576.55999999999995</v>
      </c>
      <c r="J643" s="156">
        <f>ROUND(I643*H643,2)</f>
        <v>8648.4</v>
      </c>
      <c r="K643" s="153" t="s">
        <v>3562</v>
      </c>
      <c r="L643" s="80"/>
      <c r="M643" s="157" t="s">
        <v>31</v>
      </c>
      <c r="N643" s="158" t="s">
        <v>3550</v>
      </c>
      <c r="O643" s="159">
        <v>0.215</v>
      </c>
      <c r="P643" s="159">
        <f>O643*H643</f>
        <v>3.2250000000000001</v>
      </c>
      <c r="Q643" s="159">
        <v>7.0596500000000002E-4</v>
      </c>
      <c r="R643" s="159">
        <f>Q643*H643</f>
        <v>1.0589475000000001E-2</v>
      </c>
      <c r="S643" s="159">
        <v>0</v>
      </c>
      <c r="T643" s="160">
        <f>S643*H643</f>
        <v>0</v>
      </c>
      <c r="U643" s="79"/>
      <c r="V643" s="79"/>
      <c r="W643" s="79"/>
      <c r="X643" s="79"/>
      <c r="Y643" s="79"/>
      <c r="Z643" s="79"/>
      <c r="AA643" s="79"/>
      <c r="AB643" s="79"/>
      <c r="AC643" s="79"/>
      <c r="AD643" s="79"/>
      <c r="AE643" s="79"/>
      <c r="AR643" s="161" t="s">
        <v>162</v>
      </c>
      <c r="AT643" s="161" t="s">
        <v>26</v>
      </c>
      <c r="AU643" s="161" t="s">
        <v>62</v>
      </c>
      <c r="AY643" s="72" t="s">
        <v>107</v>
      </c>
      <c r="BE643" s="162">
        <f>IF(N643="základní",J643,0)</f>
        <v>8648.4</v>
      </c>
      <c r="BF643" s="162">
        <f>IF(N643="snížená",J643,0)</f>
        <v>0</v>
      </c>
      <c r="BG643" s="162">
        <f>IF(N643="zákl. přenesená",J643,0)</f>
        <v>0</v>
      </c>
      <c r="BH643" s="162">
        <f>IF(N643="sníž. přenesená",J643,0)</f>
        <v>0</v>
      </c>
      <c r="BI643" s="162">
        <f>IF(N643="nulová",J643,0)</f>
        <v>0</v>
      </c>
      <c r="BJ643" s="72" t="s">
        <v>105</v>
      </c>
      <c r="BK643" s="162">
        <f>ROUND(I643*H643,2)</f>
        <v>8648.4</v>
      </c>
      <c r="BL643" s="72" t="s">
        <v>162</v>
      </c>
      <c r="BM643" s="161" t="s">
        <v>962</v>
      </c>
    </row>
    <row r="644" spans="1:65" s="82" customFormat="1" x14ac:dyDescent="0.2">
      <c r="A644" s="79"/>
      <c r="B644" s="80"/>
      <c r="C644" s="79"/>
      <c r="D644" s="163" t="s">
        <v>116</v>
      </c>
      <c r="E644" s="79"/>
      <c r="F644" s="164" t="s">
        <v>963</v>
      </c>
      <c r="G644" s="79"/>
      <c r="H644" s="79"/>
      <c r="I644" s="79"/>
      <c r="J644" s="79"/>
      <c r="K644" s="79"/>
      <c r="L644" s="80"/>
      <c r="M644" s="165"/>
      <c r="O644" s="79"/>
      <c r="P644" s="79"/>
      <c r="Q644" s="79"/>
      <c r="R644" s="79"/>
      <c r="S644" s="79"/>
      <c r="T644" s="166"/>
      <c r="U644" s="79"/>
      <c r="V644" s="79"/>
      <c r="W644" s="79"/>
      <c r="X644" s="79"/>
      <c r="Y644" s="79"/>
      <c r="Z644" s="79"/>
      <c r="AA644" s="79"/>
      <c r="AB644" s="79"/>
      <c r="AC644" s="79"/>
      <c r="AD644" s="79"/>
      <c r="AE644" s="79"/>
      <c r="AT644" s="72" t="s">
        <v>116</v>
      </c>
      <c r="AU644" s="72" t="s">
        <v>62</v>
      </c>
    </row>
    <row r="645" spans="1:65" s="82" customFormat="1" x14ac:dyDescent="0.2">
      <c r="A645" s="79"/>
      <c r="B645" s="80"/>
      <c r="C645" s="79"/>
      <c r="D645" s="167" t="s">
        <v>118</v>
      </c>
      <c r="E645" s="79"/>
      <c r="F645" s="168" t="s">
        <v>3789</v>
      </c>
      <c r="G645" s="79"/>
      <c r="H645" s="79"/>
      <c r="I645" s="79"/>
      <c r="J645" s="79"/>
      <c r="K645" s="79"/>
      <c r="L645" s="80"/>
      <c r="M645" s="165"/>
      <c r="O645" s="79"/>
      <c r="P645" s="79"/>
      <c r="Q645" s="79"/>
      <c r="R645" s="79"/>
      <c r="S645" s="79"/>
      <c r="T645" s="166"/>
      <c r="U645" s="79"/>
      <c r="V645" s="79"/>
      <c r="W645" s="79"/>
      <c r="X645" s="79"/>
      <c r="Y645" s="79"/>
      <c r="Z645" s="79"/>
      <c r="AA645" s="79"/>
      <c r="AB645" s="79"/>
      <c r="AC645" s="79"/>
      <c r="AD645" s="79"/>
      <c r="AE645" s="79"/>
      <c r="AT645" s="72" t="s">
        <v>118</v>
      </c>
      <c r="AU645" s="72" t="s">
        <v>62</v>
      </c>
    </row>
    <row r="646" spans="1:65" s="82" customFormat="1" ht="16.5" customHeight="1" x14ac:dyDescent="0.2">
      <c r="A646" s="79"/>
      <c r="B646" s="150"/>
      <c r="C646" s="151" t="s">
        <v>964</v>
      </c>
      <c r="D646" s="151" t="s">
        <v>26</v>
      </c>
      <c r="E646" s="152" t="s">
        <v>965</v>
      </c>
      <c r="F646" s="153" t="s">
        <v>966</v>
      </c>
      <c r="G646" s="154" t="s">
        <v>130</v>
      </c>
      <c r="H646" s="155">
        <v>5</v>
      </c>
      <c r="I646" s="156">
        <v>427.83</v>
      </c>
      <c r="J646" s="156">
        <f>ROUND(I646*H646,2)</f>
        <v>2139.15</v>
      </c>
      <c r="K646" s="153" t="s">
        <v>3562</v>
      </c>
      <c r="L646" s="80"/>
      <c r="M646" s="157" t="s">
        <v>31</v>
      </c>
      <c r="N646" s="158" t="s">
        <v>3550</v>
      </c>
      <c r="O646" s="159">
        <v>0.20699999999999999</v>
      </c>
      <c r="P646" s="159">
        <f>O646*H646</f>
        <v>1.0349999999999999</v>
      </c>
      <c r="Q646" s="159">
        <v>4.6401500000000002E-4</v>
      </c>
      <c r="R646" s="159">
        <f>Q646*H646</f>
        <v>2.320075E-3</v>
      </c>
      <c r="S646" s="159">
        <v>0</v>
      </c>
      <c r="T646" s="160">
        <f>S646*H646</f>
        <v>0</v>
      </c>
      <c r="U646" s="79"/>
      <c r="V646" s="79"/>
      <c r="W646" s="79"/>
      <c r="X646" s="79"/>
      <c r="Y646" s="79"/>
      <c r="Z646" s="79"/>
      <c r="AA646" s="79"/>
      <c r="AB646" s="79"/>
      <c r="AC646" s="79"/>
      <c r="AD646" s="79"/>
      <c r="AE646" s="79"/>
      <c r="AR646" s="161" t="s">
        <v>162</v>
      </c>
      <c r="AT646" s="161" t="s">
        <v>26</v>
      </c>
      <c r="AU646" s="161" t="s">
        <v>62</v>
      </c>
      <c r="AY646" s="72" t="s">
        <v>107</v>
      </c>
      <c r="BE646" s="162">
        <f>IF(N646="základní",J646,0)</f>
        <v>2139.15</v>
      </c>
      <c r="BF646" s="162">
        <f>IF(N646="snížená",J646,0)</f>
        <v>0</v>
      </c>
      <c r="BG646" s="162">
        <f>IF(N646="zákl. přenesená",J646,0)</f>
        <v>0</v>
      </c>
      <c r="BH646" s="162">
        <f>IF(N646="sníž. přenesená",J646,0)</f>
        <v>0</v>
      </c>
      <c r="BI646" s="162">
        <f>IF(N646="nulová",J646,0)</f>
        <v>0</v>
      </c>
      <c r="BJ646" s="72" t="s">
        <v>105</v>
      </c>
      <c r="BK646" s="162">
        <f>ROUND(I646*H646,2)</f>
        <v>2139.15</v>
      </c>
      <c r="BL646" s="72" t="s">
        <v>162</v>
      </c>
      <c r="BM646" s="161" t="s">
        <v>967</v>
      </c>
    </row>
    <row r="647" spans="1:65" s="82" customFormat="1" x14ac:dyDescent="0.2">
      <c r="A647" s="79"/>
      <c r="B647" s="80"/>
      <c r="C647" s="79"/>
      <c r="D647" s="163" t="s">
        <v>116</v>
      </c>
      <c r="E647" s="79"/>
      <c r="F647" s="164" t="s">
        <v>968</v>
      </c>
      <c r="G647" s="79"/>
      <c r="H647" s="79"/>
      <c r="I647" s="79"/>
      <c r="J647" s="79"/>
      <c r="K647" s="79"/>
      <c r="L647" s="80"/>
      <c r="M647" s="165"/>
      <c r="O647" s="79"/>
      <c r="P647" s="79"/>
      <c r="Q647" s="79"/>
      <c r="R647" s="79"/>
      <c r="S647" s="79"/>
      <c r="T647" s="166"/>
      <c r="U647" s="79"/>
      <c r="V647" s="79"/>
      <c r="W647" s="79"/>
      <c r="X647" s="79"/>
      <c r="Y647" s="79"/>
      <c r="Z647" s="79"/>
      <c r="AA647" s="79"/>
      <c r="AB647" s="79"/>
      <c r="AC647" s="79"/>
      <c r="AD647" s="79"/>
      <c r="AE647" s="79"/>
      <c r="AT647" s="72" t="s">
        <v>116</v>
      </c>
      <c r="AU647" s="72" t="s">
        <v>62</v>
      </c>
    </row>
    <row r="648" spans="1:65" s="82" customFormat="1" x14ac:dyDescent="0.2">
      <c r="A648" s="79"/>
      <c r="B648" s="80"/>
      <c r="C648" s="79"/>
      <c r="D648" s="167" t="s">
        <v>118</v>
      </c>
      <c r="E648" s="79"/>
      <c r="F648" s="168" t="s">
        <v>3790</v>
      </c>
      <c r="G648" s="79"/>
      <c r="H648" s="79"/>
      <c r="I648" s="79"/>
      <c r="J648" s="79"/>
      <c r="K648" s="79"/>
      <c r="L648" s="80"/>
      <c r="M648" s="165"/>
      <c r="O648" s="79"/>
      <c r="P648" s="79"/>
      <c r="Q648" s="79"/>
      <c r="R648" s="79"/>
      <c r="S648" s="79"/>
      <c r="T648" s="166"/>
      <c r="U648" s="79"/>
      <c r="V648" s="79"/>
      <c r="W648" s="79"/>
      <c r="X648" s="79"/>
      <c r="Y648" s="79"/>
      <c r="Z648" s="79"/>
      <c r="AA648" s="79"/>
      <c r="AB648" s="79"/>
      <c r="AC648" s="79"/>
      <c r="AD648" s="79"/>
      <c r="AE648" s="79"/>
      <c r="AT648" s="72" t="s">
        <v>118</v>
      </c>
      <c r="AU648" s="72" t="s">
        <v>62</v>
      </c>
    </row>
    <row r="649" spans="1:65" s="82" customFormat="1" ht="16.5" customHeight="1" x14ac:dyDescent="0.2">
      <c r="A649" s="79"/>
      <c r="B649" s="150"/>
      <c r="C649" s="151" t="s">
        <v>969</v>
      </c>
      <c r="D649" s="151" t="s">
        <v>26</v>
      </c>
      <c r="E649" s="152" t="s">
        <v>970</v>
      </c>
      <c r="F649" s="153" t="s">
        <v>971</v>
      </c>
      <c r="G649" s="154" t="s">
        <v>130</v>
      </c>
      <c r="H649" s="155">
        <v>5</v>
      </c>
      <c r="I649" s="156">
        <v>462.28</v>
      </c>
      <c r="J649" s="156">
        <f>ROUND(I649*H649,2)</f>
        <v>2311.4</v>
      </c>
      <c r="K649" s="153" t="s">
        <v>3562</v>
      </c>
      <c r="L649" s="80"/>
      <c r="M649" s="157" t="s">
        <v>31</v>
      </c>
      <c r="N649" s="158" t="s">
        <v>3550</v>
      </c>
      <c r="O649" s="159">
        <v>0.21199999999999999</v>
      </c>
      <c r="P649" s="159">
        <f>O649*H649</f>
        <v>1.06</v>
      </c>
      <c r="Q649" s="159">
        <v>4.5999499999999999E-4</v>
      </c>
      <c r="R649" s="159">
        <f>Q649*H649</f>
        <v>2.2999750000000001E-3</v>
      </c>
      <c r="S649" s="159">
        <v>0</v>
      </c>
      <c r="T649" s="160">
        <f>S649*H649</f>
        <v>0</v>
      </c>
      <c r="U649" s="79"/>
      <c r="V649" s="79"/>
      <c r="W649" s="79"/>
      <c r="X649" s="79"/>
      <c r="Y649" s="79"/>
      <c r="Z649" s="79"/>
      <c r="AA649" s="79"/>
      <c r="AB649" s="79"/>
      <c r="AC649" s="79"/>
      <c r="AD649" s="79"/>
      <c r="AE649" s="79"/>
      <c r="AR649" s="161" t="s">
        <v>162</v>
      </c>
      <c r="AT649" s="161" t="s">
        <v>26</v>
      </c>
      <c r="AU649" s="161" t="s">
        <v>62</v>
      </c>
      <c r="AY649" s="72" t="s">
        <v>107</v>
      </c>
      <c r="BE649" s="162">
        <f>IF(N649="základní",J649,0)</f>
        <v>2311.4</v>
      </c>
      <c r="BF649" s="162">
        <f>IF(N649="snížená",J649,0)</f>
        <v>0</v>
      </c>
      <c r="BG649" s="162">
        <f>IF(N649="zákl. přenesená",J649,0)</f>
        <v>0</v>
      </c>
      <c r="BH649" s="162">
        <f>IF(N649="sníž. přenesená",J649,0)</f>
        <v>0</v>
      </c>
      <c r="BI649" s="162">
        <f>IF(N649="nulová",J649,0)</f>
        <v>0</v>
      </c>
      <c r="BJ649" s="72" t="s">
        <v>105</v>
      </c>
      <c r="BK649" s="162">
        <f>ROUND(I649*H649,2)</f>
        <v>2311.4</v>
      </c>
      <c r="BL649" s="72" t="s">
        <v>162</v>
      </c>
      <c r="BM649" s="161" t="s">
        <v>972</v>
      </c>
    </row>
    <row r="650" spans="1:65" s="82" customFormat="1" x14ac:dyDescent="0.2">
      <c r="A650" s="79"/>
      <c r="B650" s="80"/>
      <c r="C650" s="79"/>
      <c r="D650" s="163" t="s">
        <v>116</v>
      </c>
      <c r="E650" s="79"/>
      <c r="F650" s="164" t="s">
        <v>973</v>
      </c>
      <c r="G650" s="79"/>
      <c r="H650" s="79"/>
      <c r="I650" s="79"/>
      <c r="J650" s="79"/>
      <c r="K650" s="79"/>
      <c r="L650" s="80"/>
      <c r="M650" s="165"/>
      <c r="O650" s="79"/>
      <c r="P650" s="79"/>
      <c r="Q650" s="79"/>
      <c r="R650" s="79"/>
      <c r="S650" s="79"/>
      <c r="T650" s="166"/>
      <c r="U650" s="79"/>
      <c r="V650" s="79"/>
      <c r="W650" s="79"/>
      <c r="X650" s="79"/>
      <c r="Y650" s="79"/>
      <c r="Z650" s="79"/>
      <c r="AA650" s="79"/>
      <c r="AB650" s="79"/>
      <c r="AC650" s="79"/>
      <c r="AD650" s="79"/>
      <c r="AE650" s="79"/>
      <c r="AT650" s="72" t="s">
        <v>116</v>
      </c>
      <c r="AU650" s="72" t="s">
        <v>62</v>
      </c>
    </row>
    <row r="651" spans="1:65" s="82" customFormat="1" x14ac:dyDescent="0.2">
      <c r="A651" s="79"/>
      <c r="B651" s="80"/>
      <c r="C651" s="79"/>
      <c r="D651" s="167" t="s">
        <v>118</v>
      </c>
      <c r="E651" s="79"/>
      <c r="F651" s="168" t="s">
        <v>3791</v>
      </c>
      <c r="G651" s="79"/>
      <c r="H651" s="79"/>
      <c r="I651" s="79"/>
      <c r="J651" s="79"/>
      <c r="K651" s="79"/>
      <c r="L651" s="80"/>
      <c r="M651" s="165"/>
      <c r="O651" s="79"/>
      <c r="P651" s="79"/>
      <c r="Q651" s="79"/>
      <c r="R651" s="79"/>
      <c r="S651" s="79"/>
      <c r="T651" s="166"/>
      <c r="U651" s="79"/>
      <c r="V651" s="79"/>
      <c r="W651" s="79"/>
      <c r="X651" s="79"/>
      <c r="Y651" s="79"/>
      <c r="Z651" s="79"/>
      <c r="AA651" s="79"/>
      <c r="AB651" s="79"/>
      <c r="AC651" s="79"/>
      <c r="AD651" s="79"/>
      <c r="AE651" s="79"/>
      <c r="AT651" s="72" t="s">
        <v>118</v>
      </c>
      <c r="AU651" s="72" t="s">
        <v>62</v>
      </c>
    </row>
    <row r="652" spans="1:65" s="82" customFormat="1" ht="16.5" customHeight="1" x14ac:dyDescent="0.2">
      <c r="A652" s="79"/>
      <c r="B652" s="150"/>
      <c r="C652" s="151" t="s">
        <v>974</v>
      </c>
      <c r="D652" s="151" t="s">
        <v>26</v>
      </c>
      <c r="E652" s="152" t="s">
        <v>975</v>
      </c>
      <c r="F652" s="153" t="s">
        <v>976</v>
      </c>
      <c r="G652" s="154" t="s">
        <v>130</v>
      </c>
      <c r="H652" s="155">
        <v>10</v>
      </c>
      <c r="I652" s="156">
        <v>593.13</v>
      </c>
      <c r="J652" s="156">
        <f>ROUND(I652*H652,2)</f>
        <v>5931.3</v>
      </c>
      <c r="K652" s="153" t="s">
        <v>3562</v>
      </c>
      <c r="L652" s="80"/>
      <c r="M652" s="157" t="s">
        <v>31</v>
      </c>
      <c r="N652" s="158" t="s">
        <v>3550</v>
      </c>
      <c r="O652" s="159">
        <v>0.215</v>
      </c>
      <c r="P652" s="159">
        <f>O652*H652</f>
        <v>2.15</v>
      </c>
      <c r="Q652" s="159">
        <v>7.0596500000000002E-4</v>
      </c>
      <c r="R652" s="159">
        <f>Q652*H652</f>
        <v>7.0596500000000006E-3</v>
      </c>
      <c r="S652" s="159">
        <v>0</v>
      </c>
      <c r="T652" s="160">
        <f>S652*H652</f>
        <v>0</v>
      </c>
      <c r="U652" s="79"/>
      <c r="V652" s="79"/>
      <c r="W652" s="79"/>
      <c r="X652" s="79"/>
      <c r="Y652" s="79"/>
      <c r="Z652" s="79"/>
      <c r="AA652" s="79"/>
      <c r="AB652" s="79"/>
      <c r="AC652" s="79"/>
      <c r="AD652" s="79"/>
      <c r="AE652" s="79"/>
      <c r="AR652" s="161" t="s">
        <v>162</v>
      </c>
      <c r="AT652" s="161" t="s">
        <v>26</v>
      </c>
      <c r="AU652" s="161" t="s">
        <v>62</v>
      </c>
      <c r="AY652" s="72" t="s">
        <v>107</v>
      </c>
      <c r="BE652" s="162">
        <f>IF(N652="základní",J652,0)</f>
        <v>5931.3</v>
      </c>
      <c r="BF652" s="162">
        <f>IF(N652="snížená",J652,0)</f>
        <v>0</v>
      </c>
      <c r="BG652" s="162">
        <f>IF(N652="zákl. přenesená",J652,0)</f>
        <v>0</v>
      </c>
      <c r="BH652" s="162">
        <f>IF(N652="sníž. přenesená",J652,0)</f>
        <v>0</v>
      </c>
      <c r="BI652" s="162">
        <f>IF(N652="nulová",J652,0)</f>
        <v>0</v>
      </c>
      <c r="BJ652" s="72" t="s">
        <v>105</v>
      </c>
      <c r="BK652" s="162">
        <f>ROUND(I652*H652,2)</f>
        <v>5931.3</v>
      </c>
      <c r="BL652" s="72" t="s">
        <v>162</v>
      </c>
      <c r="BM652" s="161" t="s">
        <v>977</v>
      </c>
    </row>
    <row r="653" spans="1:65" s="82" customFormat="1" x14ac:dyDescent="0.2">
      <c r="A653" s="79"/>
      <c r="B653" s="80"/>
      <c r="C653" s="79"/>
      <c r="D653" s="163" t="s">
        <v>116</v>
      </c>
      <c r="E653" s="79"/>
      <c r="F653" s="164" t="s">
        <v>978</v>
      </c>
      <c r="G653" s="79"/>
      <c r="H653" s="79"/>
      <c r="I653" s="79"/>
      <c r="J653" s="79"/>
      <c r="K653" s="79"/>
      <c r="L653" s="80"/>
      <c r="M653" s="165"/>
      <c r="O653" s="79"/>
      <c r="P653" s="79"/>
      <c r="Q653" s="79"/>
      <c r="R653" s="79"/>
      <c r="S653" s="79"/>
      <c r="T653" s="166"/>
      <c r="U653" s="79"/>
      <c r="V653" s="79"/>
      <c r="W653" s="79"/>
      <c r="X653" s="79"/>
      <c r="Y653" s="79"/>
      <c r="Z653" s="79"/>
      <c r="AA653" s="79"/>
      <c r="AB653" s="79"/>
      <c r="AC653" s="79"/>
      <c r="AD653" s="79"/>
      <c r="AE653" s="79"/>
      <c r="AT653" s="72" t="s">
        <v>116</v>
      </c>
      <c r="AU653" s="72" t="s">
        <v>62</v>
      </c>
    </row>
    <row r="654" spans="1:65" s="82" customFormat="1" x14ac:dyDescent="0.2">
      <c r="A654" s="79"/>
      <c r="B654" s="80"/>
      <c r="C654" s="79"/>
      <c r="D654" s="167" t="s">
        <v>118</v>
      </c>
      <c r="E654" s="79"/>
      <c r="F654" s="168" t="s">
        <v>3792</v>
      </c>
      <c r="G654" s="79"/>
      <c r="H654" s="79"/>
      <c r="I654" s="79"/>
      <c r="J654" s="79"/>
      <c r="K654" s="79"/>
      <c r="L654" s="80"/>
      <c r="M654" s="165"/>
      <c r="O654" s="79"/>
      <c r="P654" s="79"/>
      <c r="Q654" s="79"/>
      <c r="R654" s="79"/>
      <c r="S654" s="79"/>
      <c r="T654" s="166"/>
      <c r="U654" s="79"/>
      <c r="V654" s="79"/>
      <c r="W654" s="79"/>
      <c r="X654" s="79"/>
      <c r="Y654" s="79"/>
      <c r="Z654" s="79"/>
      <c r="AA654" s="79"/>
      <c r="AB654" s="79"/>
      <c r="AC654" s="79"/>
      <c r="AD654" s="79"/>
      <c r="AE654" s="79"/>
      <c r="AT654" s="72" t="s">
        <v>118</v>
      </c>
      <c r="AU654" s="72" t="s">
        <v>62</v>
      </c>
    </row>
    <row r="655" spans="1:65" s="82" customFormat="1" ht="16.5" customHeight="1" x14ac:dyDescent="0.2">
      <c r="A655" s="79"/>
      <c r="B655" s="150"/>
      <c r="C655" s="151" t="s">
        <v>979</v>
      </c>
      <c r="D655" s="151" t="s">
        <v>26</v>
      </c>
      <c r="E655" s="152" t="s">
        <v>980</v>
      </c>
      <c r="F655" s="153" t="s">
        <v>981</v>
      </c>
      <c r="G655" s="154" t="s">
        <v>130</v>
      </c>
      <c r="H655" s="155">
        <v>5</v>
      </c>
      <c r="I655" s="156">
        <v>888</v>
      </c>
      <c r="J655" s="156">
        <f>ROUND(I655*H655,2)</f>
        <v>4440</v>
      </c>
      <c r="K655" s="153" t="s">
        <v>3562</v>
      </c>
      <c r="L655" s="80"/>
      <c r="M655" s="157" t="s">
        <v>31</v>
      </c>
      <c r="N655" s="158" t="s">
        <v>3550</v>
      </c>
      <c r="O655" s="159">
        <v>0.219</v>
      </c>
      <c r="P655" s="159">
        <f>O655*H655</f>
        <v>1.095</v>
      </c>
      <c r="Q655" s="159">
        <v>1.251135E-3</v>
      </c>
      <c r="R655" s="159">
        <f>Q655*H655</f>
        <v>6.2556750000000005E-3</v>
      </c>
      <c r="S655" s="159">
        <v>0</v>
      </c>
      <c r="T655" s="160">
        <f>S655*H655</f>
        <v>0</v>
      </c>
      <c r="U655" s="79"/>
      <c r="V655" s="79"/>
      <c r="W655" s="79"/>
      <c r="X655" s="79"/>
      <c r="Y655" s="79"/>
      <c r="Z655" s="79"/>
      <c r="AA655" s="79"/>
      <c r="AB655" s="79"/>
      <c r="AC655" s="79"/>
      <c r="AD655" s="79"/>
      <c r="AE655" s="79"/>
      <c r="AR655" s="161" t="s">
        <v>162</v>
      </c>
      <c r="AT655" s="161" t="s">
        <v>26</v>
      </c>
      <c r="AU655" s="161" t="s">
        <v>62</v>
      </c>
      <c r="AY655" s="72" t="s">
        <v>107</v>
      </c>
      <c r="BE655" s="162">
        <f>IF(N655="základní",J655,0)</f>
        <v>4440</v>
      </c>
      <c r="BF655" s="162">
        <f>IF(N655="snížená",J655,0)</f>
        <v>0</v>
      </c>
      <c r="BG655" s="162">
        <f>IF(N655="zákl. přenesená",J655,0)</f>
        <v>0</v>
      </c>
      <c r="BH655" s="162">
        <f>IF(N655="sníž. přenesená",J655,0)</f>
        <v>0</v>
      </c>
      <c r="BI655" s="162">
        <f>IF(N655="nulová",J655,0)</f>
        <v>0</v>
      </c>
      <c r="BJ655" s="72" t="s">
        <v>105</v>
      </c>
      <c r="BK655" s="162">
        <f>ROUND(I655*H655,2)</f>
        <v>4440</v>
      </c>
      <c r="BL655" s="72" t="s">
        <v>162</v>
      </c>
      <c r="BM655" s="161" t="s">
        <v>982</v>
      </c>
    </row>
    <row r="656" spans="1:65" s="82" customFormat="1" x14ac:dyDescent="0.2">
      <c r="A656" s="79"/>
      <c r="B656" s="80"/>
      <c r="C656" s="79"/>
      <c r="D656" s="163" t="s">
        <v>116</v>
      </c>
      <c r="E656" s="79"/>
      <c r="F656" s="164" t="s">
        <v>983</v>
      </c>
      <c r="G656" s="79"/>
      <c r="H656" s="79"/>
      <c r="I656" s="79"/>
      <c r="J656" s="79"/>
      <c r="K656" s="79"/>
      <c r="L656" s="80"/>
      <c r="M656" s="165"/>
      <c r="O656" s="79"/>
      <c r="P656" s="79"/>
      <c r="Q656" s="79"/>
      <c r="R656" s="79"/>
      <c r="S656" s="79"/>
      <c r="T656" s="166"/>
      <c r="U656" s="79"/>
      <c r="V656" s="79"/>
      <c r="W656" s="79"/>
      <c r="X656" s="79"/>
      <c r="Y656" s="79"/>
      <c r="Z656" s="79"/>
      <c r="AA656" s="79"/>
      <c r="AB656" s="79"/>
      <c r="AC656" s="79"/>
      <c r="AD656" s="79"/>
      <c r="AE656" s="79"/>
      <c r="AT656" s="72" t="s">
        <v>116</v>
      </c>
      <c r="AU656" s="72" t="s">
        <v>62</v>
      </c>
    </row>
    <row r="657" spans="1:65" s="82" customFormat="1" x14ac:dyDescent="0.2">
      <c r="A657" s="79"/>
      <c r="B657" s="80"/>
      <c r="C657" s="79"/>
      <c r="D657" s="167" t="s">
        <v>118</v>
      </c>
      <c r="E657" s="79"/>
      <c r="F657" s="168" t="s">
        <v>3793</v>
      </c>
      <c r="G657" s="79"/>
      <c r="H657" s="79"/>
      <c r="I657" s="79"/>
      <c r="J657" s="79"/>
      <c r="K657" s="79"/>
      <c r="L657" s="80"/>
      <c r="M657" s="165"/>
      <c r="O657" s="79"/>
      <c r="P657" s="79"/>
      <c r="Q657" s="79"/>
      <c r="R657" s="79"/>
      <c r="S657" s="79"/>
      <c r="T657" s="166"/>
      <c r="U657" s="79"/>
      <c r="V657" s="79"/>
      <c r="W657" s="79"/>
      <c r="X657" s="79"/>
      <c r="Y657" s="79"/>
      <c r="Z657" s="79"/>
      <c r="AA657" s="79"/>
      <c r="AB657" s="79"/>
      <c r="AC657" s="79"/>
      <c r="AD657" s="79"/>
      <c r="AE657" s="79"/>
      <c r="AT657" s="72" t="s">
        <v>118</v>
      </c>
      <c r="AU657" s="72" t="s">
        <v>62</v>
      </c>
    </row>
    <row r="658" spans="1:65" s="82" customFormat="1" ht="16.5" customHeight="1" x14ac:dyDescent="0.2">
      <c r="A658" s="79"/>
      <c r="B658" s="150"/>
      <c r="C658" s="151" t="s">
        <v>984</v>
      </c>
      <c r="D658" s="151" t="s">
        <v>26</v>
      </c>
      <c r="E658" s="152" t="s">
        <v>985</v>
      </c>
      <c r="F658" s="153" t="s">
        <v>986</v>
      </c>
      <c r="G658" s="154" t="s">
        <v>130</v>
      </c>
      <c r="H658" s="155">
        <v>10</v>
      </c>
      <c r="I658" s="156">
        <v>1216.3800000000001</v>
      </c>
      <c r="J658" s="156">
        <f>ROUND(I658*H658,2)</f>
        <v>12163.8</v>
      </c>
      <c r="K658" s="153" t="s">
        <v>3562</v>
      </c>
      <c r="L658" s="80"/>
      <c r="M658" s="157" t="s">
        <v>31</v>
      </c>
      <c r="N658" s="158" t="s">
        <v>3550</v>
      </c>
      <c r="O658" s="159">
        <v>0.222</v>
      </c>
      <c r="P658" s="159">
        <f>O658*H658</f>
        <v>2.2200000000000002</v>
      </c>
      <c r="Q658" s="159">
        <v>1.6151850000000001E-3</v>
      </c>
      <c r="R658" s="159">
        <f>Q658*H658</f>
        <v>1.6151850000000002E-2</v>
      </c>
      <c r="S658" s="159">
        <v>0</v>
      </c>
      <c r="T658" s="160">
        <f>S658*H658</f>
        <v>0</v>
      </c>
      <c r="U658" s="79"/>
      <c r="V658" s="79"/>
      <c r="W658" s="79"/>
      <c r="X658" s="79"/>
      <c r="Y658" s="79"/>
      <c r="Z658" s="79"/>
      <c r="AA658" s="79"/>
      <c r="AB658" s="79"/>
      <c r="AC658" s="79"/>
      <c r="AD658" s="79"/>
      <c r="AE658" s="79"/>
      <c r="AR658" s="161" t="s">
        <v>162</v>
      </c>
      <c r="AT658" s="161" t="s">
        <v>26</v>
      </c>
      <c r="AU658" s="161" t="s">
        <v>62</v>
      </c>
      <c r="AY658" s="72" t="s">
        <v>107</v>
      </c>
      <c r="BE658" s="162">
        <f>IF(N658="základní",J658,0)</f>
        <v>12163.8</v>
      </c>
      <c r="BF658" s="162">
        <f>IF(N658="snížená",J658,0)</f>
        <v>0</v>
      </c>
      <c r="BG658" s="162">
        <f>IF(N658="zákl. přenesená",J658,0)</f>
        <v>0</v>
      </c>
      <c r="BH658" s="162">
        <f>IF(N658="sníž. přenesená",J658,0)</f>
        <v>0</v>
      </c>
      <c r="BI658" s="162">
        <f>IF(N658="nulová",J658,0)</f>
        <v>0</v>
      </c>
      <c r="BJ658" s="72" t="s">
        <v>105</v>
      </c>
      <c r="BK658" s="162">
        <f>ROUND(I658*H658,2)</f>
        <v>12163.8</v>
      </c>
      <c r="BL658" s="72" t="s">
        <v>162</v>
      </c>
      <c r="BM658" s="161" t="s">
        <v>987</v>
      </c>
    </row>
    <row r="659" spans="1:65" s="82" customFormat="1" x14ac:dyDescent="0.2">
      <c r="A659" s="79"/>
      <c r="B659" s="80"/>
      <c r="C659" s="79"/>
      <c r="D659" s="163" t="s">
        <v>116</v>
      </c>
      <c r="E659" s="79"/>
      <c r="F659" s="164" t="s">
        <v>988</v>
      </c>
      <c r="G659" s="79"/>
      <c r="H659" s="79"/>
      <c r="I659" s="79"/>
      <c r="J659" s="79"/>
      <c r="K659" s="79"/>
      <c r="L659" s="80"/>
      <c r="M659" s="165"/>
      <c r="O659" s="79"/>
      <c r="P659" s="79"/>
      <c r="Q659" s="79"/>
      <c r="R659" s="79"/>
      <c r="S659" s="79"/>
      <c r="T659" s="166"/>
      <c r="U659" s="79"/>
      <c r="V659" s="79"/>
      <c r="W659" s="79"/>
      <c r="X659" s="79"/>
      <c r="Y659" s="79"/>
      <c r="Z659" s="79"/>
      <c r="AA659" s="79"/>
      <c r="AB659" s="79"/>
      <c r="AC659" s="79"/>
      <c r="AD659" s="79"/>
      <c r="AE659" s="79"/>
      <c r="AT659" s="72" t="s">
        <v>116</v>
      </c>
      <c r="AU659" s="72" t="s">
        <v>62</v>
      </c>
    </row>
    <row r="660" spans="1:65" s="82" customFormat="1" x14ac:dyDescent="0.2">
      <c r="A660" s="79"/>
      <c r="B660" s="80"/>
      <c r="C660" s="79"/>
      <c r="D660" s="167" t="s">
        <v>118</v>
      </c>
      <c r="E660" s="79"/>
      <c r="F660" s="168" t="s">
        <v>3794</v>
      </c>
      <c r="G660" s="79"/>
      <c r="H660" s="79"/>
      <c r="I660" s="79"/>
      <c r="J660" s="79"/>
      <c r="K660" s="79"/>
      <c r="L660" s="80"/>
      <c r="M660" s="165"/>
      <c r="O660" s="79"/>
      <c r="P660" s="79"/>
      <c r="Q660" s="79"/>
      <c r="R660" s="79"/>
      <c r="S660" s="79"/>
      <c r="T660" s="166"/>
      <c r="U660" s="79"/>
      <c r="V660" s="79"/>
      <c r="W660" s="79"/>
      <c r="X660" s="79"/>
      <c r="Y660" s="79"/>
      <c r="Z660" s="79"/>
      <c r="AA660" s="79"/>
      <c r="AB660" s="79"/>
      <c r="AC660" s="79"/>
      <c r="AD660" s="79"/>
      <c r="AE660" s="79"/>
      <c r="AT660" s="72" t="s">
        <v>118</v>
      </c>
      <c r="AU660" s="72" t="s">
        <v>62</v>
      </c>
    </row>
    <row r="661" spans="1:65" s="82" customFormat="1" ht="16.5" customHeight="1" x14ac:dyDescent="0.2">
      <c r="A661" s="79"/>
      <c r="B661" s="150"/>
      <c r="C661" s="151" t="s">
        <v>989</v>
      </c>
      <c r="D661" s="151" t="s">
        <v>26</v>
      </c>
      <c r="E661" s="152" t="s">
        <v>990</v>
      </c>
      <c r="F661" s="153" t="s">
        <v>991</v>
      </c>
      <c r="G661" s="154" t="s">
        <v>130</v>
      </c>
      <c r="H661" s="155">
        <v>5</v>
      </c>
      <c r="I661" s="156">
        <v>1731.04</v>
      </c>
      <c r="J661" s="156">
        <f>ROUND(I661*H661,2)</f>
        <v>8655.2000000000007</v>
      </c>
      <c r="K661" s="153" t="s">
        <v>3562</v>
      </c>
      <c r="L661" s="80"/>
      <c r="M661" s="157" t="s">
        <v>31</v>
      </c>
      <c r="N661" s="158" t="s">
        <v>3550</v>
      </c>
      <c r="O661" s="159">
        <v>0.23100000000000001</v>
      </c>
      <c r="P661" s="159">
        <f>O661*H661</f>
        <v>1.155</v>
      </c>
      <c r="Q661" s="159">
        <v>1.9662799999999999E-3</v>
      </c>
      <c r="R661" s="159">
        <f>Q661*H661</f>
        <v>9.8314000000000006E-3</v>
      </c>
      <c r="S661" s="159">
        <v>0</v>
      </c>
      <c r="T661" s="160">
        <f>S661*H661</f>
        <v>0</v>
      </c>
      <c r="U661" s="79"/>
      <c r="V661" s="79"/>
      <c r="W661" s="79"/>
      <c r="X661" s="79"/>
      <c r="Y661" s="79"/>
      <c r="Z661" s="79"/>
      <c r="AA661" s="79"/>
      <c r="AB661" s="79"/>
      <c r="AC661" s="79"/>
      <c r="AD661" s="79"/>
      <c r="AE661" s="79"/>
      <c r="AR661" s="161" t="s">
        <v>162</v>
      </c>
      <c r="AT661" s="161" t="s">
        <v>26</v>
      </c>
      <c r="AU661" s="161" t="s">
        <v>62</v>
      </c>
      <c r="AY661" s="72" t="s">
        <v>107</v>
      </c>
      <c r="BE661" s="162">
        <f>IF(N661="základní",J661,0)</f>
        <v>8655.2000000000007</v>
      </c>
      <c r="BF661" s="162">
        <f>IF(N661="snížená",J661,0)</f>
        <v>0</v>
      </c>
      <c r="BG661" s="162">
        <f>IF(N661="zákl. přenesená",J661,0)</f>
        <v>0</v>
      </c>
      <c r="BH661" s="162">
        <f>IF(N661="sníž. přenesená",J661,0)</f>
        <v>0</v>
      </c>
      <c r="BI661" s="162">
        <f>IF(N661="nulová",J661,0)</f>
        <v>0</v>
      </c>
      <c r="BJ661" s="72" t="s">
        <v>105</v>
      </c>
      <c r="BK661" s="162">
        <f>ROUND(I661*H661,2)</f>
        <v>8655.2000000000007</v>
      </c>
      <c r="BL661" s="72" t="s">
        <v>162</v>
      </c>
      <c r="BM661" s="161" t="s">
        <v>992</v>
      </c>
    </row>
    <row r="662" spans="1:65" s="82" customFormat="1" x14ac:dyDescent="0.2">
      <c r="A662" s="79"/>
      <c r="B662" s="80"/>
      <c r="C662" s="79"/>
      <c r="D662" s="163" t="s">
        <v>116</v>
      </c>
      <c r="E662" s="79"/>
      <c r="F662" s="164" t="s">
        <v>993</v>
      </c>
      <c r="G662" s="79"/>
      <c r="H662" s="79"/>
      <c r="I662" s="79"/>
      <c r="J662" s="79"/>
      <c r="K662" s="79"/>
      <c r="L662" s="80"/>
      <c r="M662" s="165"/>
      <c r="O662" s="79"/>
      <c r="P662" s="79"/>
      <c r="Q662" s="79"/>
      <c r="R662" s="79"/>
      <c r="S662" s="79"/>
      <c r="T662" s="166"/>
      <c r="U662" s="79"/>
      <c r="V662" s="79"/>
      <c r="W662" s="79"/>
      <c r="X662" s="79"/>
      <c r="Y662" s="79"/>
      <c r="Z662" s="79"/>
      <c r="AA662" s="79"/>
      <c r="AB662" s="79"/>
      <c r="AC662" s="79"/>
      <c r="AD662" s="79"/>
      <c r="AE662" s="79"/>
      <c r="AT662" s="72" t="s">
        <v>116</v>
      </c>
      <c r="AU662" s="72" t="s">
        <v>62</v>
      </c>
    </row>
    <row r="663" spans="1:65" s="82" customFormat="1" x14ac:dyDescent="0.2">
      <c r="A663" s="79"/>
      <c r="B663" s="80"/>
      <c r="C663" s="79"/>
      <c r="D663" s="167" t="s">
        <v>118</v>
      </c>
      <c r="E663" s="79"/>
      <c r="F663" s="168" t="s">
        <v>3795</v>
      </c>
      <c r="G663" s="79"/>
      <c r="H663" s="79"/>
      <c r="I663" s="79"/>
      <c r="J663" s="79"/>
      <c r="K663" s="79"/>
      <c r="L663" s="80"/>
      <c r="M663" s="165"/>
      <c r="O663" s="79"/>
      <c r="P663" s="79"/>
      <c r="Q663" s="79"/>
      <c r="R663" s="79"/>
      <c r="S663" s="79"/>
      <c r="T663" s="166"/>
      <c r="U663" s="79"/>
      <c r="V663" s="79"/>
      <c r="W663" s="79"/>
      <c r="X663" s="79"/>
      <c r="Y663" s="79"/>
      <c r="Z663" s="79"/>
      <c r="AA663" s="79"/>
      <c r="AB663" s="79"/>
      <c r="AC663" s="79"/>
      <c r="AD663" s="79"/>
      <c r="AE663" s="79"/>
      <c r="AT663" s="72" t="s">
        <v>118</v>
      </c>
      <c r="AU663" s="72" t="s">
        <v>62</v>
      </c>
    </row>
    <row r="664" spans="1:65" s="82" customFormat="1" ht="16.5" customHeight="1" x14ac:dyDescent="0.2">
      <c r="A664" s="79"/>
      <c r="B664" s="150"/>
      <c r="C664" s="151" t="s">
        <v>994</v>
      </c>
      <c r="D664" s="151" t="s">
        <v>26</v>
      </c>
      <c r="E664" s="152" t="s">
        <v>995</v>
      </c>
      <c r="F664" s="153" t="s">
        <v>996</v>
      </c>
      <c r="G664" s="154" t="s">
        <v>125</v>
      </c>
      <c r="H664" s="155">
        <v>1</v>
      </c>
      <c r="I664" s="156">
        <v>1644.01</v>
      </c>
      <c r="J664" s="156">
        <f>ROUND(I664*H664,2)</f>
        <v>1644.01</v>
      </c>
      <c r="K664" s="153" t="s">
        <v>3562</v>
      </c>
      <c r="L664" s="80"/>
      <c r="M664" s="157" t="s">
        <v>31</v>
      </c>
      <c r="N664" s="158" t="s">
        <v>3550</v>
      </c>
      <c r="O664" s="159">
        <v>0.2</v>
      </c>
      <c r="P664" s="159">
        <f>O664*H664</f>
        <v>0.2</v>
      </c>
      <c r="Q664" s="159">
        <v>3.5E-4</v>
      </c>
      <c r="R664" s="159">
        <f>Q664*H664</f>
        <v>3.5E-4</v>
      </c>
      <c r="S664" s="159">
        <v>0</v>
      </c>
      <c r="T664" s="160">
        <f>S664*H664</f>
        <v>0</v>
      </c>
      <c r="U664" s="79"/>
      <c r="V664" s="79"/>
      <c r="W664" s="79"/>
      <c r="X664" s="79"/>
      <c r="Y664" s="79"/>
      <c r="Z664" s="79"/>
      <c r="AA664" s="79"/>
      <c r="AB664" s="79"/>
      <c r="AC664" s="79"/>
      <c r="AD664" s="79"/>
      <c r="AE664" s="79"/>
      <c r="AR664" s="161" t="s">
        <v>162</v>
      </c>
      <c r="AT664" s="161" t="s">
        <v>26</v>
      </c>
      <c r="AU664" s="161" t="s">
        <v>62</v>
      </c>
      <c r="AY664" s="72" t="s">
        <v>107</v>
      </c>
      <c r="BE664" s="162">
        <f>IF(N664="základní",J664,0)</f>
        <v>1644.01</v>
      </c>
      <c r="BF664" s="162">
        <f>IF(N664="snížená",J664,0)</f>
        <v>0</v>
      </c>
      <c r="BG664" s="162">
        <f>IF(N664="zákl. přenesená",J664,0)</f>
        <v>0</v>
      </c>
      <c r="BH664" s="162">
        <f>IF(N664="sníž. přenesená",J664,0)</f>
        <v>0</v>
      </c>
      <c r="BI664" s="162">
        <f>IF(N664="nulová",J664,0)</f>
        <v>0</v>
      </c>
      <c r="BJ664" s="72" t="s">
        <v>105</v>
      </c>
      <c r="BK664" s="162">
        <f>ROUND(I664*H664,2)</f>
        <v>1644.01</v>
      </c>
      <c r="BL664" s="72" t="s">
        <v>162</v>
      </c>
      <c r="BM664" s="161" t="s">
        <v>997</v>
      </c>
    </row>
    <row r="665" spans="1:65" s="82" customFormat="1" x14ac:dyDescent="0.2">
      <c r="A665" s="79"/>
      <c r="B665" s="80"/>
      <c r="C665" s="79"/>
      <c r="D665" s="163" t="s">
        <v>116</v>
      </c>
      <c r="E665" s="79"/>
      <c r="F665" s="164" t="s">
        <v>998</v>
      </c>
      <c r="G665" s="79"/>
      <c r="H665" s="79"/>
      <c r="I665" s="79"/>
      <c r="J665" s="79"/>
      <c r="K665" s="79"/>
      <c r="L665" s="80"/>
      <c r="M665" s="165"/>
      <c r="O665" s="79"/>
      <c r="P665" s="79"/>
      <c r="Q665" s="79"/>
      <c r="R665" s="79"/>
      <c r="S665" s="79"/>
      <c r="T665" s="166"/>
      <c r="U665" s="79"/>
      <c r="V665" s="79"/>
      <c r="W665" s="79"/>
      <c r="X665" s="79"/>
      <c r="Y665" s="79"/>
      <c r="Z665" s="79"/>
      <c r="AA665" s="79"/>
      <c r="AB665" s="79"/>
      <c r="AC665" s="79"/>
      <c r="AD665" s="79"/>
      <c r="AE665" s="79"/>
      <c r="AT665" s="72" t="s">
        <v>116</v>
      </c>
      <c r="AU665" s="72" t="s">
        <v>62</v>
      </c>
    </row>
    <row r="666" spans="1:65" s="82" customFormat="1" x14ac:dyDescent="0.2">
      <c r="A666" s="79"/>
      <c r="B666" s="80"/>
      <c r="C666" s="79"/>
      <c r="D666" s="167" t="s">
        <v>118</v>
      </c>
      <c r="E666" s="79"/>
      <c r="F666" s="168" t="s">
        <v>3796</v>
      </c>
      <c r="G666" s="79"/>
      <c r="H666" s="79"/>
      <c r="I666" s="79"/>
      <c r="J666" s="79"/>
      <c r="K666" s="79"/>
      <c r="L666" s="80"/>
      <c r="M666" s="165"/>
      <c r="O666" s="79"/>
      <c r="P666" s="79"/>
      <c r="Q666" s="79"/>
      <c r="R666" s="79"/>
      <c r="S666" s="79"/>
      <c r="T666" s="166"/>
      <c r="U666" s="79"/>
      <c r="V666" s="79"/>
      <c r="W666" s="79"/>
      <c r="X666" s="79"/>
      <c r="Y666" s="79"/>
      <c r="Z666" s="79"/>
      <c r="AA666" s="79"/>
      <c r="AB666" s="79"/>
      <c r="AC666" s="79"/>
      <c r="AD666" s="79"/>
      <c r="AE666" s="79"/>
      <c r="AT666" s="72" t="s">
        <v>118</v>
      </c>
      <c r="AU666" s="72" t="s">
        <v>62</v>
      </c>
    </row>
    <row r="667" spans="1:65" s="82" customFormat="1" ht="16.5" customHeight="1" x14ac:dyDescent="0.2">
      <c r="A667" s="79"/>
      <c r="B667" s="150"/>
      <c r="C667" s="151" t="s">
        <v>999</v>
      </c>
      <c r="D667" s="151" t="s">
        <v>26</v>
      </c>
      <c r="E667" s="152" t="s">
        <v>1000</v>
      </c>
      <c r="F667" s="153" t="s">
        <v>1001</v>
      </c>
      <c r="G667" s="154" t="s">
        <v>125</v>
      </c>
      <c r="H667" s="155">
        <v>1</v>
      </c>
      <c r="I667" s="156">
        <v>1734.01</v>
      </c>
      <c r="J667" s="156">
        <f>ROUND(I667*H667,2)</f>
        <v>1734.01</v>
      </c>
      <c r="K667" s="153" t="s">
        <v>3562</v>
      </c>
      <c r="L667" s="80"/>
      <c r="M667" s="157" t="s">
        <v>31</v>
      </c>
      <c r="N667" s="158" t="s">
        <v>3550</v>
      </c>
      <c r="O667" s="159">
        <v>0.2</v>
      </c>
      <c r="P667" s="159">
        <f>O667*H667</f>
        <v>0.2</v>
      </c>
      <c r="Q667" s="159">
        <v>5.9999999999999995E-4</v>
      </c>
      <c r="R667" s="159">
        <f>Q667*H667</f>
        <v>5.9999999999999995E-4</v>
      </c>
      <c r="S667" s="159">
        <v>0</v>
      </c>
      <c r="T667" s="160">
        <f>S667*H667</f>
        <v>0</v>
      </c>
      <c r="U667" s="79"/>
      <c r="V667" s="79"/>
      <c r="W667" s="79"/>
      <c r="X667" s="79"/>
      <c r="Y667" s="79"/>
      <c r="Z667" s="79"/>
      <c r="AA667" s="79"/>
      <c r="AB667" s="79"/>
      <c r="AC667" s="79"/>
      <c r="AD667" s="79"/>
      <c r="AE667" s="79"/>
      <c r="AR667" s="161" t="s">
        <v>162</v>
      </c>
      <c r="AT667" s="161" t="s">
        <v>26</v>
      </c>
      <c r="AU667" s="161" t="s">
        <v>62</v>
      </c>
      <c r="AY667" s="72" t="s">
        <v>107</v>
      </c>
      <c r="BE667" s="162">
        <f>IF(N667="základní",J667,0)</f>
        <v>1734.01</v>
      </c>
      <c r="BF667" s="162">
        <f>IF(N667="snížená",J667,0)</f>
        <v>0</v>
      </c>
      <c r="BG667" s="162">
        <f>IF(N667="zákl. přenesená",J667,0)</f>
        <v>0</v>
      </c>
      <c r="BH667" s="162">
        <f>IF(N667="sníž. přenesená",J667,0)</f>
        <v>0</v>
      </c>
      <c r="BI667" s="162">
        <f>IF(N667="nulová",J667,0)</f>
        <v>0</v>
      </c>
      <c r="BJ667" s="72" t="s">
        <v>105</v>
      </c>
      <c r="BK667" s="162">
        <f>ROUND(I667*H667,2)</f>
        <v>1734.01</v>
      </c>
      <c r="BL667" s="72" t="s">
        <v>162</v>
      </c>
      <c r="BM667" s="161" t="s">
        <v>1002</v>
      </c>
    </row>
    <row r="668" spans="1:65" s="82" customFormat="1" x14ac:dyDescent="0.2">
      <c r="A668" s="79"/>
      <c r="B668" s="80"/>
      <c r="C668" s="79"/>
      <c r="D668" s="163" t="s">
        <v>116</v>
      </c>
      <c r="E668" s="79"/>
      <c r="F668" s="164" t="s">
        <v>1003</v>
      </c>
      <c r="G668" s="79"/>
      <c r="H668" s="79"/>
      <c r="I668" s="79"/>
      <c r="J668" s="79"/>
      <c r="K668" s="79"/>
      <c r="L668" s="80"/>
      <c r="M668" s="165"/>
      <c r="O668" s="79"/>
      <c r="P668" s="79"/>
      <c r="Q668" s="79"/>
      <c r="R668" s="79"/>
      <c r="S668" s="79"/>
      <c r="T668" s="166"/>
      <c r="U668" s="79"/>
      <c r="V668" s="79"/>
      <c r="W668" s="79"/>
      <c r="X668" s="79"/>
      <c r="Y668" s="79"/>
      <c r="Z668" s="79"/>
      <c r="AA668" s="79"/>
      <c r="AB668" s="79"/>
      <c r="AC668" s="79"/>
      <c r="AD668" s="79"/>
      <c r="AE668" s="79"/>
      <c r="AT668" s="72" t="s">
        <v>116</v>
      </c>
      <c r="AU668" s="72" t="s">
        <v>62</v>
      </c>
    </row>
    <row r="669" spans="1:65" s="82" customFormat="1" x14ac:dyDescent="0.2">
      <c r="A669" s="79"/>
      <c r="B669" s="80"/>
      <c r="C669" s="79"/>
      <c r="D669" s="167" t="s">
        <v>118</v>
      </c>
      <c r="E669" s="79"/>
      <c r="F669" s="168" t="s">
        <v>3797</v>
      </c>
      <c r="G669" s="79"/>
      <c r="H669" s="79"/>
      <c r="I669" s="79"/>
      <c r="J669" s="79"/>
      <c r="K669" s="79"/>
      <c r="L669" s="80"/>
      <c r="M669" s="165"/>
      <c r="O669" s="79"/>
      <c r="P669" s="79"/>
      <c r="Q669" s="79"/>
      <c r="R669" s="79"/>
      <c r="S669" s="79"/>
      <c r="T669" s="166"/>
      <c r="U669" s="79"/>
      <c r="V669" s="79"/>
      <c r="W669" s="79"/>
      <c r="X669" s="79"/>
      <c r="Y669" s="79"/>
      <c r="Z669" s="79"/>
      <c r="AA669" s="79"/>
      <c r="AB669" s="79"/>
      <c r="AC669" s="79"/>
      <c r="AD669" s="79"/>
      <c r="AE669" s="79"/>
      <c r="AT669" s="72" t="s">
        <v>118</v>
      </c>
      <c r="AU669" s="72" t="s">
        <v>62</v>
      </c>
    </row>
    <row r="670" spans="1:65" s="82" customFormat="1" ht="16.5" customHeight="1" x14ac:dyDescent="0.2">
      <c r="A670" s="79"/>
      <c r="B670" s="150"/>
      <c r="C670" s="151" t="s">
        <v>1004</v>
      </c>
      <c r="D670" s="151" t="s">
        <v>26</v>
      </c>
      <c r="E670" s="152" t="s">
        <v>1005</v>
      </c>
      <c r="F670" s="153" t="s">
        <v>1006</v>
      </c>
      <c r="G670" s="154" t="s">
        <v>161</v>
      </c>
      <c r="H670" s="155">
        <v>5</v>
      </c>
      <c r="I670" s="156">
        <v>37.74</v>
      </c>
      <c r="J670" s="156">
        <f>ROUND(I670*H670,2)</f>
        <v>188.7</v>
      </c>
      <c r="K670" s="153" t="s">
        <v>3562</v>
      </c>
      <c r="L670" s="80"/>
      <c r="M670" s="157" t="s">
        <v>31</v>
      </c>
      <c r="N670" s="158" t="s">
        <v>3550</v>
      </c>
      <c r="O670" s="159">
        <v>6.4000000000000001E-2</v>
      </c>
      <c r="P670" s="159">
        <f>O670*H670</f>
        <v>0.32</v>
      </c>
      <c r="Q670" s="159">
        <v>0</v>
      </c>
      <c r="R670" s="159">
        <f>Q670*H670</f>
        <v>0</v>
      </c>
      <c r="S670" s="159">
        <v>0</v>
      </c>
      <c r="T670" s="160">
        <f>S670*H670</f>
        <v>0</v>
      </c>
      <c r="U670" s="79"/>
      <c r="V670" s="79"/>
      <c r="W670" s="79"/>
      <c r="X670" s="79"/>
      <c r="Y670" s="79"/>
      <c r="Z670" s="79"/>
      <c r="AA670" s="79"/>
      <c r="AB670" s="79"/>
      <c r="AC670" s="79"/>
      <c r="AD670" s="79"/>
      <c r="AE670" s="79"/>
      <c r="AR670" s="161" t="s">
        <v>162</v>
      </c>
      <c r="AT670" s="161" t="s">
        <v>26</v>
      </c>
      <c r="AU670" s="161" t="s">
        <v>62</v>
      </c>
      <c r="AY670" s="72" t="s">
        <v>107</v>
      </c>
      <c r="BE670" s="162">
        <f>IF(N670="základní",J670,0)</f>
        <v>188.7</v>
      </c>
      <c r="BF670" s="162">
        <f>IF(N670="snížená",J670,0)</f>
        <v>0</v>
      </c>
      <c r="BG670" s="162">
        <f>IF(N670="zákl. přenesená",J670,0)</f>
        <v>0</v>
      </c>
      <c r="BH670" s="162">
        <f>IF(N670="sníž. přenesená",J670,0)</f>
        <v>0</v>
      </c>
      <c r="BI670" s="162">
        <f>IF(N670="nulová",J670,0)</f>
        <v>0</v>
      </c>
      <c r="BJ670" s="72" t="s">
        <v>105</v>
      </c>
      <c r="BK670" s="162">
        <f>ROUND(I670*H670,2)</f>
        <v>188.7</v>
      </c>
      <c r="BL670" s="72" t="s">
        <v>162</v>
      </c>
      <c r="BM670" s="161" t="s">
        <v>1007</v>
      </c>
    </row>
    <row r="671" spans="1:65" s="82" customFormat="1" x14ac:dyDescent="0.2">
      <c r="A671" s="79"/>
      <c r="B671" s="80"/>
      <c r="C671" s="79"/>
      <c r="D671" s="163" t="s">
        <v>116</v>
      </c>
      <c r="E671" s="79"/>
      <c r="F671" s="164" t="s">
        <v>1008</v>
      </c>
      <c r="G671" s="79"/>
      <c r="H671" s="79"/>
      <c r="I671" s="79"/>
      <c r="J671" s="79"/>
      <c r="K671" s="79"/>
      <c r="L671" s="80"/>
      <c r="M671" s="165"/>
      <c r="O671" s="79"/>
      <c r="P671" s="79"/>
      <c r="Q671" s="79"/>
      <c r="R671" s="79"/>
      <c r="S671" s="79"/>
      <c r="T671" s="166"/>
      <c r="U671" s="79"/>
      <c r="V671" s="79"/>
      <c r="W671" s="79"/>
      <c r="X671" s="79"/>
      <c r="Y671" s="79"/>
      <c r="Z671" s="79"/>
      <c r="AA671" s="79"/>
      <c r="AB671" s="79"/>
      <c r="AC671" s="79"/>
      <c r="AD671" s="79"/>
      <c r="AE671" s="79"/>
      <c r="AT671" s="72" t="s">
        <v>116</v>
      </c>
      <c r="AU671" s="72" t="s">
        <v>62</v>
      </c>
    </row>
    <row r="672" spans="1:65" s="82" customFormat="1" x14ac:dyDescent="0.2">
      <c r="A672" s="79"/>
      <c r="B672" s="80"/>
      <c r="C672" s="79"/>
      <c r="D672" s="167" t="s">
        <v>118</v>
      </c>
      <c r="E672" s="79"/>
      <c r="F672" s="168" t="s">
        <v>3798</v>
      </c>
      <c r="G672" s="79"/>
      <c r="H672" s="79"/>
      <c r="I672" s="79"/>
      <c r="J672" s="79"/>
      <c r="K672" s="79"/>
      <c r="L672" s="80"/>
      <c r="M672" s="165"/>
      <c r="O672" s="79"/>
      <c r="P672" s="79"/>
      <c r="Q672" s="79"/>
      <c r="R672" s="79"/>
      <c r="S672" s="79"/>
      <c r="T672" s="166"/>
      <c r="U672" s="79"/>
      <c r="V672" s="79"/>
      <c r="W672" s="79"/>
      <c r="X672" s="79"/>
      <c r="Y672" s="79"/>
      <c r="Z672" s="79"/>
      <c r="AA672" s="79"/>
      <c r="AB672" s="79"/>
      <c r="AC672" s="79"/>
      <c r="AD672" s="79"/>
      <c r="AE672" s="79"/>
      <c r="AT672" s="72" t="s">
        <v>118</v>
      </c>
      <c r="AU672" s="72" t="s">
        <v>62</v>
      </c>
    </row>
    <row r="673" spans="1:65" s="82" customFormat="1" ht="16.5" customHeight="1" x14ac:dyDescent="0.2">
      <c r="A673" s="79"/>
      <c r="B673" s="150"/>
      <c r="C673" s="151" t="s">
        <v>1009</v>
      </c>
      <c r="D673" s="151" t="s">
        <v>26</v>
      </c>
      <c r="E673" s="152" t="s">
        <v>1010</v>
      </c>
      <c r="F673" s="153" t="s">
        <v>1011</v>
      </c>
      <c r="G673" s="154" t="s">
        <v>130</v>
      </c>
      <c r="H673" s="155">
        <v>30</v>
      </c>
      <c r="I673" s="156">
        <v>33.119999999999997</v>
      </c>
      <c r="J673" s="156">
        <f>ROUND(I673*H673,2)</f>
        <v>993.6</v>
      </c>
      <c r="K673" s="153" t="s">
        <v>3562</v>
      </c>
      <c r="L673" s="80"/>
      <c r="M673" s="157" t="s">
        <v>31</v>
      </c>
      <c r="N673" s="158" t="s">
        <v>3550</v>
      </c>
      <c r="O673" s="159">
        <v>6.2E-2</v>
      </c>
      <c r="P673" s="159">
        <f>O673*H673</f>
        <v>1.8599999999999999</v>
      </c>
      <c r="Q673" s="159">
        <v>0</v>
      </c>
      <c r="R673" s="159">
        <f>Q673*H673</f>
        <v>0</v>
      </c>
      <c r="S673" s="159">
        <v>0</v>
      </c>
      <c r="T673" s="160">
        <f>S673*H673</f>
        <v>0</v>
      </c>
      <c r="U673" s="79"/>
      <c r="V673" s="79"/>
      <c r="W673" s="79"/>
      <c r="X673" s="79"/>
      <c r="Y673" s="79"/>
      <c r="Z673" s="79"/>
      <c r="AA673" s="79"/>
      <c r="AB673" s="79"/>
      <c r="AC673" s="79"/>
      <c r="AD673" s="79"/>
      <c r="AE673" s="79"/>
      <c r="AR673" s="161" t="s">
        <v>162</v>
      </c>
      <c r="AT673" s="161" t="s">
        <v>26</v>
      </c>
      <c r="AU673" s="161" t="s">
        <v>62</v>
      </c>
      <c r="AY673" s="72" t="s">
        <v>107</v>
      </c>
      <c r="BE673" s="162">
        <f>IF(N673="základní",J673,0)</f>
        <v>993.6</v>
      </c>
      <c r="BF673" s="162">
        <f>IF(N673="snížená",J673,0)</f>
        <v>0</v>
      </c>
      <c r="BG673" s="162">
        <f>IF(N673="zákl. přenesená",J673,0)</f>
        <v>0</v>
      </c>
      <c r="BH673" s="162">
        <f>IF(N673="sníž. přenesená",J673,0)</f>
        <v>0</v>
      </c>
      <c r="BI673" s="162">
        <f>IF(N673="nulová",J673,0)</f>
        <v>0</v>
      </c>
      <c r="BJ673" s="72" t="s">
        <v>105</v>
      </c>
      <c r="BK673" s="162">
        <f>ROUND(I673*H673,2)</f>
        <v>993.6</v>
      </c>
      <c r="BL673" s="72" t="s">
        <v>162</v>
      </c>
      <c r="BM673" s="161" t="s">
        <v>1012</v>
      </c>
    </row>
    <row r="674" spans="1:65" s="82" customFormat="1" x14ac:dyDescent="0.2">
      <c r="A674" s="79"/>
      <c r="B674" s="80"/>
      <c r="C674" s="79"/>
      <c r="D674" s="163" t="s">
        <v>116</v>
      </c>
      <c r="E674" s="79"/>
      <c r="F674" s="164" t="s">
        <v>1013</v>
      </c>
      <c r="G674" s="79"/>
      <c r="H674" s="79"/>
      <c r="I674" s="79"/>
      <c r="J674" s="79"/>
      <c r="K674" s="79"/>
      <c r="L674" s="80"/>
      <c r="M674" s="165"/>
      <c r="O674" s="79"/>
      <c r="P674" s="79"/>
      <c r="Q674" s="79"/>
      <c r="R674" s="79"/>
      <c r="S674" s="79"/>
      <c r="T674" s="166"/>
      <c r="U674" s="79"/>
      <c r="V674" s="79"/>
      <c r="W674" s="79"/>
      <c r="X674" s="79"/>
      <c r="Y674" s="79"/>
      <c r="Z674" s="79"/>
      <c r="AA674" s="79"/>
      <c r="AB674" s="79"/>
      <c r="AC674" s="79"/>
      <c r="AD674" s="79"/>
      <c r="AE674" s="79"/>
      <c r="AT674" s="72" t="s">
        <v>116</v>
      </c>
      <c r="AU674" s="72" t="s">
        <v>62</v>
      </c>
    </row>
    <row r="675" spans="1:65" s="82" customFormat="1" x14ac:dyDescent="0.2">
      <c r="A675" s="79"/>
      <c r="B675" s="80"/>
      <c r="C675" s="79"/>
      <c r="D675" s="167" t="s">
        <v>118</v>
      </c>
      <c r="E675" s="79"/>
      <c r="F675" s="168" t="s">
        <v>3799</v>
      </c>
      <c r="G675" s="79"/>
      <c r="H675" s="79"/>
      <c r="I675" s="79"/>
      <c r="J675" s="79"/>
      <c r="K675" s="79"/>
      <c r="L675" s="80"/>
      <c r="M675" s="165"/>
      <c r="O675" s="79"/>
      <c r="P675" s="79"/>
      <c r="Q675" s="79"/>
      <c r="R675" s="79"/>
      <c r="S675" s="79"/>
      <c r="T675" s="166"/>
      <c r="U675" s="79"/>
      <c r="V675" s="79"/>
      <c r="W675" s="79"/>
      <c r="X675" s="79"/>
      <c r="Y675" s="79"/>
      <c r="Z675" s="79"/>
      <c r="AA675" s="79"/>
      <c r="AB675" s="79"/>
      <c r="AC675" s="79"/>
      <c r="AD675" s="79"/>
      <c r="AE675" s="79"/>
      <c r="AT675" s="72" t="s">
        <v>118</v>
      </c>
      <c r="AU675" s="72" t="s">
        <v>62</v>
      </c>
    </row>
    <row r="676" spans="1:65" s="82" customFormat="1" ht="16.5" customHeight="1" x14ac:dyDescent="0.2">
      <c r="A676" s="79"/>
      <c r="B676" s="150"/>
      <c r="C676" s="151" t="s">
        <v>1014</v>
      </c>
      <c r="D676" s="151" t="s">
        <v>26</v>
      </c>
      <c r="E676" s="152" t="s">
        <v>1015</v>
      </c>
      <c r="F676" s="153" t="s">
        <v>1016</v>
      </c>
      <c r="G676" s="154" t="s">
        <v>161</v>
      </c>
      <c r="H676" s="155">
        <v>5</v>
      </c>
      <c r="I676" s="156">
        <v>284.39</v>
      </c>
      <c r="J676" s="156">
        <f>ROUND(I676*H676,2)</f>
        <v>1421.95</v>
      </c>
      <c r="K676" s="153" t="s">
        <v>3562</v>
      </c>
      <c r="L676" s="80"/>
      <c r="M676" s="157" t="s">
        <v>31</v>
      </c>
      <c r="N676" s="158" t="s">
        <v>3550</v>
      </c>
      <c r="O676" s="159">
        <v>0.48199999999999998</v>
      </c>
      <c r="P676" s="159">
        <f>O676*H676</f>
        <v>2.41</v>
      </c>
      <c r="Q676" s="159">
        <v>0</v>
      </c>
      <c r="R676" s="159">
        <f>Q676*H676</f>
        <v>0</v>
      </c>
      <c r="S676" s="159">
        <v>0</v>
      </c>
      <c r="T676" s="160">
        <f>S676*H676</f>
        <v>0</v>
      </c>
      <c r="U676" s="79"/>
      <c r="V676" s="79"/>
      <c r="W676" s="79"/>
      <c r="X676" s="79"/>
      <c r="Y676" s="79"/>
      <c r="Z676" s="79"/>
      <c r="AA676" s="79"/>
      <c r="AB676" s="79"/>
      <c r="AC676" s="79"/>
      <c r="AD676" s="79"/>
      <c r="AE676" s="79"/>
      <c r="AR676" s="161" t="s">
        <v>162</v>
      </c>
      <c r="AT676" s="161" t="s">
        <v>26</v>
      </c>
      <c r="AU676" s="161" t="s">
        <v>62</v>
      </c>
      <c r="AY676" s="72" t="s">
        <v>107</v>
      </c>
      <c r="BE676" s="162">
        <f>IF(N676="základní",J676,0)</f>
        <v>1421.95</v>
      </c>
      <c r="BF676" s="162">
        <f>IF(N676="snížená",J676,0)</f>
        <v>0</v>
      </c>
      <c r="BG676" s="162">
        <f>IF(N676="zákl. přenesená",J676,0)</f>
        <v>0</v>
      </c>
      <c r="BH676" s="162">
        <f>IF(N676="sníž. přenesená",J676,0)</f>
        <v>0</v>
      </c>
      <c r="BI676" s="162">
        <f>IF(N676="nulová",J676,0)</f>
        <v>0</v>
      </c>
      <c r="BJ676" s="72" t="s">
        <v>105</v>
      </c>
      <c r="BK676" s="162">
        <f>ROUND(I676*H676,2)</f>
        <v>1421.95</v>
      </c>
      <c r="BL676" s="72" t="s">
        <v>162</v>
      </c>
      <c r="BM676" s="161" t="s">
        <v>1017</v>
      </c>
    </row>
    <row r="677" spans="1:65" s="82" customFormat="1" x14ac:dyDescent="0.2">
      <c r="A677" s="79"/>
      <c r="B677" s="80"/>
      <c r="C677" s="79"/>
      <c r="D677" s="163" t="s">
        <v>116</v>
      </c>
      <c r="E677" s="79"/>
      <c r="F677" s="164" t="s">
        <v>1018</v>
      </c>
      <c r="G677" s="79"/>
      <c r="H677" s="79"/>
      <c r="I677" s="79"/>
      <c r="J677" s="79"/>
      <c r="K677" s="79"/>
      <c r="L677" s="80"/>
      <c r="M677" s="165"/>
      <c r="O677" s="79"/>
      <c r="P677" s="79"/>
      <c r="Q677" s="79"/>
      <c r="R677" s="79"/>
      <c r="S677" s="79"/>
      <c r="T677" s="166"/>
      <c r="U677" s="79"/>
      <c r="V677" s="79"/>
      <c r="W677" s="79"/>
      <c r="X677" s="79"/>
      <c r="Y677" s="79"/>
      <c r="Z677" s="79"/>
      <c r="AA677" s="79"/>
      <c r="AB677" s="79"/>
      <c r="AC677" s="79"/>
      <c r="AD677" s="79"/>
      <c r="AE677" s="79"/>
      <c r="AT677" s="72" t="s">
        <v>116</v>
      </c>
      <c r="AU677" s="72" t="s">
        <v>62</v>
      </c>
    </row>
    <row r="678" spans="1:65" s="82" customFormat="1" x14ac:dyDescent="0.2">
      <c r="A678" s="79"/>
      <c r="B678" s="80"/>
      <c r="C678" s="79"/>
      <c r="D678" s="167" t="s">
        <v>118</v>
      </c>
      <c r="E678" s="79"/>
      <c r="F678" s="168" t="s">
        <v>3800</v>
      </c>
      <c r="G678" s="79"/>
      <c r="H678" s="79"/>
      <c r="I678" s="79"/>
      <c r="J678" s="79"/>
      <c r="K678" s="79"/>
      <c r="L678" s="80"/>
      <c r="M678" s="165"/>
      <c r="O678" s="79"/>
      <c r="P678" s="79"/>
      <c r="Q678" s="79"/>
      <c r="R678" s="79"/>
      <c r="S678" s="79"/>
      <c r="T678" s="166"/>
      <c r="U678" s="79"/>
      <c r="V678" s="79"/>
      <c r="W678" s="79"/>
      <c r="X678" s="79"/>
      <c r="Y678" s="79"/>
      <c r="Z678" s="79"/>
      <c r="AA678" s="79"/>
      <c r="AB678" s="79"/>
      <c r="AC678" s="79"/>
      <c r="AD678" s="79"/>
      <c r="AE678" s="79"/>
      <c r="AT678" s="72" t="s">
        <v>118</v>
      </c>
      <c r="AU678" s="72" t="s">
        <v>62</v>
      </c>
    </row>
    <row r="679" spans="1:65" s="82" customFormat="1" ht="16.5" customHeight="1" x14ac:dyDescent="0.2">
      <c r="A679" s="79"/>
      <c r="B679" s="150"/>
      <c r="C679" s="151" t="s">
        <v>1019</v>
      </c>
      <c r="D679" s="151" t="s">
        <v>26</v>
      </c>
      <c r="E679" s="152" t="s">
        <v>1020</v>
      </c>
      <c r="F679" s="153" t="s">
        <v>1021</v>
      </c>
      <c r="G679" s="154" t="s">
        <v>161</v>
      </c>
      <c r="H679" s="155">
        <v>1</v>
      </c>
      <c r="I679" s="156">
        <v>1063.3</v>
      </c>
      <c r="J679" s="156">
        <f>ROUND(I679*H679,2)</f>
        <v>1063.3</v>
      </c>
      <c r="K679" s="153" t="s">
        <v>3562</v>
      </c>
      <c r="L679" s="80"/>
      <c r="M679" s="157" t="s">
        <v>31</v>
      </c>
      <c r="N679" s="158" t="s">
        <v>3550</v>
      </c>
      <c r="O679" s="159">
        <v>0.16600000000000001</v>
      </c>
      <c r="P679" s="159">
        <f>O679*H679</f>
        <v>0.16600000000000001</v>
      </c>
      <c r="Q679" s="159">
        <v>4.4999999999999999E-4</v>
      </c>
      <c r="R679" s="159">
        <f>Q679*H679</f>
        <v>4.4999999999999999E-4</v>
      </c>
      <c r="S679" s="159">
        <v>0</v>
      </c>
      <c r="T679" s="160">
        <f>S679*H679</f>
        <v>0</v>
      </c>
      <c r="U679" s="79"/>
      <c r="V679" s="79"/>
      <c r="W679" s="79"/>
      <c r="X679" s="79"/>
      <c r="Y679" s="79"/>
      <c r="Z679" s="79"/>
      <c r="AA679" s="79"/>
      <c r="AB679" s="79"/>
      <c r="AC679" s="79"/>
      <c r="AD679" s="79"/>
      <c r="AE679" s="79"/>
      <c r="AR679" s="161" t="s">
        <v>162</v>
      </c>
      <c r="AT679" s="161" t="s">
        <v>26</v>
      </c>
      <c r="AU679" s="161" t="s">
        <v>62</v>
      </c>
      <c r="AY679" s="72" t="s">
        <v>107</v>
      </c>
      <c r="BE679" s="162">
        <f>IF(N679="základní",J679,0)</f>
        <v>1063.3</v>
      </c>
      <c r="BF679" s="162">
        <f>IF(N679="snížená",J679,0)</f>
        <v>0</v>
      </c>
      <c r="BG679" s="162">
        <f>IF(N679="zákl. přenesená",J679,0)</f>
        <v>0</v>
      </c>
      <c r="BH679" s="162">
        <f>IF(N679="sníž. přenesená",J679,0)</f>
        <v>0</v>
      </c>
      <c r="BI679" s="162">
        <f>IF(N679="nulová",J679,0)</f>
        <v>0</v>
      </c>
      <c r="BJ679" s="72" t="s">
        <v>105</v>
      </c>
      <c r="BK679" s="162">
        <f>ROUND(I679*H679,2)</f>
        <v>1063.3</v>
      </c>
      <c r="BL679" s="72" t="s">
        <v>162</v>
      </c>
      <c r="BM679" s="161" t="s">
        <v>1022</v>
      </c>
    </row>
    <row r="680" spans="1:65" s="82" customFormat="1" x14ac:dyDescent="0.2">
      <c r="A680" s="79"/>
      <c r="B680" s="80"/>
      <c r="C680" s="79"/>
      <c r="D680" s="163" t="s">
        <v>116</v>
      </c>
      <c r="E680" s="79"/>
      <c r="F680" s="164" t="s">
        <v>1023</v>
      </c>
      <c r="G680" s="79"/>
      <c r="H680" s="79"/>
      <c r="I680" s="79"/>
      <c r="J680" s="79"/>
      <c r="K680" s="79"/>
      <c r="L680" s="80"/>
      <c r="M680" s="165"/>
      <c r="O680" s="79"/>
      <c r="P680" s="79"/>
      <c r="Q680" s="79"/>
      <c r="R680" s="79"/>
      <c r="S680" s="79"/>
      <c r="T680" s="166"/>
      <c r="U680" s="79"/>
      <c r="V680" s="79"/>
      <c r="W680" s="79"/>
      <c r="X680" s="79"/>
      <c r="Y680" s="79"/>
      <c r="Z680" s="79"/>
      <c r="AA680" s="79"/>
      <c r="AB680" s="79"/>
      <c r="AC680" s="79"/>
      <c r="AD680" s="79"/>
      <c r="AE680" s="79"/>
      <c r="AT680" s="72" t="s">
        <v>116</v>
      </c>
      <c r="AU680" s="72" t="s">
        <v>62</v>
      </c>
    </row>
    <row r="681" spans="1:65" s="82" customFormat="1" x14ac:dyDescent="0.2">
      <c r="A681" s="79"/>
      <c r="B681" s="80"/>
      <c r="C681" s="79"/>
      <c r="D681" s="167" t="s">
        <v>118</v>
      </c>
      <c r="E681" s="79"/>
      <c r="F681" s="168" t="s">
        <v>3801</v>
      </c>
      <c r="G681" s="79"/>
      <c r="H681" s="79"/>
      <c r="I681" s="79"/>
      <c r="J681" s="79"/>
      <c r="K681" s="79"/>
      <c r="L681" s="80"/>
      <c r="M681" s="165"/>
      <c r="O681" s="79"/>
      <c r="P681" s="79"/>
      <c r="Q681" s="79"/>
      <c r="R681" s="79"/>
      <c r="S681" s="79"/>
      <c r="T681" s="166"/>
      <c r="U681" s="79"/>
      <c r="V681" s="79"/>
      <c r="W681" s="79"/>
      <c r="X681" s="79"/>
      <c r="Y681" s="79"/>
      <c r="Z681" s="79"/>
      <c r="AA681" s="79"/>
      <c r="AB681" s="79"/>
      <c r="AC681" s="79"/>
      <c r="AD681" s="79"/>
      <c r="AE681" s="79"/>
      <c r="AT681" s="72" t="s">
        <v>118</v>
      </c>
      <c r="AU681" s="72" t="s">
        <v>62</v>
      </c>
    </row>
    <row r="682" spans="1:65" s="82" customFormat="1" ht="16.5" customHeight="1" x14ac:dyDescent="0.2">
      <c r="A682" s="79"/>
      <c r="B682" s="150"/>
      <c r="C682" s="151" t="s">
        <v>1024</v>
      </c>
      <c r="D682" s="151" t="s">
        <v>26</v>
      </c>
      <c r="E682" s="152" t="s">
        <v>1025</v>
      </c>
      <c r="F682" s="153" t="s">
        <v>1026</v>
      </c>
      <c r="G682" s="154" t="s">
        <v>161</v>
      </c>
      <c r="H682" s="155">
        <v>1</v>
      </c>
      <c r="I682" s="156">
        <v>1412.67</v>
      </c>
      <c r="J682" s="156">
        <f>ROUND(I682*H682,2)</f>
        <v>1412.67</v>
      </c>
      <c r="K682" s="153" t="s">
        <v>3562</v>
      </c>
      <c r="L682" s="80"/>
      <c r="M682" s="157" t="s">
        <v>31</v>
      </c>
      <c r="N682" s="158" t="s">
        <v>3550</v>
      </c>
      <c r="O682" s="159">
        <v>0.20599999999999999</v>
      </c>
      <c r="P682" s="159">
        <f>O682*H682</f>
        <v>0.20599999999999999</v>
      </c>
      <c r="Q682" s="159">
        <v>5.9000000000000003E-4</v>
      </c>
      <c r="R682" s="159">
        <f>Q682*H682</f>
        <v>5.9000000000000003E-4</v>
      </c>
      <c r="S682" s="159">
        <v>0</v>
      </c>
      <c r="T682" s="160">
        <f>S682*H682</f>
        <v>0</v>
      </c>
      <c r="U682" s="79"/>
      <c r="V682" s="79"/>
      <c r="W682" s="79"/>
      <c r="X682" s="79"/>
      <c r="Y682" s="79"/>
      <c r="Z682" s="79"/>
      <c r="AA682" s="79"/>
      <c r="AB682" s="79"/>
      <c r="AC682" s="79"/>
      <c r="AD682" s="79"/>
      <c r="AE682" s="79"/>
      <c r="AR682" s="161" t="s">
        <v>162</v>
      </c>
      <c r="AT682" s="161" t="s">
        <v>26</v>
      </c>
      <c r="AU682" s="161" t="s">
        <v>62</v>
      </c>
      <c r="AY682" s="72" t="s">
        <v>107</v>
      </c>
      <c r="BE682" s="162">
        <f>IF(N682="základní",J682,0)</f>
        <v>1412.67</v>
      </c>
      <c r="BF682" s="162">
        <f>IF(N682="snížená",J682,0)</f>
        <v>0</v>
      </c>
      <c r="BG682" s="162">
        <f>IF(N682="zákl. přenesená",J682,0)</f>
        <v>0</v>
      </c>
      <c r="BH682" s="162">
        <f>IF(N682="sníž. přenesená",J682,0)</f>
        <v>0</v>
      </c>
      <c r="BI682" s="162">
        <f>IF(N682="nulová",J682,0)</f>
        <v>0</v>
      </c>
      <c r="BJ682" s="72" t="s">
        <v>105</v>
      </c>
      <c r="BK682" s="162">
        <f>ROUND(I682*H682,2)</f>
        <v>1412.67</v>
      </c>
      <c r="BL682" s="72" t="s">
        <v>162</v>
      </c>
      <c r="BM682" s="161" t="s">
        <v>1027</v>
      </c>
    </row>
    <row r="683" spans="1:65" s="82" customFormat="1" x14ac:dyDescent="0.2">
      <c r="A683" s="79"/>
      <c r="B683" s="80"/>
      <c r="C683" s="79"/>
      <c r="D683" s="163" t="s">
        <v>116</v>
      </c>
      <c r="E683" s="79"/>
      <c r="F683" s="164" t="s">
        <v>1028</v>
      </c>
      <c r="G683" s="79"/>
      <c r="H683" s="79"/>
      <c r="I683" s="79"/>
      <c r="J683" s="79"/>
      <c r="K683" s="79"/>
      <c r="L683" s="80"/>
      <c r="M683" s="165"/>
      <c r="O683" s="79"/>
      <c r="P683" s="79"/>
      <c r="Q683" s="79"/>
      <c r="R683" s="79"/>
      <c r="S683" s="79"/>
      <c r="T683" s="166"/>
      <c r="U683" s="79"/>
      <c r="V683" s="79"/>
      <c r="W683" s="79"/>
      <c r="X683" s="79"/>
      <c r="Y683" s="79"/>
      <c r="Z683" s="79"/>
      <c r="AA683" s="79"/>
      <c r="AB683" s="79"/>
      <c r="AC683" s="79"/>
      <c r="AD683" s="79"/>
      <c r="AE683" s="79"/>
      <c r="AT683" s="72" t="s">
        <v>116</v>
      </c>
      <c r="AU683" s="72" t="s">
        <v>62</v>
      </c>
    </row>
    <row r="684" spans="1:65" s="82" customFormat="1" x14ac:dyDescent="0.2">
      <c r="A684" s="79"/>
      <c r="B684" s="80"/>
      <c r="C684" s="79"/>
      <c r="D684" s="167" t="s">
        <v>118</v>
      </c>
      <c r="E684" s="79"/>
      <c r="F684" s="168" t="s">
        <v>3802</v>
      </c>
      <c r="G684" s="79"/>
      <c r="H684" s="79"/>
      <c r="I684" s="79"/>
      <c r="J684" s="79"/>
      <c r="K684" s="79"/>
      <c r="L684" s="80"/>
      <c r="M684" s="165"/>
      <c r="O684" s="79"/>
      <c r="P684" s="79"/>
      <c r="Q684" s="79"/>
      <c r="R684" s="79"/>
      <c r="S684" s="79"/>
      <c r="T684" s="166"/>
      <c r="U684" s="79"/>
      <c r="V684" s="79"/>
      <c r="W684" s="79"/>
      <c r="X684" s="79"/>
      <c r="Y684" s="79"/>
      <c r="Z684" s="79"/>
      <c r="AA684" s="79"/>
      <c r="AB684" s="79"/>
      <c r="AC684" s="79"/>
      <c r="AD684" s="79"/>
      <c r="AE684" s="79"/>
      <c r="AT684" s="72" t="s">
        <v>118</v>
      </c>
      <c r="AU684" s="72" t="s">
        <v>62</v>
      </c>
    </row>
    <row r="685" spans="1:65" s="82" customFormat="1" ht="16.5" customHeight="1" x14ac:dyDescent="0.2">
      <c r="A685" s="79"/>
      <c r="B685" s="150"/>
      <c r="C685" s="151" t="s">
        <v>1029</v>
      </c>
      <c r="D685" s="151" t="s">
        <v>26</v>
      </c>
      <c r="E685" s="152" t="s">
        <v>1030</v>
      </c>
      <c r="F685" s="153" t="s">
        <v>1031</v>
      </c>
      <c r="G685" s="154" t="s">
        <v>161</v>
      </c>
      <c r="H685" s="155">
        <v>1</v>
      </c>
      <c r="I685" s="156">
        <v>2063.88</v>
      </c>
      <c r="J685" s="156">
        <f>ROUND(I685*H685,2)</f>
        <v>2063.88</v>
      </c>
      <c r="K685" s="153" t="s">
        <v>3562</v>
      </c>
      <c r="L685" s="80"/>
      <c r="M685" s="157" t="s">
        <v>31</v>
      </c>
      <c r="N685" s="158" t="s">
        <v>3550</v>
      </c>
      <c r="O685" s="159">
        <v>0.22700000000000001</v>
      </c>
      <c r="P685" s="159">
        <f>O685*H685</f>
        <v>0.22700000000000001</v>
      </c>
      <c r="Q685" s="159">
        <v>9.3000000000000005E-4</v>
      </c>
      <c r="R685" s="159">
        <f>Q685*H685</f>
        <v>9.3000000000000005E-4</v>
      </c>
      <c r="S685" s="159">
        <v>0</v>
      </c>
      <c r="T685" s="160">
        <f>S685*H685</f>
        <v>0</v>
      </c>
      <c r="U685" s="79"/>
      <c r="V685" s="79"/>
      <c r="W685" s="79"/>
      <c r="X685" s="79"/>
      <c r="Y685" s="79"/>
      <c r="Z685" s="79"/>
      <c r="AA685" s="79"/>
      <c r="AB685" s="79"/>
      <c r="AC685" s="79"/>
      <c r="AD685" s="79"/>
      <c r="AE685" s="79"/>
      <c r="AR685" s="161" t="s">
        <v>162</v>
      </c>
      <c r="AT685" s="161" t="s">
        <v>26</v>
      </c>
      <c r="AU685" s="161" t="s">
        <v>62</v>
      </c>
      <c r="AY685" s="72" t="s">
        <v>107</v>
      </c>
      <c r="BE685" s="162">
        <f>IF(N685="základní",J685,0)</f>
        <v>2063.88</v>
      </c>
      <c r="BF685" s="162">
        <f>IF(N685="snížená",J685,0)</f>
        <v>0</v>
      </c>
      <c r="BG685" s="162">
        <f>IF(N685="zákl. přenesená",J685,0)</f>
        <v>0</v>
      </c>
      <c r="BH685" s="162">
        <f>IF(N685="sníž. přenesená",J685,0)</f>
        <v>0</v>
      </c>
      <c r="BI685" s="162">
        <f>IF(N685="nulová",J685,0)</f>
        <v>0</v>
      </c>
      <c r="BJ685" s="72" t="s">
        <v>105</v>
      </c>
      <c r="BK685" s="162">
        <f>ROUND(I685*H685,2)</f>
        <v>2063.88</v>
      </c>
      <c r="BL685" s="72" t="s">
        <v>162</v>
      </c>
      <c r="BM685" s="161" t="s">
        <v>1032</v>
      </c>
    </row>
    <row r="686" spans="1:65" s="82" customFormat="1" x14ac:dyDescent="0.2">
      <c r="A686" s="79"/>
      <c r="B686" s="80"/>
      <c r="C686" s="79"/>
      <c r="D686" s="163" t="s">
        <v>116</v>
      </c>
      <c r="E686" s="79"/>
      <c r="F686" s="164" t="s">
        <v>1033</v>
      </c>
      <c r="G686" s="79"/>
      <c r="H686" s="79"/>
      <c r="I686" s="79"/>
      <c r="J686" s="79"/>
      <c r="K686" s="79"/>
      <c r="L686" s="80"/>
      <c r="M686" s="165"/>
      <c r="O686" s="79"/>
      <c r="P686" s="79"/>
      <c r="Q686" s="79"/>
      <c r="R686" s="79"/>
      <c r="S686" s="79"/>
      <c r="T686" s="166"/>
      <c r="U686" s="79"/>
      <c r="V686" s="79"/>
      <c r="W686" s="79"/>
      <c r="X686" s="79"/>
      <c r="Y686" s="79"/>
      <c r="Z686" s="79"/>
      <c r="AA686" s="79"/>
      <c r="AB686" s="79"/>
      <c r="AC686" s="79"/>
      <c r="AD686" s="79"/>
      <c r="AE686" s="79"/>
      <c r="AT686" s="72" t="s">
        <v>116</v>
      </c>
      <c r="AU686" s="72" t="s">
        <v>62</v>
      </c>
    </row>
    <row r="687" spans="1:65" s="82" customFormat="1" x14ac:dyDescent="0.2">
      <c r="A687" s="79"/>
      <c r="B687" s="80"/>
      <c r="C687" s="79"/>
      <c r="D687" s="167" t="s">
        <v>118</v>
      </c>
      <c r="E687" s="79"/>
      <c r="F687" s="168" t="s">
        <v>3803</v>
      </c>
      <c r="G687" s="79"/>
      <c r="H687" s="79"/>
      <c r="I687" s="79"/>
      <c r="J687" s="79"/>
      <c r="K687" s="79"/>
      <c r="L687" s="80"/>
      <c r="M687" s="165"/>
      <c r="O687" s="79"/>
      <c r="P687" s="79"/>
      <c r="Q687" s="79"/>
      <c r="R687" s="79"/>
      <c r="S687" s="79"/>
      <c r="T687" s="166"/>
      <c r="U687" s="79"/>
      <c r="V687" s="79"/>
      <c r="W687" s="79"/>
      <c r="X687" s="79"/>
      <c r="Y687" s="79"/>
      <c r="Z687" s="79"/>
      <c r="AA687" s="79"/>
      <c r="AB687" s="79"/>
      <c r="AC687" s="79"/>
      <c r="AD687" s="79"/>
      <c r="AE687" s="79"/>
      <c r="AT687" s="72" t="s">
        <v>118</v>
      </c>
      <c r="AU687" s="72" t="s">
        <v>62</v>
      </c>
    </row>
    <row r="688" spans="1:65" s="82" customFormat="1" ht="16.5" customHeight="1" x14ac:dyDescent="0.2">
      <c r="A688" s="79"/>
      <c r="B688" s="150"/>
      <c r="C688" s="151" t="s">
        <v>1034</v>
      </c>
      <c r="D688" s="151" t="s">
        <v>26</v>
      </c>
      <c r="E688" s="152" t="s">
        <v>1035</v>
      </c>
      <c r="F688" s="153" t="s">
        <v>1036</v>
      </c>
      <c r="G688" s="154" t="s">
        <v>161</v>
      </c>
      <c r="H688" s="155">
        <v>1</v>
      </c>
      <c r="I688" s="156">
        <v>1121.3</v>
      </c>
      <c r="J688" s="156">
        <f>ROUND(I688*H688,2)</f>
        <v>1121.3</v>
      </c>
      <c r="K688" s="153" t="s">
        <v>3562</v>
      </c>
      <c r="L688" s="80"/>
      <c r="M688" s="157" t="s">
        <v>31</v>
      </c>
      <c r="N688" s="158" t="s">
        <v>3550</v>
      </c>
      <c r="O688" s="159">
        <v>0.16600000000000001</v>
      </c>
      <c r="P688" s="159">
        <f>O688*H688</f>
        <v>0.16600000000000001</v>
      </c>
      <c r="Q688" s="159">
        <v>3.6999999999999999E-4</v>
      </c>
      <c r="R688" s="159">
        <f>Q688*H688</f>
        <v>3.6999999999999999E-4</v>
      </c>
      <c r="S688" s="159">
        <v>0</v>
      </c>
      <c r="T688" s="160">
        <f>S688*H688</f>
        <v>0</v>
      </c>
      <c r="U688" s="79"/>
      <c r="V688" s="79"/>
      <c r="W688" s="79"/>
      <c r="X688" s="79"/>
      <c r="Y688" s="79"/>
      <c r="Z688" s="79"/>
      <c r="AA688" s="79"/>
      <c r="AB688" s="79"/>
      <c r="AC688" s="79"/>
      <c r="AD688" s="79"/>
      <c r="AE688" s="79"/>
      <c r="AR688" s="161" t="s">
        <v>162</v>
      </c>
      <c r="AT688" s="161" t="s">
        <v>26</v>
      </c>
      <c r="AU688" s="161" t="s">
        <v>62</v>
      </c>
      <c r="AY688" s="72" t="s">
        <v>107</v>
      </c>
      <c r="BE688" s="162">
        <f>IF(N688="základní",J688,0)</f>
        <v>1121.3</v>
      </c>
      <c r="BF688" s="162">
        <f>IF(N688="snížená",J688,0)</f>
        <v>0</v>
      </c>
      <c r="BG688" s="162">
        <f>IF(N688="zákl. přenesená",J688,0)</f>
        <v>0</v>
      </c>
      <c r="BH688" s="162">
        <f>IF(N688="sníž. přenesená",J688,0)</f>
        <v>0</v>
      </c>
      <c r="BI688" s="162">
        <f>IF(N688="nulová",J688,0)</f>
        <v>0</v>
      </c>
      <c r="BJ688" s="72" t="s">
        <v>105</v>
      </c>
      <c r="BK688" s="162">
        <f>ROUND(I688*H688,2)</f>
        <v>1121.3</v>
      </c>
      <c r="BL688" s="72" t="s">
        <v>162</v>
      </c>
      <c r="BM688" s="161" t="s">
        <v>1037</v>
      </c>
    </row>
    <row r="689" spans="1:65" s="82" customFormat="1" x14ac:dyDescent="0.2">
      <c r="A689" s="79"/>
      <c r="B689" s="80"/>
      <c r="C689" s="79"/>
      <c r="D689" s="163" t="s">
        <v>116</v>
      </c>
      <c r="E689" s="79"/>
      <c r="F689" s="164" t="s">
        <v>1038</v>
      </c>
      <c r="G689" s="79"/>
      <c r="H689" s="79"/>
      <c r="I689" s="79"/>
      <c r="J689" s="79"/>
      <c r="K689" s="79"/>
      <c r="L689" s="80"/>
      <c r="M689" s="165"/>
      <c r="O689" s="79"/>
      <c r="P689" s="79"/>
      <c r="Q689" s="79"/>
      <c r="R689" s="79"/>
      <c r="S689" s="79"/>
      <c r="T689" s="166"/>
      <c r="U689" s="79"/>
      <c r="V689" s="79"/>
      <c r="W689" s="79"/>
      <c r="X689" s="79"/>
      <c r="Y689" s="79"/>
      <c r="Z689" s="79"/>
      <c r="AA689" s="79"/>
      <c r="AB689" s="79"/>
      <c r="AC689" s="79"/>
      <c r="AD689" s="79"/>
      <c r="AE689" s="79"/>
      <c r="AT689" s="72" t="s">
        <v>116</v>
      </c>
      <c r="AU689" s="72" t="s">
        <v>62</v>
      </c>
    </row>
    <row r="690" spans="1:65" s="82" customFormat="1" x14ac:dyDescent="0.2">
      <c r="A690" s="79"/>
      <c r="B690" s="80"/>
      <c r="C690" s="79"/>
      <c r="D690" s="167" t="s">
        <v>118</v>
      </c>
      <c r="E690" s="79"/>
      <c r="F690" s="168" t="s">
        <v>3804</v>
      </c>
      <c r="G690" s="79"/>
      <c r="H690" s="79"/>
      <c r="I690" s="79"/>
      <c r="J690" s="79"/>
      <c r="K690" s="79"/>
      <c r="L690" s="80"/>
      <c r="M690" s="165"/>
      <c r="O690" s="79"/>
      <c r="P690" s="79"/>
      <c r="Q690" s="79"/>
      <c r="R690" s="79"/>
      <c r="S690" s="79"/>
      <c r="T690" s="166"/>
      <c r="U690" s="79"/>
      <c r="V690" s="79"/>
      <c r="W690" s="79"/>
      <c r="X690" s="79"/>
      <c r="Y690" s="79"/>
      <c r="Z690" s="79"/>
      <c r="AA690" s="79"/>
      <c r="AB690" s="79"/>
      <c r="AC690" s="79"/>
      <c r="AD690" s="79"/>
      <c r="AE690" s="79"/>
      <c r="AT690" s="72" t="s">
        <v>118</v>
      </c>
      <c r="AU690" s="72" t="s">
        <v>62</v>
      </c>
    </row>
    <row r="691" spans="1:65" s="82" customFormat="1" ht="16.5" customHeight="1" x14ac:dyDescent="0.2">
      <c r="A691" s="79"/>
      <c r="B691" s="150"/>
      <c r="C691" s="151" t="s">
        <v>1039</v>
      </c>
      <c r="D691" s="151" t="s">
        <v>26</v>
      </c>
      <c r="E691" s="152" t="s">
        <v>1040</v>
      </c>
      <c r="F691" s="153" t="s">
        <v>1041</v>
      </c>
      <c r="G691" s="154" t="s">
        <v>161</v>
      </c>
      <c r="H691" s="155">
        <v>1</v>
      </c>
      <c r="I691" s="156">
        <v>1442.67</v>
      </c>
      <c r="J691" s="156">
        <f>ROUND(I691*H691,2)</f>
        <v>1442.67</v>
      </c>
      <c r="K691" s="153" t="s">
        <v>3562</v>
      </c>
      <c r="L691" s="80"/>
      <c r="M691" s="157" t="s">
        <v>31</v>
      </c>
      <c r="N691" s="158" t="s">
        <v>3550</v>
      </c>
      <c r="O691" s="159">
        <v>0.20599999999999999</v>
      </c>
      <c r="P691" s="159">
        <f>O691*H691</f>
        <v>0.20599999999999999</v>
      </c>
      <c r="Q691" s="159">
        <v>5.0000000000000001E-4</v>
      </c>
      <c r="R691" s="159">
        <f>Q691*H691</f>
        <v>5.0000000000000001E-4</v>
      </c>
      <c r="S691" s="159">
        <v>0</v>
      </c>
      <c r="T691" s="160">
        <f>S691*H691</f>
        <v>0</v>
      </c>
      <c r="U691" s="79"/>
      <c r="V691" s="79"/>
      <c r="W691" s="79"/>
      <c r="X691" s="79"/>
      <c r="Y691" s="79"/>
      <c r="Z691" s="79"/>
      <c r="AA691" s="79"/>
      <c r="AB691" s="79"/>
      <c r="AC691" s="79"/>
      <c r="AD691" s="79"/>
      <c r="AE691" s="79"/>
      <c r="AR691" s="161" t="s">
        <v>162</v>
      </c>
      <c r="AT691" s="161" t="s">
        <v>26</v>
      </c>
      <c r="AU691" s="161" t="s">
        <v>62</v>
      </c>
      <c r="AY691" s="72" t="s">
        <v>107</v>
      </c>
      <c r="BE691" s="162">
        <f>IF(N691="základní",J691,0)</f>
        <v>1442.67</v>
      </c>
      <c r="BF691" s="162">
        <f>IF(N691="snížená",J691,0)</f>
        <v>0</v>
      </c>
      <c r="BG691" s="162">
        <f>IF(N691="zákl. přenesená",J691,0)</f>
        <v>0</v>
      </c>
      <c r="BH691" s="162">
        <f>IF(N691="sníž. přenesená",J691,0)</f>
        <v>0</v>
      </c>
      <c r="BI691" s="162">
        <f>IF(N691="nulová",J691,0)</f>
        <v>0</v>
      </c>
      <c r="BJ691" s="72" t="s">
        <v>105</v>
      </c>
      <c r="BK691" s="162">
        <f>ROUND(I691*H691,2)</f>
        <v>1442.67</v>
      </c>
      <c r="BL691" s="72" t="s">
        <v>162</v>
      </c>
      <c r="BM691" s="161" t="s">
        <v>1042</v>
      </c>
    </row>
    <row r="692" spans="1:65" s="82" customFormat="1" x14ac:dyDescent="0.2">
      <c r="A692" s="79"/>
      <c r="B692" s="80"/>
      <c r="C692" s="79"/>
      <c r="D692" s="163" t="s">
        <v>116</v>
      </c>
      <c r="E692" s="79"/>
      <c r="F692" s="164" t="s">
        <v>1043</v>
      </c>
      <c r="G692" s="79"/>
      <c r="H692" s="79"/>
      <c r="I692" s="79"/>
      <c r="J692" s="79"/>
      <c r="K692" s="79"/>
      <c r="L692" s="80"/>
      <c r="M692" s="165"/>
      <c r="O692" s="79"/>
      <c r="P692" s="79"/>
      <c r="Q692" s="79"/>
      <c r="R692" s="79"/>
      <c r="S692" s="79"/>
      <c r="T692" s="166"/>
      <c r="U692" s="79"/>
      <c r="V692" s="79"/>
      <c r="W692" s="79"/>
      <c r="X692" s="79"/>
      <c r="Y692" s="79"/>
      <c r="Z692" s="79"/>
      <c r="AA692" s="79"/>
      <c r="AB692" s="79"/>
      <c r="AC692" s="79"/>
      <c r="AD692" s="79"/>
      <c r="AE692" s="79"/>
      <c r="AT692" s="72" t="s">
        <v>116</v>
      </c>
      <c r="AU692" s="72" t="s">
        <v>62</v>
      </c>
    </row>
    <row r="693" spans="1:65" s="82" customFormat="1" x14ac:dyDescent="0.2">
      <c r="A693" s="79"/>
      <c r="B693" s="80"/>
      <c r="C693" s="79"/>
      <c r="D693" s="167" t="s">
        <v>118</v>
      </c>
      <c r="E693" s="79"/>
      <c r="F693" s="168" t="s">
        <v>3805</v>
      </c>
      <c r="G693" s="79"/>
      <c r="H693" s="79"/>
      <c r="I693" s="79"/>
      <c r="J693" s="79"/>
      <c r="K693" s="79"/>
      <c r="L693" s="80"/>
      <c r="M693" s="165"/>
      <c r="O693" s="79"/>
      <c r="P693" s="79"/>
      <c r="Q693" s="79"/>
      <c r="R693" s="79"/>
      <c r="S693" s="79"/>
      <c r="T693" s="166"/>
      <c r="U693" s="79"/>
      <c r="V693" s="79"/>
      <c r="W693" s="79"/>
      <c r="X693" s="79"/>
      <c r="Y693" s="79"/>
      <c r="Z693" s="79"/>
      <c r="AA693" s="79"/>
      <c r="AB693" s="79"/>
      <c r="AC693" s="79"/>
      <c r="AD693" s="79"/>
      <c r="AE693" s="79"/>
      <c r="AT693" s="72" t="s">
        <v>118</v>
      </c>
      <c r="AU693" s="72" t="s">
        <v>62</v>
      </c>
    </row>
    <row r="694" spans="1:65" s="82" customFormat="1" ht="16.5" customHeight="1" x14ac:dyDescent="0.2">
      <c r="A694" s="79"/>
      <c r="B694" s="150"/>
      <c r="C694" s="151" t="s">
        <v>1044</v>
      </c>
      <c r="D694" s="151" t="s">
        <v>26</v>
      </c>
      <c r="E694" s="152" t="s">
        <v>1045</v>
      </c>
      <c r="F694" s="153" t="s">
        <v>1046</v>
      </c>
      <c r="G694" s="154" t="s">
        <v>161</v>
      </c>
      <c r="H694" s="155">
        <v>1</v>
      </c>
      <c r="I694" s="156">
        <v>1973.88</v>
      </c>
      <c r="J694" s="156">
        <f>ROUND(I694*H694,2)</f>
        <v>1973.88</v>
      </c>
      <c r="K694" s="153" t="s">
        <v>3562</v>
      </c>
      <c r="L694" s="80"/>
      <c r="M694" s="157" t="s">
        <v>31</v>
      </c>
      <c r="N694" s="158" t="s">
        <v>3550</v>
      </c>
      <c r="O694" s="159">
        <v>0.22700000000000001</v>
      </c>
      <c r="P694" s="159">
        <f>O694*H694</f>
        <v>0.22700000000000001</v>
      </c>
      <c r="Q694" s="159">
        <v>8.5999999999999998E-4</v>
      </c>
      <c r="R694" s="159">
        <f>Q694*H694</f>
        <v>8.5999999999999998E-4</v>
      </c>
      <c r="S694" s="159">
        <v>0</v>
      </c>
      <c r="T694" s="160">
        <f>S694*H694</f>
        <v>0</v>
      </c>
      <c r="U694" s="79"/>
      <c r="V694" s="79"/>
      <c r="W694" s="79"/>
      <c r="X694" s="79"/>
      <c r="Y694" s="79"/>
      <c r="Z694" s="79"/>
      <c r="AA694" s="79"/>
      <c r="AB694" s="79"/>
      <c r="AC694" s="79"/>
      <c r="AD694" s="79"/>
      <c r="AE694" s="79"/>
      <c r="AR694" s="161" t="s">
        <v>162</v>
      </c>
      <c r="AT694" s="161" t="s">
        <v>26</v>
      </c>
      <c r="AU694" s="161" t="s">
        <v>62</v>
      </c>
      <c r="AY694" s="72" t="s">
        <v>107</v>
      </c>
      <c r="BE694" s="162">
        <f>IF(N694="základní",J694,0)</f>
        <v>1973.88</v>
      </c>
      <c r="BF694" s="162">
        <f>IF(N694="snížená",J694,0)</f>
        <v>0</v>
      </c>
      <c r="BG694" s="162">
        <f>IF(N694="zákl. přenesená",J694,0)</f>
        <v>0</v>
      </c>
      <c r="BH694" s="162">
        <f>IF(N694="sníž. přenesená",J694,0)</f>
        <v>0</v>
      </c>
      <c r="BI694" s="162">
        <f>IF(N694="nulová",J694,0)</f>
        <v>0</v>
      </c>
      <c r="BJ694" s="72" t="s">
        <v>105</v>
      </c>
      <c r="BK694" s="162">
        <f>ROUND(I694*H694,2)</f>
        <v>1973.88</v>
      </c>
      <c r="BL694" s="72" t="s">
        <v>162</v>
      </c>
      <c r="BM694" s="161" t="s">
        <v>1047</v>
      </c>
    </row>
    <row r="695" spans="1:65" s="82" customFormat="1" x14ac:dyDescent="0.2">
      <c r="A695" s="79"/>
      <c r="B695" s="80"/>
      <c r="C695" s="79"/>
      <c r="D695" s="163" t="s">
        <v>116</v>
      </c>
      <c r="E695" s="79"/>
      <c r="F695" s="164" t="s">
        <v>1048</v>
      </c>
      <c r="G695" s="79"/>
      <c r="H695" s="79"/>
      <c r="I695" s="79"/>
      <c r="J695" s="79"/>
      <c r="K695" s="79"/>
      <c r="L695" s="80"/>
      <c r="M695" s="165"/>
      <c r="O695" s="79"/>
      <c r="P695" s="79"/>
      <c r="Q695" s="79"/>
      <c r="R695" s="79"/>
      <c r="S695" s="79"/>
      <c r="T695" s="166"/>
      <c r="U695" s="79"/>
      <c r="V695" s="79"/>
      <c r="W695" s="79"/>
      <c r="X695" s="79"/>
      <c r="Y695" s="79"/>
      <c r="Z695" s="79"/>
      <c r="AA695" s="79"/>
      <c r="AB695" s="79"/>
      <c r="AC695" s="79"/>
      <c r="AD695" s="79"/>
      <c r="AE695" s="79"/>
      <c r="AT695" s="72" t="s">
        <v>116</v>
      </c>
      <c r="AU695" s="72" t="s">
        <v>62</v>
      </c>
    </row>
    <row r="696" spans="1:65" s="82" customFormat="1" x14ac:dyDescent="0.2">
      <c r="A696" s="79"/>
      <c r="B696" s="80"/>
      <c r="C696" s="79"/>
      <c r="D696" s="167" t="s">
        <v>118</v>
      </c>
      <c r="E696" s="79"/>
      <c r="F696" s="168" t="s">
        <v>3806</v>
      </c>
      <c r="G696" s="79"/>
      <c r="H696" s="79"/>
      <c r="I696" s="79"/>
      <c r="J696" s="79"/>
      <c r="K696" s="79"/>
      <c r="L696" s="80"/>
      <c r="M696" s="165"/>
      <c r="O696" s="79"/>
      <c r="P696" s="79"/>
      <c r="Q696" s="79"/>
      <c r="R696" s="79"/>
      <c r="S696" s="79"/>
      <c r="T696" s="166"/>
      <c r="U696" s="79"/>
      <c r="V696" s="79"/>
      <c r="W696" s="79"/>
      <c r="X696" s="79"/>
      <c r="Y696" s="79"/>
      <c r="Z696" s="79"/>
      <c r="AA696" s="79"/>
      <c r="AB696" s="79"/>
      <c r="AC696" s="79"/>
      <c r="AD696" s="79"/>
      <c r="AE696" s="79"/>
      <c r="AT696" s="72" t="s">
        <v>118</v>
      </c>
      <c r="AU696" s="72" t="s">
        <v>62</v>
      </c>
    </row>
    <row r="697" spans="1:65" s="82" customFormat="1" ht="16.5" customHeight="1" x14ac:dyDescent="0.2">
      <c r="A697" s="79"/>
      <c r="B697" s="150"/>
      <c r="C697" s="151" t="s">
        <v>1049</v>
      </c>
      <c r="D697" s="151" t="s">
        <v>26</v>
      </c>
      <c r="E697" s="152" t="s">
        <v>1050</v>
      </c>
      <c r="F697" s="153" t="s">
        <v>1051</v>
      </c>
      <c r="G697" s="154" t="s">
        <v>125</v>
      </c>
      <c r="H697" s="155">
        <v>2</v>
      </c>
      <c r="I697" s="156">
        <v>222.29</v>
      </c>
      <c r="J697" s="156">
        <f>ROUND(I697*H697,2)</f>
        <v>444.58</v>
      </c>
      <c r="K697" s="153" t="s">
        <v>3562</v>
      </c>
      <c r="L697" s="80"/>
      <c r="M697" s="157" t="s">
        <v>31</v>
      </c>
      <c r="N697" s="158" t="s">
        <v>3550</v>
      </c>
      <c r="O697" s="159">
        <v>0.52800000000000002</v>
      </c>
      <c r="P697" s="159">
        <f>O697*H697</f>
        <v>1.056</v>
      </c>
      <c r="Q697" s="159">
        <v>0</v>
      </c>
      <c r="R697" s="159">
        <f>Q697*H697</f>
        <v>0</v>
      </c>
      <c r="S697" s="159">
        <v>3.1899999999999998E-2</v>
      </c>
      <c r="T697" s="160">
        <f>S697*H697</f>
        <v>6.3799999999999996E-2</v>
      </c>
      <c r="U697" s="79"/>
      <c r="V697" s="79"/>
      <c r="W697" s="79"/>
      <c r="X697" s="79"/>
      <c r="Y697" s="79"/>
      <c r="Z697" s="79"/>
      <c r="AA697" s="79"/>
      <c r="AB697" s="79"/>
      <c r="AC697" s="79"/>
      <c r="AD697" s="79"/>
      <c r="AE697" s="79"/>
      <c r="AR697" s="161" t="s">
        <v>162</v>
      </c>
      <c r="AT697" s="161" t="s">
        <v>26</v>
      </c>
      <c r="AU697" s="161" t="s">
        <v>62</v>
      </c>
      <c r="AY697" s="72" t="s">
        <v>107</v>
      </c>
      <c r="BE697" s="162">
        <f>IF(N697="základní",J697,0)</f>
        <v>444.58</v>
      </c>
      <c r="BF697" s="162">
        <f>IF(N697="snížená",J697,0)</f>
        <v>0</v>
      </c>
      <c r="BG697" s="162">
        <f>IF(N697="zákl. přenesená",J697,0)</f>
        <v>0</v>
      </c>
      <c r="BH697" s="162">
        <f>IF(N697="sníž. přenesená",J697,0)</f>
        <v>0</v>
      </c>
      <c r="BI697" s="162">
        <f>IF(N697="nulová",J697,0)</f>
        <v>0</v>
      </c>
      <c r="BJ697" s="72" t="s">
        <v>105</v>
      </c>
      <c r="BK697" s="162">
        <f>ROUND(I697*H697,2)</f>
        <v>444.58</v>
      </c>
      <c r="BL697" s="72" t="s">
        <v>162</v>
      </c>
      <c r="BM697" s="161" t="s">
        <v>1052</v>
      </c>
    </row>
    <row r="698" spans="1:65" s="82" customFormat="1" x14ac:dyDescent="0.2">
      <c r="A698" s="79"/>
      <c r="B698" s="80"/>
      <c r="C698" s="79"/>
      <c r="D698" s="163" t="s">
        <v>116</v>
      </c>
      <c r="E698" s="79"/>
      <c r="F698" s="164" t="s">
        <v>1053</v>
      </c>
      <c r="G698" s="79"/>
      <c r="H698" s="79"/>
      <c r="I698" s="79"/>
      <c r="J698" s="79"/>
      <c r="K698" s="79"/>
      <c r="L698" s="80"/>
      <c r="M698" s="165"/>
      <c r="O698" s="79"/>
      <c r="P698" s="79"/>
      <c r="Q698" s="79"/>
      <c r="R698" s="79"/>
      <c r="S698" s="79"/>
      <c r="T698" s="166"/>
      <c r="U698" s="79"/>
      <c r="V698" s="79"/>
      <c r="W698" s="79"/>
      <c r="X698" s="79"/>
      <c r="Y698" s="79"/>
      <c r="Z698" s="79"/>
      <c r="AA698" s="79"/>
      <c r="AB698" s="79"/>
      <c r="AC698" s="79"/>
      <c r="AD698" s="79"/>
      <c r="AE698" s="79"/>
      <c r="AT698" s="72" t="s">
        <v>116</v>
      </c>
      <c r="AU698" s="72" t="s">
        <v>62</v>
      </c>
    </row>
    <row r="699" spans="1:65" s="82" customFormat="1" x14ac:dyDescent="0.2">
      <c r="A699" s="79"/>
      <c r="B699" s="80"/>
      <c r="C699" s="79"/>
      <c r="D699" s="167" t="s">
        <v>118</v>
      </c>
      <c r="E699" s="79"/>
      <c r="F699" s="168" t="s">
        <v>3807</v>
      </c>
      <c r="G699" s="79"/>
      <c r="H699" s="79"/>
      <c r="I699" s="79"/>
      <c r="J699" s="79"/>
      <c r="K699" s="79"/>
      <c r="L699" s="80"/>
      <c r="M699" s="165"/>
      <c r="O699" s="79"/>
      <c r="P699" s="79"/>
      <c r="Q699" s="79"/>
      <c r="R699" s="79"/>
      <c r="S699" s="79"/>
      <c r="T699" s="166"/>
      <c r="U699" s="79"/>
      <c r="V699" s="79"/>
      <c r="W699" s="79"/>
      <c r="X699" s="79"/>
      <c r="Y699" s="79"/>
      <c r="Z699" s="79"/>
      <c r="AA699" s="79"/>
      <c r="AB699" s="79"/>
      <c r="AC699" s="79"/>
      <c r="AD699" s="79"/>
      <c r="AE699" s="79"/>
      <c r="AT699" s="72" t="s">
        <v>118</v>
      </c>
      <c r="AU699" s="72" t="s">
        <v>62</v>
      </c>
    </row>
    <row r="700" spans="1:65" s="82" customFormat="1" ht="16.5" customHeight="1" x14ac:dyDescent="0.2">
      <c r="A700" s="79"/>
      <c r="B700" s="150"/>
      <c r="C700" s="151" t="s">
        <v>1054</v>
      </c>
      <c r="D700" s="151" t="s">
        <v>26</v>
      </c>
      <c r="E700" s="152" t="s">
        <v>1055</v>
      </c>
      <c r="F700" s="153" t="s">
        <v>1056</v>
      </c>
      <c r="G700" s="154" t="s">
        <v>125</v>
      </c>
      <c r="H700" s="155">
        <v>1</v>
      </c>
      <c r="I700" s="156">
        <v>352.51</v>
      </c>
      <c r="J700" s="156">
        <f>ROUND(I700*H700,2)</f>
        <v>352.51</v>
      </c>
      <c r="K700" s="153" t="s">
        <v>3562</v>
      </c>
      <c r="L700" s="80"/>
      <c r="M700" s="157" t="s">
        <v>31</v>
      </c>
      <c r="N700" s="158" t="s">
        <v>3550</v>
      </c>
      <c r="O700" s="159">
        <v>0.83799999999999997</v>
      </c>
      <c r="P700" s="159">
        <f>O700*H700</f>
        <v>0.83799999999999997</v>
      </c>
      <c r="Q700" s="159">
        <v>0</v>
      </c>
      <c r="R700" s="159">
        <f>Q700*H700</f>
        <v>0</v>
      </c>
      <c r="S700" s="159">
        <v>7.5259999999999994E-2</v>
      </c>
      <c r="T700" s="160">
        <f>S700*H700</f>
        <v>7.5259999999999994E-2</v>
      </c>
      <c r="U700" s="79"/>
      <c r="V700" s="79"/>
      <c r="W700" s="79"/>
      <c r="X700" s="79"/>
      <c r="Y700" s="79"/>
      <c r="Z700" s="79"/>
      <c r="AA700" s="79"/>
      <c r="AB700" s="79"/>
      <c r="AC700" s="79"/>
      <c r="AD700" s="79"/>
      <c r="AE700" s="79"/>
      <c r="AR700" s="161" t="s">
        <v>162</v>
      </c>
      <c r="AT700" s="161" t="s">
        <v>26</v>
      </c>
      <c r="AU700" s="161" t="s">
        <v>62</v>
      </c>
      <c r="AY700" s="72" t="s">
        <v>107</v>
      </c>
      <c r="BE700" s="162">
        <f>IF(N700="základní",J700,0)</f>
        <v>352.51</v>
      </c>
      <c r="BF700" s="162">
        <f>IF(N700="snížená",J700,0)</f>
        <v>0</v>
      </c>
      <c r="BG700" s="162">
        <f>IF(N700="zákl. přenesená",J700,0)</f>
        <v>0</v>
      </c>
      <c r="BH700" s="162">
        <f>IF(N700="sníž. přenesená",J700,0)</f>
        <v>0</v>
      </c>
      <c r="BI700" s="162">
        <f>IF(N700="nulová",J700,0)</f>
        <v>0</v>
      </c>
      <c r="BJ700" s="72" t="s">
        <v>105</v>
      </c>
      <c r="BK700" s="162">
        <f>ROUND(I700*H700,2)</f>
        <v>352.51</v>
      </c>
      <c r="BL700" s="72" t="s">
        <v>162</v>
      </c>
      <c r="BM700" s="161" t="s">
        <v>1057</v>
      </c>
    </row>
    <row r="701" spans="1:65" s="82" customFormat="1" x14ac:dyDescent="0.2">
      <c r="A701" s="79"/>
      <c r="B701" s="80"/>
      <c r="C701" s="79"/>
      <c r="D701" s="163" t="s">
        <v>116</v>
      </c>
      <c r="E701" s="79"/>
      <c r="F701" s="164" t="s">
        <v>1058</v>
      </c>
      <c r="G701" s="79"/>
      <c r="H701" s="79"/>
      <c r="I701" s="79"/>
      <c r="J701" s="79"/>
      <c r="K701" s="79"/>
      <c r="L701" s="80"/>
      <c r="M701" s="165"/>
      <c r="O701" s="79"/>
      <c r="P701" s="79"/>
      <c r="Q701" s="79"/>
      <c r="R701" s="79"/>
      <c r="S701" s="79"/>
      <c r="T701" s="166"/>
      <c r="U701" s="79"/>
      <c r="V701" s="79"/>
      <c r="W701" s="79"/>
      <c r="X701" s="79"/>
      <c r="Y701" s="79"/>
      <c r="Z701" s="79"/>
      <c r="AA701" s="79"/>
      <c r="AB701" s="79"/>
      <c r="AC701" s="79"/>
      <c r="AD701" s="79"/>
      <c r="AE701" s="79"/>
      <c r="AT701" s="72" t="s">
        <v>116</v>
      </c>
      <c r="AU701" s="72" t="s">
        <v>62</v>
      </c>
    </row>
    <row r="702" spans="1:65" s="82" customFormat="1" x14ac:dyDescent="0.2">
      <c r="A702" s="79"/>
      <c r="B702" s="80"/>
      <c r="C702" s="79"/>
      <c r="D702" s="167" t="s">
        <v>118</v>
      </c>
      <c r="E702" s="79"/>
      <c r="F702" s="168" t="s">
        <v>3808</v>
      </c>
      <c r="G702" s="79"/>
      <c r="H702" s="79"/>
      <c r="I702" s="79"/>
      <c r="J702" s="79"/>
      <c r="K702" s="79"/>
      <c r="L702" s="80"/>
      <c r="M702" s="165"/>
      <c r="O702" s="79"/>
      <c r="P702" s="79"/>
      <c r="Q702" s="79"/>
      <c r="R702" s="79"/>
      <c r="S702" s="79"/>
      <c r="T702" s="166"/>
      <c r="U702" s="79"/>
      <c r="V702" s="79"/>
      <c r="W702" s="79"/>
      <c r="X702" s="79"/>
      <c r="Y702" s="79"/>
      <c r="Z702" s="79"/>
      <c r="AA702" s="79"/>
      <c r="AB702" s="79"/>
      <c r="AC702" s="79"/>
      <c r="AD702" s="79"/>
      <c r="AE702" s="79"/>
      <c r="AT702" s="72" t="s">
        <v>118</v>
      </c>
      <c r="AU702" s="72" t="s">
        <v>62</v>
      </c>
    </row>
    <row r="703" spans="1:65" s="82" customFormat="1" ht="16.5" customHeight="1" x14ac:dyDescent="0.2">
      <c r="A703" s="79"/>
      <c r="B703" s="150"/>
      <c r="C703" s="151" t="s">
        <v>1059</v>
      </c>
      <c r="D703" s="151" t="s">
        <v>26</v>
      </c>
      <c r="E703" s="152" t="s">
        <v>1060</v>
      </c>
      <c r="F703" s="153" t="s">
        <v>1061</v>
      </c>
      <c r="G703" s="154" t="s">
        <v>161</v>
      </c>
      <c r="H703" s="155">
        <v>2</v>
      </c>
      <c r="I703" s="156">
        <v>209.14</v>
      </c>
      <c r="J703" s="156">
        <f>ROUND(I703*H703,2)</f>
        <v>418.28</v>
      </c>
      <c r="K703" s="153" t="s">
        <v>3562</v>
      </c>
      <c r="L703" s="80"/>
      <c r="M703" s="157" t="s">
        <v>31</v>
      </c>
      <c r="N703" s="158" t="s">
        <v>3550</v>
      </c>
      <c r="O703" s="159">
        <v>0.372</v>
      </c>
      <c r="P703" s="159">
        <f>O703*H703</f>
        <v>0.74399999999999999</v>
      </c>
      <c r="Q703" s="159">
        <v>2.7913999999999999E-4</v>
      </c>
      <c r="R703" s="159">
        <f>Q703*H703</f>
        <v>5.5827999999999997E-4</v>
      </c>
      <c r="S703" s="159">
        <v>4.1000000000000003E-3</v>
      </c>
      <c r="T703" s="160">
        <f>S703*H703</f>
        <v>8.2000000000000007E-3</v>
      </c>
      <c r="U703" s="79"/>
      <c r="V703" s="79"/>
      <c r="W703" s="79"/>
      <c r="X703" s="79"/>
      <c r="Y703" s="79"/>
      <c r="Z703" s="79"/>
      <c r="AA703" s="79"/>
      <c r="AB703" s="79"/>
      <c r="AC703" s="79"/>
      <c r="AD703" s="79"/>
      <c r="AE703" s="79"/>
      <c r="AR703" s="161" t="s">
        <v>162</v>
      </c>
      <c r="AT703" s="161" t="s">
        <v>26</v>
      </c>
      <c r="AU703" s="161" t="s">
        <v>62</v>
      </c>
      <c r="AY703" s="72" t="s">
        <v>107</v>
      </c>
      <c r="BE703" s="162">
        <f>IF(N703="základní",J703,0)</f>
        <v>418.28</v>
      </c>
      <c r="BF703" s="162">
        <f>IF(N703="snížená",J703,0)</f>
        <v>0</v>
      </c>
      <c r="BG703" s="162">
        <f>IF(N703="zákl. přenesená",J703,0)</f>
        <v>0</v>
      </c>
      <c r="BH703" s="162">
        <f>IF(N703="sníž. přenesená",J703,0)</f>
        <v>0</v>
      </c>
      <c r="BI703" s="162">
        <f>IF(N703="nulová",J703,0)</f>
        <v>0</v>
      </c>
      <c r="BJ703" s="72" t="s">
        <v>105</v>
      </c>
      <c r="BK703" s="162">
        <f>ROUND(I703*H703,2)</f>
        <v>418.28</v>
      </c>
      <c r="BL703" s="72" t="s">
        <v>162</v>
      </c>
      <c r="BM703" s="161" t="s">
        <v>1062</v>
      </c>
    </row>
    <row r="704" spans="1:65" s="82" customFormat="1" x14ac:dyDescent="0.2">
      <c r="A704" s="79"/>
      <c r="B704" s="80"/>
      <c r="C704" s="79"/>
      <c r="D704" s="163" t="s">
        <v>116</v>
      </c>
      <c r="E704" s="79"/>
      <c r="F704" s="164" t="s">
        <v>1063</v>
      </c>
      <c r="G704" s="79"/>
      <c r="H704" s="79"/>
      <c r="I704" s="79"/>
      <c r="J704" s="79"/>
      <c r="K704" s="79"/>
      <c r="L704" s="80"/>
      <c r="M704" s="165"/>
      <c r="O704" s="79"/>
      <c r="P704" s="79"/>
      <c r="Q704" s="79"/>
      <c r="R704" s="79"/>
      <c r="S704" s="79"/>
      <c r="T704" s="166"/>
      <c r="U704" s="79"/>
      <c r="V704" s="79"/>
      <c r="W704" s="79"/>
      <c r="X704" s="79"/>
      <c r="Y704" s="79"/>
      <c r="Z704" s="79"/>
      <c r="AA704" s="79"/>
      <c r="AB704" s="79"/>
      <c r="AC704" s="79"/>
      <c r="AD704" s="79"/>
      <c r="AE704" s="79"/>
      <c r="AT704" s="72" t="s">
        <v>116</v>
      </c>
      <c r="AU704" s="72" t="s">
        <v>62</v>
      </c>
    </row>
    <row r="705" spans="1:65" s="82" customFormat="1" x14ac:dyDescent="0.2">
      <c r="A705" s="79"/>
      <c r="B705" s="80"/>
      <c r="C705" s="79"/>
      <c r="D705" s="167" t="s">
        <v>118</v>
      </c>
      <c r="E705" s="79"/>
      <c r="F705" s="168" t="s">
        <v>3809</v>
      </c>
      <c r="G705" s="79"/>
      <c r="H705" s="79"/>
      <c r="I705" s="79"/>
      <c r="J705" s="79"/>
      <c r="K705" s="79"/>
      <c r="L705" s="80"/>
      <c r="M705" s="165"/>
      <c r="O705" s="79"/>
      <c r="P705" s="79"/>
      <c r="Q705" s="79"/>
      <c r="R705" s="79"/>
      <c r="S705" s="79"/>
      <c r="T705" s="166"/>
      <c r="U705" s="79"/>
      <c r="V705" s="79"/>
      <c r="W705" s="79"/>
      <c r="X705" s="79"/>
      <c r="Y705" s="79"/>
      <c r="Z705" s="79"/>
      <c r="AA705" s="79"/>
      <c r="AB705" s="79"/>
      <c r="AC705" s="79"/>
      <c r="AD705" s="79"/>
      <c r="AE705" s="79"/>
      <c r="AT705" s="72" t="s">
        <v>118</v>
      </c>
      <c r="AU705" s="72" t="s">
        <v>62</v>
      </c>
    </row>
    <row r="706" spans="1:65" s="82" customFormat="1" ht="16.5" customHeight="1" x14ac:dyDescent="0.2">
      <c r="A706" s="79"/>
      <c r="B706" s="150"/>
      <c r="C706" s="151" t="s">
        <v>1064</v>
      </c>
      <c r="D706" s="151" t="s">
        <v>26</v>
      </c>
      <c r="E706" s="152" t="s">
        <v>1065</v>
      </c>
      <c r="F706" s="153" t="s">
        <v>1066</v>
      </c>
      <c r="G706" s="154" t="s">
        <v>161</v>
      </c>
      <c r="H706" s="155">
        <v>2</v>
      </c>
      <c r="I706" s="156">
        <v>2260.4299999999998</v>
      </c>
      <c r="J706" s="156">
        <f>ROUND(I706*H706,2)</f>
        <v>4520.8599999999997</v>
      </c>
      <c r="K706" s="153" t="s">
        <v>3562</v>
      </c>
      <c r="L706" s="80"/>
      <c r="M706" s="157" t="s">
        <v>31</v>
      </c>
      <c r="N706" s="158" t="s">
        <v>3550</v>
      </c>
      <c r="O706" s="159">
        <v>0.85799999999999998</v>
      </c>
      <c r="P706" s="159">
        <f>O706*H706</f>
        <v>1.716</v>
      </c>
      <c r="Q706" s="159">
        <v>5.0961410000000002E-3</v>
      </c>
      <c r="R706" s="159">
        <f>Q706*H706</f>
        <v>1.0192282E-2</v>
      </c>
      <c r="S706" s="159">
        <v>2.5999999999999999E-2</v>
      </c>
      <c r="T706" s="160">
        <f>S706*H706</f>
        <v>5.1999999999999998E-2</v>
      </c>
      <c r="U706" s="79"/>
      <c r="V706" s="79"/>
      <c r="W706" s="79"/>
      <c r="X706" s="79"/>
      <c r="Y706" s="79"/>
      <c r="Z706" s="79"/>
      <c r="AA706" s="79"/>
      <c r="AB706" s="79"/>
      <c r="AC706" s="79"/>
      <c r="AD706" s="79"/>
      <c r="AE706" s="79"/>
      <c r="AR706" s="161" t="s">
        <v>162</v>
      </c>
      <c r="AT706" s="161" t="s">
        <v>26</v>
      </c>
      <c r="AU706" s="161" t="s">
        <v>62</v>
      </c>
      <c r="AY706" s="72" t="s">
        <v>107</v>
      </c>
      <c r="BE706" s="162">
        <f>IF(N706="základní",J706,0)</f>
        <v>4520.8599999999997</v>
      </c>
      <c r="BF706" s="162">
        <f>IF(N706="snížená",J706,0)</f>
        <v>0</v>
      </c>
      <c r="BG706" s="162">
        <f>IF(N706="zákl. přenesená",J706,0)</f>
        <v>0</v>
      </c>
      <c r="BH706" s="162">
        <f>IF(N706="sníž. přenesená",J706,0)</f>
        <v>0</v>
      </c>
      <c r="BI706" s="162">
        <f>IF(N706="nulová",J706,0)</f>
        <v>0</v>
      </c>
      <c r="BJ706" s="72" t="s">
        <v>105</v>
      </c>
      <c r="BK706" s="162">
        <f>ROUND(I706*H706,2)</f>
        <v>4520.8599999999997</v>
      </c>
      <c r="BL706" s="72" t="s">
        <v>162</v>
      </c>
      <c r="BM706" s="161" t="s">
        <v>1067</v>
      </c>
    </row>
    <row r="707" spans="1:65" s="82" customFormat="1" x14ac:dyDescent="0.2">
      <c r="A707" s="79"/>
      <c r="B707" s="80"/>
      <c r="C707" s="79"/>
      <c r="D707" s="163" t="s">
        <v>116</v>
      </c>
      <c r="E707" s="79"/>
      <c r="F707" s="164" t="s">
        <v>1068</v>
      </c>
      <c r="G707" s="79"/>
      <c r="H707" s="79"/>
      <c r="I707" s="79"/>
      <c r="J707" s="79"/>
      <c r="K707" s="79"/>
      <c r="L707" s="80"/>
      <c r="M707" s="165"/>
      <c r="O707" s="79"/>
      <c r="P707" s="79"/>
      <c r="Q707" s="79"/>
      <c r="R707" s="79"/>
      <c r="S707" s="79"/>
      <c r="T707" s="166"/>
      <c r="U707" s="79"/>
      <c r="V707" s="79"/>
      <c r="W707" s="79"/>
      <c r="X707" s="79"/>
      <c r="Y707" s="79"/>
      <c r="Z707" s="79"/>
      <c r="AA707" s="79"/>
      <c r="AB707" s="79"/>
      <c r="AC707" s="79"/>
      <c r="AD707" s="79"/>
      <c r="AE707" s="79"/>
      <c r="AT707" s="72" t="s">
        <v>116</v>
      </c>
      <c r="AU707" s="72" t="s">
        <v>62</v>
      </c>
    </row>
    <row r="708" spans="1:65" s="82" customFormat="1" x14ac:dyDescent="0.2">
      <c r="A708" s="79"/>
      <c r="B708" s="80"/>
      <c r="C708" s="79"/>
      <c r="D708" s="167" t="s">
        <v>118</v>
      </c>
      <c r="E708" s="79"/>
      <c r="F708" s="168" t="s">
        <v>3810</v>
      </c>
      <c r="G708" s="79"/>
      <c r="H708" s="79"/>
      <c r="I708" s="79"/>
      <c r="J708" s="79"/>
      <c r="K708" s="79"/>
      <c r="L708" s="80"/>
      <c r="M708" s="165"/>
      <c r="O708" s="79"/>
      <c r="P708" s="79"/>
      <c r="Q708" s="79"/>
      <c r="R708" s="79"/>
      <c r="S708" s="79"/>
      <c r="T708" s="166"/>
      <c r="U708" s="79"/>
      <c r="V708" s="79"/>
      <c r="W708" s="79"/>
      <c r="X708" s="79"/>
      <c r="Y708" s="79"/>
      <c r="Z708" s="79"/>
      <c r="AA708" s="79"/>
      <c r="AB708" s="79"/>
      <c r="AC708" s="79"/>
      <c r="AD708" s="79"/>
      <c r="AE708" s="79"/>
      <c r="AT708" s="72" t="s">
        <v>118</v>
      </c>
      <c r="AU708" s="72" t="s">
        <v>62</v>
      </c>
    </row>
    <row r="709" spans="1:65" s="82" customFormat="1" ht="16.5" customHeight="1" x14ac:dyDescent="0.2">
      <c r="A709" s="79"/>
      <c r="B709" s="150"/>
      <c r="C709" s="151" t="s">
        <v>1069</v>
      </c>
      <c r="D709" s="151" t="s">
        <v>26</v>
      </c>
      <c r="E709" s="152" t="s">
        <v>1070</v>
      </c>
      <c r="F709" s="153" t="s">
        <v>1071</v>
      </c>
      <c r="G709" s="154" t="s">
        <v>835</v>
      </c>
      <c r="H709" s="155">
        <v>0.112</v>
      </c>
      <c r="I709" s="156">
        <v>659.22</v>
      </c>
      <c r="J709" s="156">
        <f>ROUND(I709*H709,2)</f>
        <v>73.83</v>
      </c>
      <c r="K709" s="153" t="s">
        <v>3562</v>
      </c>
      <c r="L709" s="80"/>
      <c r="M709" s="157" t="s">
        <v>31</v>
      </c>
      <c r="N709" s="158" t="s">
        <v>3550</v>
      </c>
      <c r="O709" s="159">
        <v>1.333</v>
      </c>
      <c r="P709" s="159">
        <f>O709*H709</f>
        <v>0.14929600000000001</v>
      </c>
      <c r="Q709" s="159">
        <v>0</v>
      </c>
      <c r="R709" s="159">
        <f>Q709*H709</f>
        <v>0</v>
      </c>
      <c r="S709" s="159">
        <v>0</v>
      </c>
      <c r="T709" s="160">
        <f>S709*H709</f>
        <v>0</v>
      </c>
      <c r="U709" s="79"/>
      <c r="V709" s="79"/>
      <c r="W709" s="79"/>
      <c r="X709" s="79"/>
      <c r="Y709" s="79"/>
      <c r="Z709" s="79"/>
      <c r="AA709" s="79"/>
      <c r="AB709" s="79"/>
      <c r="AC709" s="79"/>
      <c r="AD709" s="79"/>
      <c r="AE709" s="79"/>
      <c r="AR709" s="161" t="s">
        <v>162</v>
      </c>
      <c r="AT709" s="161" t="s">
        <v>26</v>
      </c>
      <c r="AU709" s="161" t="s">
        <v>62</v>
      </c>
      <c r="AY709" s="72" t="s">
        <v>107</v>
      </c>
      <c r="BE709" s="162">
        <f>IF(N709="základní",J709,0)</f>
        <v>73.83</v>
      </c>
      <c r="BF709" s="162">
        <f>IF(N709="snížená",J709,0)</f>
        <v>0</v>
      </c>
      <c r="BG709" s="162">
        <f>IF(N709="zákl. přenesená",J709,0)</f>
        <v>0</v>
      </c>
      <c r="BH709" s="162">
        <f>IF(N709="sníž. přenesená",J709,0)</f>
        <v>0</v>
      </c>
      <c r="BI709" s="162">
        <f>IF(N709="nulová",J709,0)</f>
        <v>0</v>
      </c>
      <c r="BJ709" s="72" t="s">
        <v>105</v>
      </c>
      <c r="BK709" s="162">
        <f>ROUND(I709*H709,2)</f>
        <v>73.83</v>
      </c>
      <c r="BL709" s="72" t="s">
        <v>162</v>
      </c>
      <c r="BM709" s="161" t="s">
        <v>1072</v>
      </c>
    </row>
    <row r="710" spans="1:65" s="82" customFormat="1" ht="19.5" x14ac:dyDescent="0.2">
      <c r="A710" s="79"/>
      <c r="B710" s="80"/>
      <c r="C710" s="79"/>
      <c r="D710" s="163" t="s">
        <v>116</v>
      </c>
      <c r="E710" s="79"/>
      <c r="F710" s="164" t="s">
        <v>1073</v>
      </c>
      <c r="G710" s="79"/>
      <c r="H710" s="79"/>
      <c r="I710" s="79"/>
      <c r="J710" s="79"/>
      <c r="K710" s="79"/>
      <c r="L710" s="80"/>
      <c r="M710" s="165"/>
      <c r="O710" s="79"/>
      <c r="P710" s="79"/>
      <c r="Q710" s="79"/>
      <c r="R710" s="79"/>
      <c r="S710" s="79"/>
      <c r="T710" s="166"/>
      <c r="U710" s="79"/>
      <c r="V710" s="79"/>
      <c r="W710" s="79"/>
      <c r="X710" s="79"/>
      <c r="Y710" s="79"/>
      <c r="Z710" s="79"/>
      <c r="AA710" s="79"/>
      <c r="AB710" s="79"/>
      <c r="AC710" s="79"/>
      <c r="AD710" s="79"/>
      <c r="AE710" s="79"/>
      <c r="AT710" s="72" t="s">
        <v>116</v>
      </c>
      <c r="AU710" s="72" t="s">
        <v>62</v>
      </c>
    </row>
    <row r="711" spans="1:65" s="82" customFormat="1" x14ac:dyDescent="0.2">
      <c r="A711" s="79"/>
      <c r="B711" s="80"/>
      <c r="C711" s="79"/>
      <c r="D711" s="167" t="s">
        <v>118</v>
      </c>
      <c r="E711" s="79"/>
      <c r="F711" s="168" t="s">
        <v>3811</v>
      </c>
      <c r="G711" s="79"/>
      <c r="H711" s="79"/>
      <c r="I711" s="79"/>
      <c r="J711" s="79"/>
      <c r="K711" s="79"/>
      <c r="L711" s="80"/>
      <c r="M711" s="165"/>
      <c r="O711" s="79"/>
      <c r="P711" s="79"/>
      <c r="Q711" s="79"/>
      <c r="R711" s="79"/>
      <c r="S711" s="79"/>
      <c r="T711" s="166"/>
      <c r="U711" s="79"/>
      <c r="V711" s="79"/>
      <c r="W711" s="79"/>
      <c r="X711" s="79"/>
      <c r="Y711" s="79"/>
      <c r="Z711" s="79"/>
      <c r="AA711" s="79"/>
      <c r="AB711" s="79"/>
      <c r="AC711" s="79"/>
      <c r="AD711" s="79"/>
      <c r="AE711" s="79"/>
      <c r="AT711" s="72" t="s">
        <v>118</v>
      </c>
      <c r="AU711" s="72" t="s">
        <v>62</v>
      </c>
    </row>
    <row r="712" spans="1:65" s="82" customFormat="1" ht="16.5" customHeight="1" x14ac:dyDescent="0.2">
      <c r="A712" s="79"/>
      <c r="B712" s="150"/>
      <c r="C712" s="151" t="s">
        <v>1074</v>
      </c>
      <c r="D712" s="151" t="s">
        <v>26</v>
      </c>
      <c r="E712" s="152" t="s">
        <v>1075</v>
      </c>
      <c r="F712" s="153" t="s">
        <v>3812</v>
      </c>
      <c r="G712" s="154" t="s">
        <v>835</v>
      </c>
      <c r="H712" s="155">
        <v>0.112</v>
      </c>
      <c r="I712" s="156">
        <v>687.49</v>
      </c>
      <c r="J712" s="156">
        <f>ROUND(I712*H712,2)</f>
        <v>77</v>
      </c>
      <c r="K712" s="153" t="s">
        <v>3562</v>
      </c>
      <c r="L712" s="80"/>
      <c r="M712" s="157" t="s">
        <v>31</v>
      </c>
      <c r="N712" s="158" t="s">
        <v>3550</v>
      </c>
      <c r="O712" s="159">
        <v>1.379</v>
      </c>
      <c r="P712" s="159">
        <f>O712*H712</f>
        <v>0.154448</v>
      </c>
      <c r="Q712" s="159">
        <v>0</v>
      </c>
      <c r="R712" s="159">
        <f>Q712*H712</f>
        <v>0</v>
      </c>
      <c r="S712" s="159">
        <v>0</v>
      </c>
      <c r="T712" s="160">
        <f>S712*H712</f>
        <v>0</v>
      </c>
      <c r="U712" s="79"/>
      <c r="V712" s="79"/>
      <c r="W712" s="79"/>
      <c r="X712" s="79"/>
      <c r="Y712" s="79"/>
      <c r="Z712" s="79"/>
      <c r="AA712" s="79"/>
      <c r="AB712" s="79"/>
      <c r="AC712" s="79"/>
      <c r="AD712" s="79"/>
      <c r="AE712" s="79"/>
      <c r="AR712" s="161" t="s">
        <v>162</v>
      </c>
      <c r="AT712" s="161" t="s">
        <v>26</v>
      </c>
      <c r="AU712" s="161" t="s">
        <v>62</v>
      </c>
      <c r="AY712" s="72" t="s">
        <v>107</v>
      </c>
      <c r="BE712" s="162">
        <f>IF(N712="základní",J712,0)</f>
        <v>77</v>
      </c>
      <c r="BF712" s="162">
        <f>IF(N712="snížená",J712,0)</f>
        <v>0</v>
      </c>
      <c r="BG712" s="162">
        <f>IF(N712="zákl. přenesená",J712,0)</f>
        <v>0</v>
      </c>
      <c r="BH712" s="162">
        <f>IF(N712="sníž. přenesená",J712,0)</f>
        <v>0</v>
      </c>
      <c r="BI712" s="162">
        <f>IF(N712="nulová",J712,0)</f>
        <v>0</v>
      </c>
      <c r="BJ712" s="72" t="s">
        <v>105</v>
      </c>
      <c r="BK712" s="162">
        <f>ROUND(I712*H712,2)</f>
        <v>77</v>
      </c>
      <c r="BL712" s="72" t="s">
        <v>162</v>
      </c>
      <c r="BM712" s="161" t="s">
        <v>1076</v>
      </c>
    </row>
    <row r="713" spans="1:65" s="82" customFormat="1" ht="19.5" x14ac:dyDescent="0.2">
      <c r="A713" s="79"/>
      <c r="B713" s="80"/>
      <c r="C713" s="79"/>
      <c r="D713" s="163" t="s">
        <v>116</v>
      </c>
      <c r="E713" s="79"/>
      <c r="F713" s="164" t="s">
        <v>1077</v>
      </c>
      <c r="G713" s="79"/>
      <c r="H713" s="79"/>
      <c r="I713" s="79"/>
      <c r="J713" s="79"/>
      <c r="K713" s="79"/>
      <c r="L713" s="80"/>
      <c r="M713" s="165"/>
      <c r="O713" s="79"/>
      <c r="P713" s="79"/>
      <c r="Q713" s="79"/>
      <c r="R713" s="79"/>
      <c r="S713" s="79"/>
      <c r="T713" s="166"/>
      <c r="U713" s="79"/>
      <c r="V713" s="79"/>
      <c r="W713" s="79"/>
      <c r="X713" s="79"/>
      <c r="Y713" s="79"/>
      <c r="Z713" s="79"/>
      <c r="AA713" s="79"/>
      <c r="AB713" s="79"/>
      <c r="AC713" s="79"/>
      <c r="AD713" s="79"/>
      <c r="AE713" s="79"/>
      <c r="AT713" s="72" t="s">
        <v>116</v>
      </c>
      <c r="AU713" s="72" t="s">
        <v>62</v>
      </c>
    </row>
    <row r="714" spans="1:65" s="82" customFormat="1" x14ac:dyDescent="0.2">
      <c r="A714" s="79"/>
      <c r="B714" s="80"/>
      <c r="C714" s="79"/>
      <c r="D714" s="167" t="s">
        <v>118</v>
      </c>
      <c r="E714" s="79"/>
      <c r="F714" s="168" t="s">
        <v>3813</v>
      </c>
      <c r="G714" s="79"/>
      <c r="H714" s="79"/>
      <c r="I714" s="79"/>
      <c r="J714" s="79"/>
      <c r="K714" s="79"/>
      <c r="L714" s="80"/>
      <c r="M714" s="165"/>
      <c r="O714" s="79"/>
      <c r="P714" s="79"/>
      <c r="Q714" s="79"/>
      <c r="R714" s="79"/>
      <c r="S714" s="79"/>
      <c r="T714" s="166"/>
      <c r="U714" s="79"/>
      <c r="V714" s="79"/>
      <c r="W714" s="79"/>
      <c r="X714" s="79"/>
      <c r="Y714" s="79"/>
      <c r="Z714" s="79"/>
      <c r="AA714" s="79"/>
      <c r="AB714" s="79"/>
      <c r="AC714" s="79"/>
      <c r="AD714" s="79"/>
      <c r="AE714" s="79"/>
      <c r="AT714" s="72" t="s">
        <v>118</v>
      </c>
      <c r="AU714" s="72" t="s">
        <v>62</v>
      </c>
    </row>
    <row r="715" spans="1:65" s="82" customFormat="1" ht="16.5" customHeight="1" x14ac:dyDescent="0.2">
      <c r="A715" s="79"/>
      <c r="B715" s="150"/>
      <c r="C715" s="151" t="s">
        <v>1078</v>
      </c>
      <c r="D715" s="151" t="s">
        <v>26</v>
      </c>
      <c r="E715" s="152" t="s">
        <v>1079</v>
      </c>
      <c r="F715" s="153" t="s">
        <v>3814</v>
      </c>
      <c r="G715" s="154" t="s">
        <v>835</v>
      </c>
      <c r="H715" s="155">
        <v>0.112</v>
      </c>
      <c r="I715" s="156">
        <v>717.01</v>
      </c>
      <c r="J715" s="156">
        <f>ROUND(I715*H715,2)</f>
        <v>80.31</v>
      </c>
      <c r="K715" s="153" t="s">
        <v>3562</v>
      </c>
      <c r="L715" s="80"/>
      <c r="M715" s="157" t="s">
        <v>31</v>
      </c>
      <c r="N715" s="158" t="s">
        <v>3550</v>
      </c>
      <c r="O715" s="159">
        <v>1.427</v>
      </c>
      <c r="P715" s="159">
        <f>O715*H715</f>
        <v>0.15982400000000002</v>
      </c>
      <c r="Q715" s="159">
        <v>0</v>
      </c>
      <c r="R715" s="159">
        <f>Q715*H715</f>
        <v>0</v>
      </c>
      <c r="S715" s="159">
        <v>0</v>
      </c>
      <c r="T715" s="160">
        <f>S715*H715</f>
        <v>0</v>
      </c>
      <c r="U715" s="79"/>
      <c r="V715" s="79"/>
      <c r="W715" s="79"/>
      <c r="X715" s="79"/>
      <c r="Y715" s="79"/>
      <c r="Z715" s="79"/>
      <c r="AA715" s="79"/>
      <c r="AB715" s="79"/>
      <c r="AC715" s="79"/>
      <c r="AD715" s="79"/>
      <c r="AE715" s="79"/>
      <c r="AR715" s="161" t="s">
        <v>162</v>
      </c>
      <c r="AT715" s="161" t="s">
        <v>26</v>
      </c>
      <c r="AU715" s="161" t="s">
        <v>62</v>
      </c>
      <c r="AY715" s="72" t="s">
        <v>107</v>
      </c>
      <c r="BE715" s="162">
        <f>IF(N715="základní",J715,0)</f>
        <v>80.31</v>
      </c>
      <c r="BF715" s="162">
        <f>IF(N715="snížená",J715,0)</f>
        <v>0</v>
      </c>
      <c r="BG715" s="162">
        <f>IF(N715="zákl. přenesená",J715,0)</f>
        <v>0</v>
      </c>
      <c r="BH715" s="162">
        <f>IF(N715="sníž. přenesená",J715,0)</f>
        <v>0</v>
      </c>
      <c r="BI715" s="162">
        <f>IF(N715="nulová",J715,0)</f>
        <v>0</v>
      </c>
      <c r="BJ715" s="72" t="s">
        <v>105</v>
      </c>
      <c r="BK715" s="162">
        <f>ROUND(I715*H715,2)</f>
        <v>80.31</v>
      </c>
      <c r="BL715" s="72" t="s">
        <v>162</v>
      </c>
      <c r="BM715" s="161" t="s">
        <v>1080</v>
      </c>
    </row>
    <row r="716" spans="1:65" s="82" customFormat="1" ht="19.5" x14ac:dyDescent="0.2">
      <c r="A716" s="79"/>
      <c r="B716" s="80"/>
      <c r="C716" s="79"/>
      <c r="D716" s="163" t="s">
        <v>116</v>
      </c>
      <c r="E716" s="79"/>
      <c r="F716" s="164" t="s">
        <v>1081</v>
      </c>
      <c r="G716" s="79"/>
      <c r="H716" s="79"/>
      <c r="I716" s="79"/>
      <c r="J716" s="79"/>
      <c r="K716" s="79"/>
      <c r="L716" s="80"/>
      <c r="M716" s="165"/>
      <c r="O716" s="79"/>
      <c r="P716" s="79"/>
      <c r="Q716" s="79"/>
      <c r="R716" s="79"/>
      <c r="S716" s="79"/>
      <c r="T716" s="166"/>
      <c r="U716" s="79"/>
      <c r="V716" s="79"/>
      <c r="W716" s="79"/>
      <c r="X716" s="79"/>
      <c r="Y716" s="79"/>
      <c r="Z716" s="79"/>
      <c r="AA716" s="79"/>
      <c r="AB716" s="79"/>
      <c r="AC716" s="79"/>
      <c r="AD716" s="79"/>
      <c r="AE716" s="79"/>
      <c r="AT716" s="72" t="s">
        <v>116</v>
      </c>
      <c r="AU716" s="72" t="s">
        <v>62</v>
      </c>
    </row>
    <row r="717" spans="1:65" s="82" customFormat="1" x14ac:dyDescent="0.2">
      <c r="A717" s="79"/>
      <c r="B717" s="80"/>
      <c r="C717" s="79"/>
      <c r="D717" s="167" t="s">
        <v>118</v>
      </c>
      <c r="E717" s="79"/>
      <c r="F717" s="168" t="s">
        <v>3815</v>
      </c>
      <c r="G717" s="79"/>
      <c r="H717" s="79"/>
      <c r="I717" s="79"/>
      <c r="J717" s="79"/>
      <c r="K717" s="79"/>
      <c r="L717" s="80"/>
      <c r="M717" s="165"/>
      <c r="O717" s="79"/>
      <c r="P717" s="79"/>
      <c r="Q717" s="79"/>
      <c r="R717" s="79"/>
      <c r="S717" s="79"/>
      <c r="T717" s="166"/>
      <c r="U717" s="79"/>
      <c r="V717" s="79"/>
      <c r="W717" s="79"/>
      <c r="X717" s="79"/>
      <c r="Y717" s="79"/>
      <c r="Z717" s="79"/>
      <c r="AA717" s="79"/>
      <c r="AB717" s="79"/>
      <c r="AC717" s="79"/>
      <c r="AD717" s="79"/>
      <c r="AE717" s="79"/>
      <c r="AT717" s="72" t="s">
        <v>118</v>
      </c>
      <c r="AU717" s="72" t="s">
        <v>62</v>
      </c>
    </row>
    <row r="718" spans="1:65" s="82" customFormat="1" ht="16.5" customHeight="1" x14ac:dyDescent="0.2">
      <c r="A718" s="79"/>
      <c r="B718" s="150"/>
      <c r="C718" s="151" t="s">
        <v>1082</v>
      </c>
      <c r="D718" s="151" t="s">
        <v>26</v>
      </c>
      <c r="E718" s="152" t="s">
        <v>1083</v>
      </c>
      <c r="F718" s="153" t="s">
        <v>3816</v>
      </c>
      <c r="G718" s="154" t="s">
        <v>835</v>
      </c>
      <c r="H718" s="155">
        <v>0.112</v>
      </c>
      <c r="I718" s="156">
        <v>802.34</v>
      </c>
      <c r="J718" s="156">
        <f>ROUND(I718*H718,2)</f>
        <v>89.86</v>
      </c>
      <c r="K718" s="153" t="s">
        <v>3562</v>
      </c>
      <c r="L718" s="80"/>
      <c r="M718" s="157" t="s">
        <v>31</v>
      </c>
      <c r="N718" s="158" t="s">
        <v>3550</v>
      </c>
      <c r="O718" s="159">
        <v>1.52</v>
      </c>
      <c r="P718" s="159">
        <f>O718*H718</f>
        <v>0.17024</v>
      </c>
      <c r="Q718" s="159">
        <v>0</v>
      </c>
      <c r="R718" s="159">
        <f>Q718*H718</f>
        <v>0</v>
      </c>
      <c r="S718" s="159">
        <v>0</v>
      </c>
      <c r="T718" s="160">
        <f>S718*H718</f>
        <v>0</v>
      </c>
      <c r="U718" s="79"/>
      <c r="V718" s="79"/>
      <c r="W718" s="79"/>
      <c r="X718" s="79"/>
      <c r="Y718" s="79"/>
      <c r="Z718" s="79"/>
      <c r="AA718" s="79"/>
      <c r="AB718" s="79"/>
      <c r="AC718" s="79"/>
      <c r="AD718" s="79"/>
      <c r="AE718" s="79"/>
      <c r="AR718" s="161" t="s">
        <v>162</v>
      </c>
      <c r="AT718" s="161" t="s">
        <v>26</v>
      </c>
      <c r="AU718" s="161" t="s">
        <v>62</v>
      </c>
      <c r="AY718" s="72" t="s">
        <v>107</v>
      </c>
      <c r="BE718" s="162">
        <f>IF(N718="základní",J718,0)</f>
        <v>89.86</v>
      </c>
      <c r="BF718" s="162">
        <f>IF(N718="snížená",J718,0)</f>
        <v>0</v>
      </c>
      <c r="BG718" s="162">
        <f>IF(N718="zákl. přenesená",J718,0)</f>
        <v>0</v>
      </c>
      <c r="BH718" s="162">
        <f>IF(N718="sníž. přenesená",J718,0)</f>
        <v>0</v>
      </c>
      <c r="BI718" s="162">
        <f>IF(N718="nulová",J718,0)</f>
        <v>0</v>
      </c>
      <c r="BJ718" s="72" t="s">
        <v>105</v>
      </c>
      <c r="BK718" s="162">
        <f>ROUND(I718*H718,2)</f>
        <v>89.86</v>
      </c>
      <c r="BL718" s="72" t="s">
        <v>162</v>
      </c>
      <c r="BM718" s="161" t="s">
        <v>1084</v>
      </c>
    </row>
    <row r="719" spans="1:65" s="82" customFormat="1" ht="19.5" x14ac:dyDescent="0.2">
      <c r="A719" s="79"/>
      <c r="B719" s="80"/>
      <c r="C719" s="79"/>
      <c r="D719" s="163" t="s">
        <v>116</v>
      </c>
      <c r="E719" s="79"/>
      <c r="F719" s="164" t="s">
        <v>1085</v>
      </c>
      <c r="G719" s="79"/>
      <c r="H719" s="79"/>
      <c r="I719" s="79"/>
      <c r="J719" s="79"/>
      <c r="K719" s="79"/>
      <c r="L719" s="80"/>
      <c r="M719" s="165"/>
      <c r="O719" s="79"/>
      <c r="P719" s="79"/>
      <c r="Q719" s="79"/>
      <c r="R719" s="79"/>
      <c r="S719" s="79"/>
      <c r="T719" s="166"/>
      <c r="U719" s="79"/>
      <c r="V719" s="79"/>
      <c r="W719" s="79"/>
      <c r="X719" s="79"/>
      <c r="Y719" s="79"/>
      <c r="Z719" s="79"/>
      <c r="AA719" s="79"/>
      <c r="AB719" s="79"/>
      <c r="AC719" s="79"/>
      <c r="AD719" s="79"/>
      <c r="AE719" s="79"/>
      <c r="AT719" s="72" t="s">
        <v>116</v>
      </c>
      <c r="AU719" s="72" t="s">
        <v>62</v>
      </c>
    </row>
    <row r="720" spans="1:65" s="82" customFormat="1" x14ac:dyDescent="0.2">
      <c r="A720" s="79"/>
      <c r="B720" s="80"/>
      <c r="C720" s="79"/>
      <c r="D720" s="167" t="s">
        <v>118</v>
      </c>
      <c r="E720" s="79"/>
      <c r="F720" s="168" t="s">
        <v>3817</v>
      </c>
      <c r="G720" s="79"/>
      <c r="H720" s="79"/>
      <c r="I720" s="79"/>
      <c r="J720" s="79"/>
      <c r="K720" s="79"/>
      <c r="L720" s="80"/>
      <c r="M720" s="165"/>
      <c r="O720" s="79"/>
      <c r="P720" s="79"/>
      <c r="Q720" s="79"/>
      <c r="R720" s="79"/>
      <c r="S720" s="79"/>
      <c r="T720" s="166"/>
      <c r="U720" s="79"/>
      <c r="V720" s="79"/>
      <c r="W720" s="79"/>
      <c r="X720" s="79"/>
      <c r="Y720" s="79"/>
      <c r="Z720" s="79"/>
      <c r="AA720" s="79"/>
      <c r="AB720" s="79"/>
      <c r="AC720" s="79"/>
      <c r="AD720" s="79"/>
      <c r="AE720" s="79"/>
      <c r="AT720" s="72" t="s">
        <v>118</v>
      </c>
      <c r="AU720" s="72" t="s">
        <v>62</v>
      </c>
    </row>
    <row r="721" spans="1:65" s="82" customFormat="1" ht="16.5" customHeight="1" x14ac:dyDescent="0.2">
      <c r="A721" s="79"/>
      <c r="B721" s="150"/>
      <c r="C721" s="151" t="s">
        <v>1086</v>
      </c>
      <c r="D721" s="151" t="s">
        <v>26</v>
      </c>
      <c r="E721" s="152" t="s">
        <v>1087</v>
      </c>
      <c r="F721" s="153" t="s">
        <v>1088</v>
      </c>
      <c r="G721" s="154" t="s">
        <v>835</v>
      </c>
      <c r="H721" s="155">
        <v>0.112</v>
      </c>
      <c r="I721" s="156">
        <v>509.52</v>
      </c>
      <c r="J721" s="156">
        <f>ROUND(I721*H721,2)</f>
        <v>57.07</v>
      </c>
      <c r="K721" s="153" t="s">
        <v>3562</v>
      </c>
      <c r="L721" s="80"/>
      <c r="M721" s="157" t="s">
        <v>31</v>
      </c>
      <c r="N721" s="158" t="s">
        <v>3550</v>
      </c>
      <c r="O721" s="159">
        <v>1.2130000000000001</v>
      </c>
      <c r="P721" s="159">
        <f>O721*H721</f>
        <v>0.135856</v>
      </c>
      <c r="Q721" s="159">
        <v>0</v>
      </c>
      <c r="R721" s="159">
        <f>Q721*H721</f>
        <v>0</v>
      </c>
      <c r="S721" s="159">
        <v>0</v>
      </c>
      <c r="T721" s="160">
        <f>S721*H721</f>
        <v>0</v>
      </c>
      <c r="U721" s="79"/>
      <c r="V721" s="79"/>
      <c r="W721" s="79"/>
      <c r="X721" s="79"/>
      <c r="Y721" s="79"/>
      <c r="Z721" s="79"/>
      <c r="AA721" s="79"/>
      <c r="AB721" s="79"/>
      <c r="AC721" s="79"/>
      <c r="AD721" s="79"/>
      <c r="AE721" s="79"/>
      <c r="AR721" s="161" t="s">
        <v>162</v>
      </c>
      <c r="AT721" s="161" t="s">
        <v>26</v>
      </c>
      <c r="AU721" s="161" t="s">
        <v>62</v>
      </c>
      <c r="AY721" s="72" t="s">
        <v>107</v>
      </c>
      <c r="BE721" s="162">
        <f>IF(N721="základní",J721,0)</f>
        <v>57.07</v>
      </c>
      <c r="BF721" s="162">
        <f>IF(N721="snížená",J721,0)</f>
        <v>0</v>
      </c>
      <c r="BG721" s="162">
        <f>IF(N721="zákl. přenesená",J721,0)</f>
        <v>0</v>
      </c>
      <c r="BH721" s="162">
        <f>IF(N721="sníž. přenesená",J721,0)</f>
        <v>0</v>
      </c>
      <c r="BI721" s="162">
        <f>IF(N721="nulová",J721,0)</f>
        <v>0</v>
      </c>
      <c r="BJ721" s="72" t="s">
        <v>105</v>
      </c>
      <c r="BK721" s="162">
        <f>ROUND(I721*H721,2)</f>
        <v>57.07</v>
      </c>
      <c r="BL721" s="72" t="s">
        <v>162</v>
      </c>
      <c r="BM721" s="161" t="s">
        <v>1089</v>
      </c>
    </row>
    <row r="722" spans="1:65" s="82" customFormat="1" ht="19.5" x14ac:dyDescent="0.2">
      <c r="A722" s="79"/>
      <c r="B722" s="80"/>
      <c r="C722" s="79"/>
      <c r="D722" s="163" t="s">
        <v>116</v>
      </c>
      <c r="E722" s="79"/>
      <c r="F722" s="164" t="s">
        <v>1090</v>
      </c>
      <c r="G722" s="79"/>
      <c r="H722" s="79"/>
      <c r="I722" s="79"/>
      <c r="J722" s="79"/>
      <c r="K722" s="79"/>
      <c r="L722" s="80"/>
      <c r="M722" s="165"/>
      <c r="O722" s="79"/>
      <c r="P722" s="79"/>
      <c r="Q722" s="79"/>
      <c r="R722" s="79"/>
      <c r="S722" s="79"/>
      <c r="T722" s="166"/>
      <c r="U722" s="79"/>
      <c r="V722" s="79"/>
      <c r="W722" s="79"/>
      <c r="X722" s="79"/>
      <c r="Y722" s="79"/>
      <c r="Z722" s="79"/>
      <c r="AA722" s="79"/>
      <c r="AB722" s="79"/>
      <c r="AC722" s="79"/>
      <c r="AD722" s="79"/>
      <c r="AE722" s="79"/>
      <c r="AT722" s="72" t="s">
        <v>116</v>
      </c>
      <c r="AU722" s="72" t="s">
        <v>62</v>
      </c>
    </row>
    <row r="723" spans="1:65" s="82" customFormat="1" x14ac:dyDescent="0.2">
      <c r="A723" s="79"/>
      <c r="B723" s="80"/>
      <c r="C723" s="79"/>
      <c r="D723" s="167" t="s">
        <v>118</v>
      </c>
      <c r="E723" s="79"/>
      <c r="F723" s="168" t="s">
        <v>3818</v>
      </c>
      <c r="G723" s="79"/>
      <c r="H723" s="79"/>
      <c r="I723" s="79"/>
      <c r="J723" s="79"/>
      <c r="K723" s="79"/>
      <c r="L723" s="80"/>
      <c r="M723" s="165"/>
      <c r="O723" s="79"/>
      <c r="P723" s="79"/>
      <c r="Q723" s="79"/>
      <c r="R723" s="79"/>
      <c r="S723" s="79"/>
      <c r="T723" s="166"/>
      <c r="U723" s="79"/>
      <c r="V723" s="79"/>
      <c r="W723" s="79"/>
      <c r="X723" s="79"/>
      <c r="Y723" s="79"/>
      <c r="Z723" s="79"/>
      <c r="AA723" s="79"/>
      <c r="AB723" s="79"/>
      <c r="AC723" s="79"/>
      <c r="AD723" s="79"/>
      <c r="AE723" s="79"/>
      <c r="AT723" s="72" t="s">
        <v>118</v>
      </c>
      <c r="AU723" s="72" t="s">
        <v>62</v>
      </c>
    </row>
    <row r="724" spans="1:65" s="82" customFormat="1" ht="16.5" customHeight="1" x14ac:dyDescent="0.2">
      <c r="A724" s="79"/>
      <c r="B724" s="150"/>
      <c r="C724" s="151" t="s">
        <v>1091</v>
      </c>
      <c r="D724" s="151" t="s">
        <v>26</v>
      </c>
      <c r="E724" s="152" t="s">
        <v>1092</v>
      </c>
      <c r="F724" s="153" t="s">
        <v>1093</v>
      </c>
      <c r="G724" s="154" t="s">
        <v>835</v>
      </c>
      <c r="H724" s="155">
        <v>0.112</v>
      </c>
      <c r="I724" s="156">
        <v>702.55</v>
      </c>
      <c r="J724" s="156">
        <f>ROUND(I724*H724,2)</f>
        <v>78.69</v>
      </c>
      <c r="K724" s="153" t="s">
        <v>3562</v>
      </c>
      <c r="L724" s="80"/>
      <c r="M724" s="157" t="s">
        <v>31</v>
      </c>
      <c r="N724" s="158" t="s">
        <v>3550</v>
      </c>
      <c r="O724" s="159">
        <v>1.0529999999999999</v>
      </c>
      <c r="P724" s="159">
        <f>O724*H724</f>
        <v>0.117936</v>
      </c>
      <c r="Q724" s="159">
        <v>0</v>
      </c>
      <c r="R724" s="159">
        <f>Q724*H724</f>
        <v>0</v>
      </c>
      <c r="S724" s="159">
        <v>0</v>
      </c>
      <c r="T724" s="160">
        <f>S724*H724</f>
        <v>0</v>
      </c>
      <c r="U724" s="79"/>
      <c r="V724" s="79"/>
      <c r="W724" s="79"/>
      <c r="X724" s="79"/>
      <c r="Y724" s="79"/>
      <c r="Z724" s="79"/>
      <c r="AA724" s="79"/>
      <c r="AB724" s="79"/>
      <c r="AC724" s="79"/>
      <c r="AD724" s="79"/>
      <c r="AE724" s="79"/>
      <c r="AR724" s="161" t="s">
        <v>162</v>
      </c>
      <c r="AT724" s="161" t="s">
        <v>26</v>
      </c>
      <c r="AU724" s="161" t="s">
        <v>62</v>
      </c>
      <c r="AY724" s="72" t="s">
        <v>107</v>
      </c>
      <c r="BE724" s="162">
        <f>IF(N724="základní",J724,0)</f>
        <v>78.69</v>
      </c>
      <c r="BF724" s="162">
        <f>IF(N724="snížená",J724,0)</f>
        <v>0</v>
      </c>
      <c r="BG724" s="162">
        <f>IF(N724="zákl. přenesená",J724,0)</f>
        <v>0</v>
      </c>
      <c r="BH724" s="162">
        <f>IF(N724="sníž. přenesená",J724,0)</f>
        <v>0</v>
      </c>
      <c r="BI724" s="162">
        <f>IF(N724="nulová",J724,0)</f>
        <v>0</v>
      </c>
      <c r="BJ724" s="72" t="s">
        <v>105</v>
      </c>
      <c r="BK724" s="162">
        <f>ROUND(I724*H724,2)</f>
        <v>78.69</v>
      </c>
      <c r="BL724" s="72" t="s">
        <v>162</v>
      </c>
      <c r="BM724" s="161" t="s">
        <v>1094</v>
      </c>
    </row>
    <row r="725" spans="1:65" s="82" customFormat="1" ht="19.5" x14ac:dyDescent="0.2">
      <c r="A725" s="79"/>
      <c r="B725" s="80"/>
      <c r="C725" s="79"/>
      <c r="D725" s="163" t="s">
        <v>116</v>
      </c>
      <c r="E725" s="79"/>
      <c r="F725" s="164" t="s">
        <v>1095</v>
      </c>
      <c r="G725" s="79"/>
      <c r="H725" s="79"/>
      <c r="I725" s="79"/>
      <c r="J725" s="79"/>
      <c r="K725" s="79"/>
      <c r="L725" s="80"/>
      <c r="M725" s="165"/>
      <c r="O725" s="79"/>
      <c r="P725" s="79"/>
      <c r="Q725" s="79"/>
      <c r="R725" s="79"/>
      <c r="S725" s="79"/>
      <c r="T725" s="166"/>
      <c r="U725" s="79"/>
      <c r="V725" s="79"/>
      <c r="W725" s="79"/>
      <c r="X725" s="79"/>
      <c r="Y725" s="79"/>
      <c r="Z725" s="79"/>
      <c r="AA725" s="79"/>
      <c r="AB725" s="79"/>
      <c r="AC725" s="79"/>
      <c r="AD725" s="79"/>
      <c r="AE725" s="79"/>
      <c r="AT725" s="72" t="s">
        <v>116</v>
      </c>
      <c r="AU725" s="72" t="s">
        <v>62</v>
      </c>
    </row>
    <row r="726" spans="1:65" s="82" customFormat="1" x14ac:dyDescent="0.2">
      <c r="A726" s="79"/>
      <c r="B726" s="80"/>
      <c r="C726" s="79"/>
      <c r="D726" s="167" t="s">
        <v>118</v>
      </c>
      <c r="E726" s="79"/>
      <c r="F726" s="168" t="s">
        <v>3819</v>
      </c>
      <c r="G726" s="79"/>
      <c r="H726" s="79"/>
      <c r="I726" s="79"/>
      <c r="J726" s="79"/>
      <c r="K726" s="79"/>
      <c r="L726" s="80"/>
      <c r="M726" s="165"/>
      <c r="O726" s="79"/>
      <c r="P726" s="79"/>
      <c r="Q726" s="79"/>
      <c r="R726" s="79"/>
      <c r="S726" s="79"/>
      <c r="T726" s="166"/>
      <c r="U726" s="79"/>
      <c r="V726" s="79"/>
      <c r="W726" s="79"/>
      <c r="X726" s="79"/>
      <c r="Y726" s="79"/>
      <c r="Z726" s="79"/>
      <c r="AA726" s="79"/>
      <c r="AB726" s="79"/>
      <c r="AC726" s="79"/>
      <c r="AD726" s="79"/>
      <c r="AE726" s="79"/>
      <c r="AT726" s="72" t="s">
        <v>118</v>
      </c>
      <c r="AU726" s="72" t="s">
        <v>62</v>
      </c>
    </row>
    <row r="727" spans="1:65" s="138" customFormat="1" ht="22.9" customHeight="1" x14ac:dyDescent="0.2">
      <c r="B727" s="139"/>
      <c r="D727" s="140" t="s">
        <v>102</v>
      </c>
      <c r="E727" s="148" t="s">
        <v>1096</v>
      </c>
      <c r="F727" s="148" t="s">
        <v>1097</v>
      </c>
      <c r="J727" s="149">
        <f>BK727</f>
        <v>18204.91</v>
      </c>
      <c r="L727" s="139"/>
      <c r="M727" s="143"/>
      <c r="P727" s="144">
        <f>SUM(P728:P742)</f>
        <v>35.665725000000002</v>
      </c>
      <c r="R727" s="144">
        <f>SUM(R728:R742)</f>
        <v>0</v>
      </c>
      <c r="T727" s="145">
        <f>SUM(T728:T742)</f>
        <v>0.86399999999999999</v>
      </c>
      <c r="AR727" s="140" t="s">
        <v>62</v>
      </c>
      <c r="AT727" s="146" t="s">
        <v>102</v>
      </c>
      <c r="AU727" s="146" t="s">
        <v>105</v>
      </c>
      <c r="AY727" s="140" t="s">
        <v>107</v>
      </c>
      <c r="BK727" s="147">
        <f>SUM(BK728:BK742)</f>
        <v>18204.91</v>
      </c>
    </row>
    <row r="728" spans="1:65" s="82" customFormat="1" ht="16.5" customHeight="1" x14ac:dyDescent="0.2">
      <c r="A728" s="79"/>
      <c r="B728" s="150"/>
      <c r="C728" s="151" t="s">
        <v>1098</v>
      </c>
      <c r="D728" s="151" t="s">
        <v>26</v>
      </c>
      <c r="E728" s="152" t="s">
        <v>1099</v>
      </c>
      <c r="F728" s="153" t="s">
        <v>1100</v>
      </c>
      <c r="G728" s="154" t="s">
        <v>125</v>
      </c>
      <c r="H728" s="155">
        <v>2</v>
      </c>
      <c r="I728" s="156">
        <v>978.18</v>
      </c>
      <c r="J728" s="156">
        <f>ROUND(I728*H728,2)</f>
        <v>1956.36</v>
      </c>
      <c r="K728" s="153" t="s">
        <v>3562</v>
      </c>
      <c r="L728" s="80"/>
      <c r="M728" s="157" t="s">
        <v>31</v>
      </c>
      <c r="N728" s="158" t="s">
        <v>3550</v>
      </c>
      <c r="O728" s="159">
        <v>1.3720000000000001</v>
      </c>
      <c r="P728" s="159">
        <f>O728*H728</f>
        <v>2.7440000000000002</v>
      </c>
      <c r="Q728" s="159">
        <v>0</v>
      </c>
      <c r="R728" s="159">
        <f>Q728*H728</f>
        <v>0</v>
      </c>
      <c r="S728" s="159">
        <v>0.11700000000000001</v>
      </c>
      <c r="T728" s="160">
        <f>S728*H728</f>
        <v>0.23400000000000001</v>
      </c>
      <c r="U728" s="79"/>
      <c r="V728" s="79"/>
      <c r="W728" s="79"/>
      <c r="X728" s="79"/>
      <c r="Y728" s="79"/>
      <c r="Z728" s="79"/>
      <c r="AA728" s="79"/>
      <c r="AB728" s="79"/>
      <c r="AC728" s="79"/>
      <c r="AD728" s="79"/>
      <c r="AE728" s="79"/>
      <c r="AR728" s="161" t="s">
        <v>162</v>
      </c>
      <c r="AT728" s="161" t="s">
        <v>26</v>
      </c>
      <c r="AU728" s="161" t="s">
        <v>62</v>
      </c>
      <c r="AY728" s="72" t="s">
        <v>107</v>
      </c>
      <c r="BE728" s="162">
        <f>IF(N728="základní",J728,0)</f>
        <v>1956.36</v>
      </c>
      <c r="BF728" s="162">
        <f>IF(N728="snížená",J728,0)</f>
        <v>0</v>
      </c>
      <c r="BG728" s="162">
        <f>IF(N728="zákl. přenesená",J728,0)</f>
        <v>0</v>
      </c>
      <c r="BH728" s="162">
        <f>IF(N728="sníž. přenesená",J728,0)</f>
        <v>0</v>
      </c>
      <c r="BI728" s="162">
        <f>IF(N728="nulová",J728,0)</f>
        <v>0</v>
      </c>
      <c r="BJ728" s="72" t="s">
        <v>105</v>
      </c>
      <c r="BK728" s="162">
        <f>ROUND(I728*H728,2)</f>
        <v>1956.36</v>
      </c>
      <c r="BL728" s="72" t="s">
        <v>162</v>
      </c>
      <c r="BM728" s="161" t="s">
        <v>1101</v>
      </c>
    </row>
    <row r="729" spans="1:65" s="82" customFormat="1" x14ac:dyDescent="0.2">
      <c r="A729" s="79"/>
      <c r="B729" s="80"/>
      <c r="C729" s="79"/>
      <c r="D729" s="163" t="s">
        <v>116</v>
      </c>
      <c r="E729" s="79"/>
      <c r="F729" s="164" t="s">
        <v>1102</v>
      </c>
      <c r="G729" s="79"/>
      <c r="H729" s="79"/>
      <c r="I729" s="79"/>
      <c r="J729" s="79"/>
      <c r="K729" s="79"/>
      <c r="L729" s="80"/>
      <c r="M729" s="165"/>
      <c r="O729" s="79"/>
      <c r="P729" s="79"/>
      <c r="Q729" s="79"/>
      <c r="R729" s="79"/>
      <c r="S729" s="79"/>
      <c r="T729" s="166"/>
      <c r="U729" s="79"/>
      <c r="V729" s="79"/>
      <c r="W729" s="79"/>
      <c r="X729" s="79"/>
      <c r="Y729" s="79"/>
      <c r="Z729" s="79"/>
      <c r="AA729" s="79"/>
      <c r="AB729" s="79"/>
      <c r="AC729" s="79"/>
      <c r="AD729" s="79"/>
      <c r="AE729" s="79"/>
      <c r="AT729" s="72" t="s">
        <v>116</v>
      </c>
      <c r="AU729" s="72" t="s">
        <v>62</v>
      </c>
    </row>
    <row r="730" spans="1:65" s="82" customFormat="1" x14ac:dyDescent="0.2">
      <c r="A730" s="79"/>
      <c r="B730" s="80"/>
      <c r="C730" s="79"/>
      <c r="D730" s="167" t="s">
        <v>118</v>
      </c>
      <c r="E730" s="79"/>
      <c r="F730" s="168" t="s">
        <v>3820</v>
      </c>
      <c r="G730" s="79"/>
      <c r="H730" s="79"/>
      <c r="I730" s="79"/>
      <c r="J730" s="79"/>
      <c r="K730" s="79"/>
      <c r="L730" s="80"/>
      <c r="M730" s="165"/>
      <c r="O730" s="79"/>
      <c r="P730" s="79"/>
      <c r="Q730" s="79"/>
      <c r="R730" s="79"/>
      <c r="S730" s="79"/>
      <c r="T730" s="166"/>
      <c r="U730" s="79"/>
      <c r="V730" s="79"/>
      <c r="W730" s="79"/>
      <c r="X730" s="79"/>
      <c r="Y730" s="79"/>
      <c r="Z730" s="79"/>
      <c r="AA730" s="79"/>
      <c r="AB730" s="79"/>
      <c r="AC730" s="79"/>
      <c r="AD730" s="79"/>
      <c r="AE730" s="79"/>
      <c r="AT730" s="72" t="s">
        <v>118</v>
      </c>
      <c r="AU730" s="72" t="s">
        <v>62</v>
      </c>
    </row>
    <row r="731" spans="1:65" s="82" customFormat="1" ht="16.5" customHeight="1" x14ac:dyDescent="0.2">
      <c r="A731" s="79"/>
      <c r="B731" s="150"/>
      <c r="C731" s="151" t="s">
        <v>1103</v>
      </c>
      <c r="D731" s="151" t="s">
        <v>26</v>
      </c>
      <c r="E731" s="152" t="s">
        <v>1104</v>
      </c>
      <c r="F731" s="153" t="s">
        <v>1105</v>
      </c>
      <c r="G731" s="154" t="s">
        <v>125</v>
      </c>
      <c r="H731" s="155">
        <v>2</v>
      </c>
      <c r="I731" s="156">
        <v>1134.68</v>
      </c>
      <c r="J731" s="156">
        <f>ROUND(I731*H731,2)</f>
        <v>2269.36</v>
      </c>
      <c r="K731" s="153" t="s">
        <v>3562</v>
      </c>
      <c r="L731" s="80"/>
      <c r="M731" s="157" t="s">
        <v>31</v>
      </c>
      <c r="N731" s="158" t="s">
        <v>3550</v>
      </c>
      <c r="O731" s="159">
        <v>1.7210000000000001</v>
      </c>
      <c r="P731" s="159">
        <f>O731*H731</f>
        <v>3.4420000000000002</v>
      </c>
      <c r="Q731" s="159">
        <v>0</v>
      </c>
      <c r="R731" s="159">
        <f>Q731*H731</f>
        <v>0</v>
      </c>
      <c r="S731" s="159">
        <v>0.315</v>
      </c>
      <c r="T731" s="160">
        <f>S731*H731</f>
        <v>0.63</v>
      </c>
      <c r="U731" s="79"/>
      <c r="V731" s="79"/>
      <c r="W731" s="79"/>
      <c r="X731" s="79"/>
      <c r="Y731" s="79"/>
      <c r="Z731" s="79"/>
      <c r="AA731" s="79"/>
      <c r="AB731" s="79"/>
      <c r="AC731" s="79"/>
      <c r="AD731" s="79"/>
      <c r="AE731" s="79"/>
      <c r="AR731" s="161" t="s">
        <v>162</v>
      </c>
      <c r="AT731" s="161" t="s">
        <v>26</v>
      </c>
      <c r="AU731" s="161" t="s">
        <v>62</v>
      </c>
      <c r="AY731" s="72" t="s">
        <v>107</v>
      </c>
      <c r="BE731" s="162">
        <f>IF(N731="základní",J731,0)</f>
        <v>2269.36</v>
      </c>
      <c r="BF731" s="162">
        <f>IF(N731="snížená",J731,0)</f>
        <v>0</v>
      </c>
      <c r="BG731" s="162">
        <f>IF(N731="zákl. přenesená",J731,0)</f>
        <v>0</v>
      </c>
      <c r="BH731" s="162">
        <f>IF(N731="sníž. přenesená",J731,0)</f>
        <v>0</v>
      </c>
      <c r="BI731" s="162">
        <f>IF(N731="nulová",J731,0)</f>
        <v>0</v>
      </c>
      <c r="BJ731" s="72" t="s">
        <v>105</v>
      </c>
      <c r="BK731" s="162">
        <f>ROUND(I731*H731,2)</f>
        <v>2269.36</v>
      </c>
      <c r="BL731" s="72" t="s">
        <v>162</v>
      </c>
      <c r="BM731" s="161" t="s">
        <v>1106</v>
      </c>
    </row>
    <row r="732" spans="1:65" s="82" customFormat="1" x14ac:dyDescent="0.2">
      <c r="A732" s="79"/>
      <c r="B732" s="80"/>
      <c r="C732" s="79"/>
      <c r="D732" s="163" t="s">
        <v>116</v>
      </c>
      <c r="E732" s="79"/>
      <c r="F732" s="164" t="s">
        <v>1107</v>
      </c>
      <c r="G732" s="79"/>
      <c r="H732" s="79"/>
      <c r="I732" s="79"/>
      <c r="J732" s="79"/>
      <c r="K732" s="79"/>
      <c r="L732" s="80"/>
      <c r="M732" s="165"/>
      <c r="O732" s="79"/>
      <c r="P732" s="79"/>
      <c r="Q732" s="79"/>
      <c r="R732" s="79"/>
      <c r="S732" s="79"/>
      <c r="T732" s="166"/>
      <c r="U732" s="79"/>
      <c r="V732" s="79"/>
      <c r="W732" s="79"/>
      <c r="X732" s="79"/>
      <c r="Y732" s="79"/>
      <c r="Z732" s="79"/>
      <c r="AA732" s="79"/>
      <c r="AB732" s="79"/>
      <c r="AC732" s="79"/>
      <c r="AD732" s="79"/>
      <c r="AE732" s="79"/>
      <c r="AT732" s="72" t="s">
        <v>116</v>
      </c>
      <c r="AU732" s="72" t="s">
        <v>62</v>
      </c>
    </row>
    <row r="733" spans="1:65" s="82" customFormat="1" x14ac:dyDescent="0.2">
      <c r="A733" s="79"/>
      <c r="B733" s="80"/>
      <c r="C733" s="79"/>
      <c r="D733" s="167" t="s">
        <v>118</v>
      </c>
      <c r="E733" s="79"/>
      <c r="F733" s="168" t="s">
        <v>3821</v>
      </c>
      <c r="G733" s="79"/>
      <c r="H733" s="79"/>
      <c r="I733" s="79"/>
      <c r="J733" s="79"/>
      <c r="K733" s="79"/>
      <c r="L733" s="80"/>
      <c r="M733" s="165"/>
      <c r="O733" s="79"/>
      <c r="P733" s="79"/>
      <c r="Q733" s="79"/>
      <c r="R733" s="79"/>
      <c r="S733" s="79"/>
      <c r="T733" s="166"/>
      <c r="U733" s="79"/>
      <c r="V733" s="79"/>
      <c r="W733" s="79"/>
      <c r="X733" s="79"/>
      <c r="Y733" s="79"/>
      <c r="Z733" s="79"/>
      <c r="AA733" s="79"/>
      <c r="AB733" s="79"/>
      <c r="AC733" s="79"/>
      <c r="AD733" s="79"/>
      <c r="AE733" s="79"/>
      <c r="AT733" s="72" t="s">
        <v>118</v>
      </c>
      <c r="AU733" s="72" t="s">
        <v>62</v>
      </c>
    </row>
    <row r="734" spans="1:65" s="82" customFormat="1" ht="16.5" customHeight="1" x14ac:dyDescent="0.2">
      <c r="A734" s="79"/>
      <c r="B734" s="150"/>
      <c r="C734" s="151" t="s">
        <v>1108</v>
      </c>
      <c r="D734" s="151" t="s">
        <v>26</v>
      </c>
      <c r="E734" s="152" t="s">
        <v>1109</v>
      </c>
      <c r="F734" s="153" t="s">
        <v>3822</v>
      </c>
      <c r="G734" s="154" t="s">
        <v>835</v>
      </c>
      <c r="H734" s="155">
        <v>2.4750000000000001</v>
      </c>
      <c r="I734" s="156">
        <v>1530.47</v>
      </c>
      <c r="J734" s="156">
        <f>ROUND(I734*H734,2)</f>
        <v>3787.91</v>
      </c>
      <c r="K734" s="153" t="s">
        <v>3562</v>
      </c>
      <c r="L734" s="80"/>
      <c r="M734" s="157" t="s">
        <v>31</v>
      </c>
      <c r="N734" s="158" t="s">
        <v>3550</v>
      </c>
      <c r="O734" s="159">
        <v>3.169</v>
      </c>
      <c r="P734" s="159">
        <f>O734*H734</f>
        <v>7.8432750000000002</v>
      </c>
      <c r="Q734" s="159">
        <v>0</v>
      </c>
      <c r="R734" s="159">
        <f>Q734*H734</f>
        <v>0</v>
      </c>
      <c r="S734" s="159">
        <v>0</v>
      </c>
      <c r="T734" s="160">
        <f>S734*H734</f>
        <v>0</v>
      </c>
      <c r="U734" s="79"/>
      <c r="V734" s="79"/>
      <c r="W734" s="79"/>
      <c r="X734" s="79"/>
      <c r="Y734" s="79"/>
      <c r="Z734" s="79"/>
      <c r="AA734" s="79"/>
      <c r="AB734" s="79"/>
      <c r="AC734" s="79"/>
      <c r="AD734" s="79"/>
      <c r="AE734" s="79"/>
      <c r="AR734" s="161" t="s">
        <v>162</v>
      </c>
      <c r="AT734" s="161" t="s">
        <v>26</v>
      </c>
      <c r="AU734" s="161" t="s">
        <v>62</v>
      </c>
      <c r="AY734" s="72" t="s">
        <v>107</v>
      </c>
      <c r="BE734" s="162">
        <f>IF(N734="základní",J734,0)</f>
        <v>3787.91</v>
      </c>
      <c r="BF734" s="162">
        <f>IF(N734="snížená",J734,0)</f>
        <v>0</v>
      </c>
      <c r="BG734" s="162">
        <f>IF(N734="zákl. přenesená",J734,0)</f>
        <v>0</v>
      </c>
      <c r="BH734" s="162">
        <f>IF(N734="sníž. přenesená",J734,0)</f>
        <v>0</v>
      </c>
      <c r="BI734" s="162">
        <f>IF(N734="nulová",J734,0)</f>
        <v>0</v>
      </c>
      <c r="BJ734" s="72" t="s">
        <v>105</v>
      </c>
      <c r="BK734" s="162">
        <f>ROUND(I734*H734,2)</f>
        <v>3787.91</v>
      </c>
      <c r="BL734" s="72" t="s">
        <v>162</v>
      </c>
      <c r="BM734" s="161" t="s">
        <v>1110</v>
      </c>
    </row>
    <row r="735" spans="1:65" s="82" customFormat="1" x14ac:dyDescent="0.2">
      <c r="A735" s="79"/>
      <c r="B735" s="80"/>
      <c r="C735" s="79"/>
      <c r="D735" s="163" t="s">
        <v>116</v>
      </c>
      <c r="E735" s="79"/>
      <c r="F735" s="164" t="s">
        <v>1111</v>
      </c>
      <c r="G735" s="79"/>
      <c r="H735" s="79"/>
      <c r="I735" s="79"/>
      <c r="J735" s="79"/>
      <c r="K735" s="79"/>
      <c r="L735" s="80"/>
      <c r="M735" s="165"/>
      <c r="O735" s="79"/>
      <c r="P735" s="79"/>
      <c r="Q735" s="79"/>
      <c r="R735" s="79"/>
      <c r="S735" s="79"/>
      <c r="T735" s="166"/>
      <c r="U735" s="79"/>
      <c r="V735" s="79"/>
      <c r="W735" s="79"/>
      <c r="X735" s="79"/>
      <c r="Y735" s="79"/>
      <c r="Z735" s="79"/>
      <c r="AA735" s="79"/>
      <c r="AB735" s="79"/>
      <c r="AC735" s="79"/>
      <c r="AD735" s="79"/>
      <c r="AE735" s="79"/>
      <c r="AT735" s="72" t="s">
        <v>116</v>
      </c>
      <c r="AU735" s="72" t="s">
        <v>62</v>
      </c>
    </row>
    <row r="736" spans="1:65" s="82" customFormat="1" x14ac:dyDescent="0.2">
      <c r="A736" s="79"/>
      <c r="B736" s="80"/>
      <c r="C736" s="79"/>
      <c r="D736" s="167" t="s">
        <v>118</v>
      </c>
      <c r="E736" s="79"/>
      <c r="F736" s="168" t="s">
        <v>3823</v>
      </c>
      <c r="G736" s="79"/>
      <c r="H736" s="79"/>
      <c r="I736" s="79"/>
      <c r="J736" s="79"/>
      <c r="K736" s="79"/>
      <c r="L736" s="80"/>
      <c r="M736" s="165"/>
      <c r="O736" s="79"/>
      <c r="P736" s="79"/>
      <c r="Q736" s="79"/>
      <c r="R736" s="79"/>
      <c r="S736" s="79"/>
      <c r="T736" s="166"/>
      <c r="U736" s="79"/>
      <c r="V736" s="79"/>
      <c r="W736" s="79"/>
      <c r="X736" s="79"/>
      <c r="Y736" s="79"/>
      <c r="Z736" s="79"/>
      <c r="AA736" s="79"/>
      <c r="AB736" s="79"/>
      <c r="AC736" s="79"/>
      <c r="AD736" s="79"/>
      <c r="AE736" s="79"/>
      <c r="AT736" s="72" t="s">
        <v>118</v>
      </c>
      <c r="AU736" s="72" t="s">
        <v>62</v>
      </c>
    </row>
    <row r="737" spans="1:65" s="82" customFormat="1" ht="21.75" customHeight="1" x14ac:dyDescent="0.2">
      <c r="A737" s="79"/>
      <c r="B737" s="150"/>
      <c r="C737" s="151" t="s">
        <v>1112</v>
      </c>
      <c r="D737" s="151" t="s">
        <v>26</v>
      </c>
      <c r="E737" s="152" t="s">
        <v>1113</v>
      </c>
      <c r="F737" s="153" t="s">
        <v>3824</v>
      </c>
      <c r="G737" s="154" t="s">
        <v>835</v>
      </c>
      <c r="H737" s="155">
        <v>2.4750000000000001</v>
      </c>
      <c r="I737" s="156">
        <v>1883.69</v>
      </c>
      <c r="J737" s="156">
        <f>ROUND(I737*H737,2)</f>
        <v>4662.13</v>
      </c>
      <c r="K737" s="153" t="s">
        <v>3562</v>
      </c>
      <c r="L737" s="80"/>
      <c r="M737" s="157" t="s">
        <v>31</v>
      </c>
      <c r="N737" s="158" t="s">
        <v>3550</v>
      </c>
      <c r="O737" s="159">
        <v>3.97</v>
      </c>
      <c r="P737" s="159">
        <f>O737*H737</f>
        <v>9.8257500000000011</v>
      </c>
      <c r="Q737" s="159">
        <v>0</v>
      </c>
      <c r="R737" s="159">
        <f>Q737*H737</f>
        <v>0</v>
      </c>
      <c r="S737" s="159">
        <v>0</v>
      </c>
      <c r="T737" s="160">
        <f>S737*H737</f>
        <v>0</v>
      </c>
      <c r="U737" s="79"/>
      <c r="V737" s="79"/>
      <c r="W737" s="79"/>
      <c r="X737" s="79"/>
      <c r="Y737" s="79"/>
      <c r="Z737" s="79"/>
      <c r="AA737" s="79"/>
      <c r="AB737" s="79"/>
      <c r="AC737" s="79"/>
      <c r="AD737" s="79"/>
      <c r="AE737" s="79"/>
      <c r="AR737" s="161" t="s">
        <v>162</v>
      </c>
      <c r="AT737" s="161" t="s">
        <v>26</v>
      </c>
      <c r="AU737" s="161" t="s">
        <v>62</v>
      </c>
      <c r="AY737" s="72" t="s">
        <v>107</v>
      </c>
      <c r="BE737" s="162">
        <f>IF(N737="základní",J737,0)</f>
        <v>4662.13</v>
      </c>
      <c r="BF737" s="162">
        <f>IF(N737="snížená",J737,0)</f>
        <v>0</v>
      </c>
      <c r="BG737" s="162">
        <f>IF(N737="zákl. přenesená",J737,0)</f>
        <v>0</v>
      </c>
      <c r="BH737" s="162">
        <f>IF(N737="sníž. přenesená",J737,0)</f>
        <v>0</v>
      </c>
      <c r="BI737" s="162">
        <f>IF(N737="nulová",J737,0)</f>
        <v>0</v>
      </c>
      <c r="BJ737" s="72" t="s">
        <v>105</v>
      </c>
      <c r="BK737" s="162">
        <f>ROUND(I737*H737,2)</f>
        <v>4662.13</v>
      </c>
      <c r="BL737" s="72" t="s">
        <v>162</v>
      </c>
      <c r="BM737" s="161" t="s">
        <v>1114</v>
      </c>
    </row>
    <row r="738" spans="1:65" s="82" customFormat="1" ht="19.5" x14ac:dyDescent="0.2">
      <c r="A738" s="79"/>
      <c r="B738" s="80"/>
      <c r="C738" s="79"/>
      <c r="D738" s="163" t="s">
        <v>116</v>
      </c>
      <c r="E738" s="79"/>
      <c r="F738" s="164" t="s">
        <v>1115</v>
      </c>
      <c r="G738" s="79"/>
      <c r="H738" s="79"/>
      <c r="I738" s="79"/>
      <c r="J738" s="79"/>
      <c r="K738" s="79"/>
      <c r="L738" s="80"/>
      <c r="M738" s="165"/>
      <c r="O738" s="79"/>
      <c r="P738" s="79"/>
      <c r="Q738" s="79"/>
      <c r="R738" s="79"/>
      <c r="S738" s="79"/>
      <c r="T738" s="166"/>
      <c r="U738" s="79"/>
      <c r="V738" s="79"/>
      <c r="W738" s="79"/>
      <c r="X738" s="79"/>
      <c r="Y738" s="79"/>
      <c r="Z738" s="79"/>
      <c r="AA738" s="79"/>
      <c r="AB738" s="79"/>
      <c r="AC738" s="79"/>
      <c r="AD738" s="79"/>
      <c r="AE738" s="79"/>
      <c r="AT738" s="72" t="s">
        <v>116</v>
      </c>
      <c r="AU738" s="72" t="s">
        <v>62</v>
      </c>
    </row>
    <row r="739" spans="1:65" s="82" customFormat="1" x14ac:dyDescent="0.2">
      <c r="A739" s="79"/>
      <c r="B739" s="80"/>
      <c r="C739" s="79"/>
      <c r="D739" s="167" t="s">
        <v>118</v>
      </c>
      <c r="E739" s="79"/>
      <c r="F739" s="168" t="s">
        <v>3825</v>
      </c>
      <c r="G739" s="79"/>
      <c r="H739" s="79"/>
      <c r="I739" s="79"/>
      <c r="J739" s="79"/>
      <c r="K739" s="79"/>
      <c r="L739" s="80"/>
      <c r="M739" s="165"/>
      <c r="O739" s="79"/>
      <c r="P739" s="79"/>
      <c r="Q739" s="79"/>
      <c r="R739" s="79"/>
      <c r="S739" s="79"/>
      <c r="T739" s="166"/>
      <c r="U739" s="79"/>
      <c r="V739" s="79"/>
      <c r="W739" s="79"/>
      <c r="X739" s="79"/>
      <c r="Y739" s="79"/>
      <c r="Z739" s="79"/>
      <c r="AA739" s="79"/>
      <c r="AB739" s="79"/>
      <c r="AC739" s="79"/>
      <c r="AD739" s="79"/>
      <c r="AE739" s="79"/>
      <c r="AT739" s="72" t="s">
        <v>118</v>
      </c>
      <c r="AU739" s="72" t="s">
        <v>62</v>
      </c>
    </row>
    <row r="740" spans="1:65" s="82" customFormat="1" ht="21.75" customHeight="1" x14ac:dyDescent="0.2">
      <c r="A740" s="79"/>
      <c r="B740" s="150"/>
      <c r="C740" s="151" t="s">
        <v>1116</v>
      </c>
      <c r="D740" s="151" t="s">
        <v>26</v>
      </c>
      <c r="E740" s="152" t="s">
        <v>1117</v>
      </c>
      <c r="F740" s="153" t="s">
        <v>3826</v>
      </c>
      <c r="G740" s="154" t="s">
        <v>835</v>
      </c>
      <c r="H740" s="155">
        <v>2.4750000000000001</v>
      </c>
      <c r="I740" s="156">
        <v>2234</v>
      </c>
      <c r="J740" s="156">
        <f>ROUND(I740*H740,2)</f>
        <v>5529.15</v>
      </c>
      <c r="K740" s="153" t="s">
        <v>3562</v>
      </c>
      <c r="L740" s="80"/>
      <c r="M740" s="157" t="s">
        <v>31</v>
      </c>
      <c r="N740" s="158" t="s">
        <v>3550</v>
      </c>
      <c r="O740" s="159">
        <v>4.7720000000000002</v>
      </c>
      <c r="P740" s="159">
        <f>O740*H740</f>
        <v>11.810700000000001</v>
      </c>
      <c r="Q740" s="159">
        <v>0</v>
      </c>
      <c r="R740" s="159">
        <f>Q740*H740</f>
        <v>0</v>
      </c>
      <c r="S740" s="159">
        <v>0</v>
      </c>
      <c r="T740" s="160">
        <f>S740*H740</f>
        <v>0</v>
      </c>
      <c r="U740" s="79"/>
      <c r="V740" s="79"/>
      <c r="W740" s="79"/>
      <c r="X740" s="79"/>
      <c r="Y740" s="79"/>
      <c r="Z740" s="79"/>
      <c r="AA740" s="79"/>
      <c r="AB740" s="79"/>
      <c r="AC740" s="79"/>
      <c r="AD740" s="79"/>
      <c r="AE740" s="79"/>
      <c r="AR740" s="161" t="s">
        <v>162</v>
      </c>
      <c r="AT740" s="161" t="s">
        <v>26</v>
      </c>
      <c r="AU740" s="161" t="s">
        <v>62</v>
      </c>
      <c r="AY740" s="72" t="s">
        <v>107</v>
      </c>
      <c r="BE740" s="162">
        <f>IF(N740="základní",J740,0)</f>
        <v>5529.15</v>
      </c>
      <c r="BF740" s="162">
        <f>IF(N740="snížená",J740,0)</f>
        <v>0</v>
      </c>
      <c r="BG740" s="162">
        <f>IF(N740="zákl. přenesená",J740,0)</f>
        <v>0</v>
      </c>
      <c r="BH740" s="162">
        <f>IF(N740="sníž. přenesená",J740,0)</f>
        <v>0</v>
      </c>
      <c r="BI740" s="162">
        <f>IF(N740="nulová",J740,0)</f>
        <v>0</v>
      </c>
      <c r="BJ740" s="72" t="s">
        <v>105</v>
      </c>
      <c r="BK740" s="162">
        <f>ROUND(I740*H740,2)</f>
        <v>5529.15</v>
      </c>
      <c r="BL740" s="72" t="s">
        <v>162</v>
      </c>
      <c r="BM740" s="161" t="s">
        <v>1118</v>
      </c>
    </row>
    <row r="741" spans="1:65" s="82" customFormat="1" ht="19.5" x14ac:dyDescent="0.2">
      <c r="A741" s="79"/>
      <c r="B741" s="80"/>
      <c r="C741" s="79"/>
      <c r="D741" s="163" t="s">
        <v>116</v>
      </c>
      <c r="E741" s="79"/>
      <c r="F741" s="164" t="s">
        <v>1119</v>
      </c>
      <c r="G741" s="79"/>
      <c r="H741" s="79"/>
      <c r="I741" s="79"/>
      <c r="J741" s="79"/>
      <c r="K741" s="79"/>
      <c r="L741" s="80"/>
      <c r="M741" s="165"/>
      <c r="O741" s="79"/>
      <c r="P741" s="79"/>
      <c r="Q741" s="79"/>
      <c r="R741" s="79"/>
      <c r="S741" s="79"/>
      <c r="T741" s="166"/>
      <c r="U741" s="79"/>
      <c r="V741" s="79"/>
      <c r="W741" s="79"/>
      <c r="X741" s="79"/>
      <c r="Y741" s="79"/>
      <c r="Z741" s="79"/>
      <c r="AA741" s="79"/>
      <c r="AB741" s="79"/>
      <c r="AC741" s="79"/>
      <c r="AD741" s="79"/>
      <c r="AE741" s="79"/>
      <c r="AT741" s="72" t="s">
        <v>116</v>
      </c>
      <c r="AU741" s="72" t="s">
        <v>62</v>
      </c>
    </row>
    <row r="742" spans="1:65" s="82" customFormat="1" x14ac:dyDescent="0.2">
      <c r="A742" s="79"/>
      <c r="B742" s="80"/>
      <c r="C742" s="79"/>
      <c r="D742" s="167" t="s">
        <v>118</v>
      </c>
      <c r="E742" s="79"/>
      <c r="F742" s="168" t="s">
        <v>3827</v>
      </c>
      <c r="G742" s="79"/>
      <c r="H742" s="79"/>
      <c r="I742" s="79"/>
      <c r="J742" s="79"/>
      <c r="K742" s="79"/>
      <c r="L742" s="80"/>
      <c r="M742" s="165"/>
      <c r="O742" s="79"/>
      <c r="P742" s="79"/>
      <c r="Q742" s="79"/>
      <c r="R742" s="79"/>
      <c r="S742" s="79"/>
      <c r="T742" s="166"/>
      <c r="U742" s="79"/>
      <c r="V742" s="79"/>
      <c r="W742" s="79"/>
      <c r="X742" s="79"/>
      <c r="Y742" s="79"/>
      <c r="Z742" s="79"/>
      <c r="AA742" s="79"/>
      <c r="AB742" s="79"/>
      <c r="AC742" s="79"/>
      <c r="AD742" s="79"/>
      <c r="AE742" s="79"/>
      <c r="AT742" s="72" t="s">
        <v>118</v>
      </c>
      <c r="AU742" s="72" t="s">
        <v>62</v>
      </c>
    </row>
    <row r="743" spans="1:65" s="138" customFormat="1" ht="22.9" customHeight="1" x14ac:dyDescent="0.2">
      <c r="B743" s="139"/>
      <c r="D743" s="140" t="s">
        <v>102</v>
      </c>
      <c r="E743" s="148" t="s">
        <v>1120</v>
      </c>
      <c r="F743" s="148" t="s">
        <v>1121</v>
      </c>
      <c r="J743" s="149">
        <f>BK743</f>
        <v>139635.02000000005</v>
      </c>
      <c r="L743" s="139"/>
      <c r="M743" s="143"/>
      <c r="P743" s="144">
        <f>SUM(P744:P806)</f>
        <v>41.989645000000003</v>
      </c>
      <c r="R743" s="144">
        <f>SUM(R744:R806)</f>
        <v>0.59998125000000002</v>
      </c>
      <c r="T743" s="145">
        <f>SUM(T744:T806)</f>
        <v>0.79496</v>
      </c>
      <c r="AR743" s="140" t="s">
        <v>62</v>
      </c>
      <c r="AT743" s="146" t="s">
        <v>102</v>
      </c>
      <c r="AU743" s="146" t="s">
        <v>105</v>
      </c>
      <c r="AY743" s="140" t="s">
        <v>107</v>
      </c>
      <c r="BK743" s="147">
        <f>SUM(BK744:BK806)</f>
        <v>139635.02000000005</v>
      </c>
    </row>
    <row r="744" spans="1:65" s="82" customFormat="1" ht="16.5" customHeight="1" x14ac:dyDescent="0.2">
      <c r="A744" s="79"/>
      <c r="B744" s="150"/>
      <c r="C744" s="151" t="s">
        <v>1122</v>
      </c>
      <c r="D744" s="151" t="s">
        <v>26</v>
      </c>
      <c r="E744" s="152" t="s">
        <v>1123</v>
      </c>
      <c r="F744" s="153" t="s">
        <v>3828</v>
      </c>
      <c r="G744" s="154" t="s">
        <v>125</v>
      </c>
      <c r="H744" s="155">
        <v>1</v>
      </c>
      <c r="I744" s="156">
        <v>306.20999999999998</v>
      </c>
      <c r="J744" s="156">
        <f>ROUND(I744*H744,2)</f>
        <v>306.20999999999998</v>
      </c>
      <c r="K744" s="153" t="s">
        <v>3562</v>
      </c>
      <c r="L744" s="80"/>
      <c r="M744" s="157" t="s">
        <v>31</v>
      </c>
      <c r="N744" s="158" t="s">
        <v>3550</v>
      </c>
      <c r="O744" s="159">
        <v>0.72899999999999998</v>
      </c>
      <c r="P744" s="159">
        <f>O744*H744</f>
        <v>0.72899999999999998</v>
      </c>
      <c r="Q744" s="159">
        <v>0</v>
      </c>
      <c r="R744" s="159">
        <f>Q744*H744</f>
        <v>0</v>
      </c>
      <c r="S744" s="159">
        <v>0.312</v>
      </c>
      <c r="T744" s="160">
        <f>S744*H744</f>
        <v>0.312</v>
      </c>
      <c r="U744" s="79"/>
      <c r="V744" s="79"/>
      <c r="W744" s="79"/>
      <c r="X744" s="79"/>
      <c r="Y744" s="79"/>
      <c r="Z744" s="79"/>
      <c r="AA744" s="79"/>
      <c r="AB744" s="79"/>
      <c r="AC744" s="79"/>
      <c r="AD744" s="79"/>
      <c r="AE744" s="79"/>
      <c r="AR744" s="161" t="s">
        <v>162</v>
      </c>
      <c r="AT744" s="161" t="s">
        <v>26</v>
      </c>
      <c r="AU744" s="161" t="s">
        <v>62</v>
      </c>
      <c r="AY744" s="72" t="s">
        <v>107</v>
      </c>
      <c r="BE744" s="162">
        <f>IF(N744="základní",J744,0)</f>
        <v>306.20999999999998</v>
      </c>
      <c r="BF744" s="162">
        <f>IF(N744="snížená",J744,0)</f>
        <v>0</v>
      </c>
      <c r="BG744" s="162">
        <f>IF(N744="zákl. přenesená",J744,0)</f>
        <v>0</v>
      </c>
      <c r="BH744" s="162">
        <f>IF(N744="sníž. přenesená",J744,0)</f>
        <v>0</v>
      </c>
      <c r="BI744" s="162">
        <f>IF(N744="nulová",J744,0)</f>
        <v>0</v>
      </c>
      <c r="BJ744" s="72" t="s">
        <v>105</v>
      </c>
      <c r="BK744" s="162">
        <f>ROUND(I744*H744,2)</f>
        <v>306.20999999999998</v>
      </c>
      <c r="BL744" s="72" t="s">
        <v>162</v>
      </c>
      <c r="BM744" s="161" t="s">
        <v>1124</v>
      </c>
    </row>
    <row r="745" spans="1:65" s="82" customFormat="1" x14ac:dyDescent="0.2">
      <c r="A745" s="79"/>
      <c r="B745" s="80"/>
      <c r="C745" s="79"/>
      <c r="D745" s="163" t="s">
        <v>116</v>
      </c>
      <c r="E745" s="79"/>
      <c r="F745" s="164" t="s">
        <v>1125</v>
      </c>
      <c r="G745" s="79"/>
      <c r="H745" s="79"/>
      <c r="I745" s="79"/>
      <c r="J745" s="79"/>
      <c r="K745" s="79"/>
      <c r="L745" s="80"/>
      <c r="M745" s="165"/>
      <c r="O745" s="79"/>
      <c r="P745" s="79"/>
      <c r="Q745" s="79"/>
      <c r="R745" s="79"/>
      <c r="S745" s="79"/>
      <c r="T745" s="166"/>
      <c r="U745" s="79"/>
      <c r="V745" s="79"/>
      <c r="W745" s="79"/>
      <c r="X745" s="79"/>
      <c r="Y745" s="79"/>
      <c r="Z745" s="79"/>
      <c r="AA745" s="79"/>
      <c r="AB745" s="79"/>
      <c r="AC745" s="79"/>
      <c r="AD745" s="79"/>
      <c r="AE745" s="79"/>
      <c r="AT745" s="72" t="s">
        <v>116</v>
      </c>
      <c r="AU745" s="72" t="s">
        <v>62</v>
      </c>
    </row>
    <row r="746" spans="1:65" s="82" customFormat="1" x14ac:dyDescent="0.2">
      <c r="A746" s="79"/>
      <c r="B746" s="80"/>
      <c r="C746" s="79"/>
      <c r="D746" s="167" t="s">
        <v>118</v>
      </c>
      <c r="E746" s="79"/>
      <c r="F746" s="168" t="s">
        <v>3829</v>
      </c>
      <c r="G746" s="79"/>
      <c r="H746" s="79"/>
      <c r="I746" s="79"/>
      <c r="J746" s="79"/>
      <c r="K746" s="79"/>
      <c r="L746" s="80"/>
      <c r="M746" s="165"/>
      <c r="O746" s="79"/>
      <c r="P746" s="79"/>
      <c r="Q746" s="79"/>
      <c r="R746" s="79"/>
      <c r="S746" s="79"/>
      <c r="T746" s="166"/>
      <c r="U746" s="79"/>
      <c r="V746" s="79"/>
      <c r="W746" s="79"/>
      <c r="X746" s="79"/>
      <c r="Y746" s="79"/>
      <c r="Z746" s="79"/>
      <c r="AA746" s="79"/>
      <c r="AB746" s="79"/>
      <c r="AC746" s="79"/>
      <c r="AD746" s="79"/>
      <c r="AE746" s="79"/>
      <c r="AT746" s="72" t="s">
        <v>118</v>
      </c>
      <c r="AU746" s="72" t="s">
        <v>62</v>
      </c>
    </row>
    <row r="747" spans="1:65" s="82" customFormat="1" ht="16.5" customHeight="1" x14ac:dyDescent="0.2">
      <c r="A747" s="79"/>
      <c r="B747" s="150"/>
      <c r="C747" s="151" t="s">
        <v>1126</v>
      </c>
      <c r="D747" s="151" t="s">
        <v>26</v>
      </c>
      <c r="E747" s="152" t="s">
        <v>1127</v>
      </c>
      <c r="F747" s="153" t="s">
        <v>3830</v>
      </c>
      <c r="G747" s="154" t="s">
        <v>125</v>
      </c>
      <c r="H747" s="155">
        <v>1</v>
      </c>
      <c r="I747" s="156">
        <v>126.01</v>
      </c>
      <c r="J747" s="156">
        <f>ROUND(I747*H747,2)</f>
        <v>126.01</v>
      </c>
      <c r="K747" s="153" t="s">
        <v>3562</v>
      </c>
      <c r="L747" s="80"/>
      <c r="M747" s="157" t="s">
        <v>31</v>
      </c>
      <c r="N747" s="158" t="s">
        <v>3550</v>
      </c>
      <c r="O747" s="159">
        <v>0.3</v>
      </c>
      <c r="P747" s="159">
        <f>O747*H747</f>
        <v>0.3</v>
      </c>
      <c r="Q747" s="159">
        <v>0</v>
      </c>
      <c r="R747" s="159">
        <f>Q747*H747</f>
        <v>0</v>
      </c>
      <c r="S747" s="159">
        <v>1.4E-2</v>
      </c>
      <c r="T747" s="160">
        <f>S747*H747</f>
        <v>1.4E-2</v>
      </c>
      <c r="U747" s="79"/>
      <c r="V747" s="79"/>
      <c r="W747" s="79"/>
      <c r="X747" s="79"/>
      <c r="Y747" s="79"/>
      <c r="Z747" s="79"/>
      <c r="AA747" s="79"/>
      <c r="AB747" s="79"/>
      <c r="AC747" s="79"/>
      <c r="AD747" s="79"/>
      <c r="AE747" s="79"/>
      <c r="AR747" s="161" t="s">
        <v>162</v>
      </c>
      <c r="AT747" s="161" t="s">
        <v>26</v>
      </c>
      <c r="AU747" s="161" t="s">
        <v>62</v>
      </c>
      <c r="AY747" s="72" t="s">
        <v>107</v>
      </c>
      <c r="BE747" s="162">
        <f>IF(N747="základní",J747,0)</f>
        <v>126.01</v>
      </c>
      <c r="BF747" s="162">
        <f>IF(N747="snížená",J747,0)</f>
        <v>0</v>
      </c>
      <c r="BG747" s="162">
        <f>IF(N747="zákl. přenesená",J747,0)</f>
        <v>0</v>
      </c>
      <c r="BH747" s="162">
        <f>IF(N747="sníž. přenesená",J747,0)</f>
        <v>0</v>
      </c>
      <c r="BI747" s="162">
        <f>IF(N747="nulová",J747,0)</f>
        <v>0</v>
      </c>
      <c r="BJ747" s="72" t="s">
        <v>105</v>
      </c>
      <c r="BK747" s="162">
        <f>ROUND(I747*H747,2)</f>
        <v>126.01</v>
      </c>
      <c r="BL747" s="72" t="s">
        <v>162</v>
      </c>
      <c r="BM747" s="161" t="s">
        <v>1128</v>
      </c>
    </row>
    <row r="748" spans="1:65" s="82" customFormat="1" x14ac:dyDescent="0.2">
      <c r="A748" s="79"/>
      <c r="B748" s="80"/>
      <c r="C748" s="79"/>
      <c r="D748" s="163" t="s">
        <v>116</v>
      </c>
      <c r="E748" s="79"/>
      <c r="F748" s="164" t="s">
        <v>1129</v>
      </c>
      <c r="G748" s="79"/>
      <c r="H748" s="79"/>
      <c r="I748" s="79"/>
      <c r="J748" s="79"/>
      <c r="K748" s="79"/>
      <c r="L748" s="80"/>
      <c r="M748" s="165"/>
      <c r="O748" s="79"/>
      <c r="P748" s="79"/>
      <c r="Q748" s="79"/>
      <c r="R748" s="79"/>
      <c r="S748" s="79"/>
      <c r="T748" s="166"/>
      <c r="U748" s="79"/>
      <c r="V748" s="79"/>
      <c r="W748" s="79"/>
      <c r="X748" s="79"/>
      <c r="Y748" s="79"/>
      <c r="Z748" s="79"/>
      <c r="AA748" s="79"/>
      <c r="AB748" s="79"/>
      <c r="AC748" s="79"/>
      <c r="AD748" s="79"/>
      <c r="AE748" s="79"/>
      <c r="AT748" s="72" t="s">
        <v>116</v>
      </c>
      <c r="AU748" s="72" t="s">
        <v>62</v>
      </c>
    </row>
    <row r="749" spans="1:65" s="82" customFormat="1" x14ac:dyDescent="0.2">
      <c r="A749" s="79"/>
      <c r="B749" s="80"/>
      <c r="C749" s="79"/>
      <c r="D749" s="167" t="s">
        <v>118</v>
      </c>
      <c r="E749" s="79"/>
      <c r="F749" s="168" t="s">
        <v>3831</v>
      </c>
      <c r="G749" s="79"/>
      <c r="H749" s="79"/>
      <c r="I749" s="79"/>
      <c r="J749" s="79"/>
      <c r="K749" s="79"/>
      <c r="L749" s="80"/>
      <c r="M749" s="165"/>
      <c r="O749" s="79"/>
      <c r="P749" s="79"/>
      <c r="Q749" s="79"/>
      <c r="R749" s="79"/>
      <c r="S749" s="79"/>
      <c r="T749" s="166"/>
      <c r="U749" s="79"/>
      <c r="V749" s="79"/>
      <c r="W749" s="79"/>
      <c r="X749" s="79"/>
      <c r="Y749" s="79"/>
      <c r="Z749" s="79"/>
      <c r="AA749" s="79"/>
      <c r="AB749" s="79"/>
      <c r="AC749" s="79"/>
      <c r="AD749" s="79"/>
      <c r="AE749" s="79"/>
      <c r="AT749" s="72" t="s">
        <v>118</v>
      </c>
      <c r="AU749" s="72" t="s">
        <v>62</v>
      </c>
    </row>
    <row r="750" spans="1:65" s="82" customFormat="1" ht="16.5" customHeight="1" x14ac:dyDescent="0.2">
      <c r="A750" s="79"/>
      <c r="B750" s="150"/>
      <c r="C750" s="151" t="s">
        <v>1130</v>
      </c>
      <c r="D750" s="151" t="s">
        <v>26</v>
      </c>
      <c r="E750" s="152" t="s">
        <v>1131</v>
      </c>
      <c r="F750" s="153" t="s">
        <v>3832</v>
      </c>
      <c r="G750" s="154" t="s">
        <v>125</v>
      </c>
      <c r="H750" s="155">
        <v>1</v>
      </c>
      <c r="I750" s="156">
        <v>178.1</v>
      </c>
      <c r="J750" s="156">
        <f>ROUND(I750*H750,2)</f>
        <v>178.1</v>
      </c>
      <c r="K750" s="153" t="s">
        <v>3562</v>
      </c>
      <c r="L750" s="80"/>
      <c r="M750" s="157" t="s">
        <v>31</v>
      </c>
      <c r="N750" s="158" t="s">
        <v>3550</v>
      </c>
      <c r="O750" s="159">
        <v>0.42399999999999999</v>
      </c>
      <c r="P750" s="159">
        <f>O750*H750</f>
        <v>0.42399999999999999</v>
      </c>
      <c r="Q750" s="159">
        <v>0</v>
      </c>
      <c r="R750" s="159">
        <f>Q750*H750</f>
        <v>0</v>
      </c>
      <c r="S750" s="159">
        <v>2.2800000000000001E-2</v>
      </c>
      <c r="T750" s="160">
        <f>S750*H750</f>
        <v>2.2800000000000001E-2</v>
      </c>
      <c r="U750" s="79"/>
      <c r="V750" s="79"/>
      <c r="W750" s="79"/>
      <c r="X750" s="79"/>
      <c r="Y750" s="79"/>
      <c r="Z750" s="79"/>
      <c r="AA750" s="79"/>
      <c r="AB750" s="79"/>
      <c r="AC750" s="79"/>
      <c r="AD750" s="79"/>
      <c r="AE750" s="79"/>
      <c r="AR750" s="161" t="s">
        <v>162</v>
      </c>
      <c r="AT750" s="161" t="s">
        <v>26</v>
      </c>
      <c r="AU750" s="161" t="s">
        <v>62</v>
      </c>
      <c r="AY750" s="72" t="s">
        <v>107</v>
      </c>
      <c r="BE750" s="162">
        <f>IF(N750="základní",J750,0)</f>
        <v>178.1</v>
      </c>
      <c r="BF750" s="162">
        <f>IF(N750="snížená",J750,0)</f>
        <v>0</v>
      </c>
      <c r="BG750" s="162">
        <f>IF(N750="zákl. přenesená",J750,0)</f>
        <v>0</v>
      </c>
      <c r="BH750" s="162">
        <f>IF(N750="sníž. přenesená",J750,0)</f>
        <v>0</v>
      </c>
      <c r="BI750" s="162">
        <f>IF(N750="nulová",J750,0)</f>
        <v>0</v>
      </c>
      <c r="BJ750" s="72" t="s">
        <v>105</v>
      </c>
      <c r="BK750" s="162">
        <f>ROUND(I750*H750,2)</f>
        <v>178.1</v>
      </c>
      <c r="BL750" s="72" t="s">
        <v>162</v>
      </c>
      <c r="BM750" s="161" t="s">
        <v>1132</v>
      </c>
    </row>
    <row r="751" spans="1:65" s="82" customFormat="1" x14ac:dyDescent="0.2">
      <c r="A751" s="79"/>
      <c r="B751" s="80"/>
      <c r="C751" s="79"/>
      <c r="D751" s="163" t="s">
        <v>116</v>
      </c>
      <c r="E751" s="79"/>
      <c r="F751" s="164" t="s">
        <v>1133</v>
      </c>
      <c r="G751" s="79"/>
      <c r="H751" s="79"/>
      <c r="I751" s="79"/>
      <c r="J751" s="79"/>
      <c r="K751" s="79"/>
      <c r="L751" s="80"/>
      <c r="M751" s="165"/>
      <c r="O751" s="79"/>
      <c r="P751" s="79"/>
      <c r="Q751" s="79"/>
      <c r="R751" s="79"/>
      <c r="S751" s="79"/>
      <c r="T751" s="166"/>
      <c r="U751" s="79"/>
      <c r="V751" s="79"/>
      <c r="W751" s="79"/>
      <c r="X751" s="79"/>
      <c r="Y751" s="79"/>
      <c r="Z751" s="79"/>
      <c r="AA751" s="79"/>
      <c r="AB751" s="79"/>
      <c r="AC751" s="79"/>
      <c r="AD751" s="79"/>
      <c r="AE751" s="79"/>
      <c r="AT751" s="72" t="s">
        <v>116</v>
      </c>
      <c r="AU751" s="72" t="s">
        <v>62</v>
      </c>
    </row>
    <row r="752" spans="1:65" s="82" customFormat="1" x14ac:dyDescent="0.2">
      <c r="A752" s="79"/>
      <c r="B752" s="80"/>
      <c r="C752" s="79"/>
      <c r="D752" s="167" t="s">
        <v>118</v>
      </c>
      <c r="E752" s="79"/>
      <c r="F752" s="168" t="s">
        <v>3833</v>
      </c>
      <c r="G752" s="79"/>
      <c r="H752" s="79"/>
      <c r="I752" s="79"/>
      <c r="J752" s="79"/>
      <c r="K752" s="79"/>
      <c r="L752" s="80"/>
      <c r="M752" s="165"/>
      <c r="O752" s="79"/>
      <c r="P752" s="79"/>
      <c r="Q752" s="79"/>
      <c r="R752" s="79"/>
      <c r="S752" s="79"/>
      <c r="T752" s="166"/>
      <c r="U752" s="79"/>
      <c r="V752" s="79"/>
      <c r="W752" s="79"/>
      <c r="X752" s="79"/>
      <c r="Y752" s="79"/>
      <c r="Z752" s="79"/>
      <c r="AA752" s="79"/>
      <c r="AB752" s="79"/>
      <c r="AC752" s="79"/>
      <c r="AD752" s="79"/>
      <c r="AE752" s="79"/>
      <c r="AT752" s="72" t="s">
        <v>118</v>
      </c>
      <c r="AU752" s="72" t="s">
        <v>62</v>
      </c>
    </row>
    <row r="753" spans="1:65" s="82" customFormat="1" ht="16.5" customHeight="1" x14ac:dyDescent="0.2">
      <c r="A753" s="79"/>
      <c r="B753" s="150"/>
      <c r="C753" s="151" t="s">
        <v>1134</v>
      </c>
      <c r="D753" s="151" t="s">
        <v>26</v>
      </c>
      <c r="E753" s="152" t="s">
        <v>1135</v>
      </c>
      <c r="F753" s="153" t="s">
        <v>3834</v>
      </c>
      <c r="G753" s="154" t="s">
        <v>125</v>
      </c>
      <c r="H753" s="155">
        <v>2</v>
      </c>
      <c r="I753" s="156">
        <v>351.58</v>
      </c>
      <c r="J753" s="156">
        <f>ROUND(I753*H753,2)</f>
        <v>703.16</v>
      </c>
      <c r="K753" s="153" t="s">
        <v>3562</v>
      </c>
      <c r="L753" s="80"/>
      <c r="M753" s="157" t="s">
        <v>31</v>
      </c>
      <c r="N753" s="158" t="s">
        <v>3550</v>
      </c>
      <c r="O753" s="159">
        <v>0.83699999999999997</v>
      </c>
      <c r="P753" s="159">
        <f>O753*H753</f>
        <v>1.6739999999999999</v>
      </c>
      <c r="Q753" s="159">
        <v>0</v>
      </c>
      <c r="R753" s="159">
        <f>Q753*H753</f>
        <v>0</v>
      </c>
      <c r="S753" s="159">
        <v>0.155</v>
      </c>
      <c r="T753" s="160">
        <f>S753*H753</f>
        <v>0.31</v>
      </c>
      <c r="U753" s="79"/>
      <c r="V753" s="79"/>
      <c r="W753" s="79"/>
      <c r="X753" s="79"/>
      <c r="Y753" s="79"/>
      <c r="Z753" s="79"/>
      <c r="AA753" s="79"/>
      <c r="AB753" s="79"/>
      <c r="AC753" s="79"/>
      <c r="AD753" s="79"/>
      <c r="AE753" s="79"/>
      <c r="AR753" s="161" t="s">
        <v>162</v>
      </c>
      <c r="AT753" s="161" t="s">
        <v>26</v>
      </c>
      <c r="AU753" s="161" t="s">
        <v>62</v>
      </c>
      <c r="AY753" s="72" t="s">
        <v>107</v>
      </c>
      <c r="BE753" s="162">
        <f>IF(N753="základní",J753,0)</f>
        <v>703.16</v>
      </c>
      <c r="BF753" s="162">
        <f>IF(N753="snížená",J753,0)</f>
        <v>0</v>
      </c>
      <c r="BG753" s="162">
        <f>IF(N753="zákl. přenesená",J753,0)</f>
        <v>0</v>
      </c>
      <c r="BH753" s="162">
        <f>IF(N753="sníž. přenesená",J753,0)</f>
        <v>0</v>
      </c>
      <c r="BI753" s="162">
        <f>IF(N753="nulová",J753,0)</f>
        <v>0</v>
      </c>
      <c r="BJ753" s="72" t="s">
        <v>105</v>
      </c>
      <c r="BK753" s="162">
        <f>ROUND(I753*H753,2)</f>
        <v>703.16</v>
      </c>
      <c r="BL753" s="72" t="s">
        <v>162</v>
      </c>
      <c r="BM753" s="161" t="s">
        <v>1136</v>
      </c>
    </row>
    <row r="754" spans="1:65" s="82" customFormat="1" x14ac:dyDescent="0.2">
      <c r="A754" s="79"/>
      <c r="B754" s="80"/>
      <c r="C754" s="79"/>
      <c r="D754" s="163" t="s">
        <v>116</v>
      </c>
      <c r="E754" s="79"/>
      <c r="F754" s="164" t="s">
        <v>1137</v>
      </c>
      <c r="G754" s="79"/>
      <c r="H754" s="79"/>
      <c r="I754" s="79"/>
      <c r="J754" s="79"/>
      <c r="K754" s="79"/>
      <c r="L754" s="80"/>
      <c r="M754" s="165"/>
      <c r="O754" s="79"/>
      <c r="P754" s="79"/>
      <c r="Q754" s="79"/>
      <c r="R754" s="79"/>
      <c r="S754" s="79"/>
      <c r="T754" s="166"/>
      <c r="U754" s="79"/>
      <c r="V754" s="79"/>
      <c r="W754" s="79"/>
      <c r="X754" s="79"/>
      <c r="Y754" s="79"/>
      <c r="Z754" s="79"/>
      <c r="AA754" s="79"/>
      <c r="AB754" s="79"/>
      <c r="AC754" s="79"/>
      <c r="AD754" s="79"/>
      <c r="AE754" s="79"/>
      <c r="AT754" s="72" t="s">
        <v>116</v>
      </c>
      <c r="AU754" s="72" t="s">
        <v>62</v>
      </c>
    </row>
    <row r="755" spans="1:65" s="82" customFormat="1" x14ac:dyDescent="0.2">
      <c r="A755" s="79"/>
      <c r="B755" s="80"/>
      <c r="C755" s="79"/>
      <c r="D755" s="167" t="s">
        <v>118</v>
      </c>
      <c r="E755" s="79"/>
      <c r="F755" s="168" t="s">
        <v>3835</v>
      </c>
      <c r="G755" s="79"/>
      <c r="H755" s="79"/>
      <c r="I755" s="79"/>
      <c r="J755" s="79"/>
      <c r="K755" s="79"/>
      <c r="L755" s="80"/>
      <c r="M755" s="165"/>
      <c r="O755" s="79"/>
      <c r="P755" s="79"/>
      <c r="Q755" s="79"/>
      <c r="R755" s="79"/>
      <c r="S755" s="79"/>
      <c r="T755" s="166"/>
      <c r="U755" s="79"/>
      <c r="V755" s="79"/>
      <c r="W755" s="79"/>
      <c r="X755" s="79"/>
      <c r="Y755" s="79"/>
      <c r="Z755" s="79"/>
      <c r="AA755" s="79"/>
      <c r="AB755" s="79"/>
      <c r="AC755" s="79"/>
      <c r="AD755" s="79"/>
      <c r="AE755" s="79"/>
      <c r="AT755" s="72" t="s">
        <v>118</v>
      </c>
      <c r="AU755" s="72" t="s">
        <v>62</v>
      </c>
    </row>
    <row r="756" spans="1:65" s="82" customFormat="1" ht="16.5" customHeight="1" x14ac:dyDescent="0.2">
      <c r="A756" s="79"/>
      <c r="B756" s="150"/>
      <c r="C756" s="151" t="s">
        <v>1138</v>
      </c>
      <c r="D756" s="151" t="s">
        <v>26</v>
      </c>
      <c r="E756" s="152" t="s">
        <v>1139</v>
      </c>
      <c r="F756" s="153" t="s">
        <v>1140</v>
      </c>
      <c r="G756" s="154" t="s">
        <v>125</v>
      </c>
      <c r="H756" s="155">
        <v>2</v>
      </c>
      <c r="I756" s="156">
        <v>99.97</v>
      </c>
      <c r="J756" s="156">
        <f>ROUND(I756*H756,2)</f>
        <v>199.94</v>
      </c>
      <c r="K756" s="153" t="s">
        <v>3562</v>
      </c>
      <c r="L756" s="80"/>
      <c r="M756" s="157" t="s">
        <v>31</v>
      </c>
      <c r="N756" s="158" t="s">
        <v>3550</v>
      </c>
      <c r="O756" s="159">
        <v>0.23799999999999999</v>
      </c>
      <c r="P756" s="159">
        <f>O756*H756</f>
        <v>0.47599999999999998</v>
      </c>
      <c r="Q756" s="159">
        <v>0</v>
      </c>
      <c r="R756" s="159">
        <f>Q756*H756</f>
        <v>0</v>
      </c>
      <c r="S756" s="159">
        <v>1.4930000000000001E-2</v>
      </c>
      <c r="T756" s="160">
        <f>S756*H756</f>
        <v>2.9860000000000001E-2</v>
      </c>
      <c r="U756" s="79"/>
      <c r="V756" s="79"/>
      <c r="W756" s="79"/>
      <c r="X756" s="79"/>
      <c r="Y756" s="79"/>
      <c r="Z756" s="79"/>
      <c r="AA756" s="79"/>
      <c r="AB756" s="79"/>
      <c r="AC756" s="79"/>
      <c r="AD756" s="79"/>
      <c r="AE756" s="79"/>
      <c r="AR756" s="161" t="s">
        <v>162</v>
      </c>
      <c r="AT756" s="161" t="s">
        <v>26</v>
      </c>
      <c r="AU756" s="161" t="s">
        <v>62</v>
      </c>
      <c r="AY756" s="72" t="s">
        <v>107</v>
      </c>
      <c r="BE756" s="162">
        <f>IF(N756="základní",J756,0)</f>
        <v>199.94</v>
      </c>
      <c r="BF756" s="162">
        <f>IF(N756="snížená",J756,0)</f>
        <v>0</v>
      </c>
      <c r="BG756" s="162">
        <f>IF(N756="zákl. přenesená",J756,0)</f>
        <v>0</v>
      </c>
      <c r="BH756" s="162">
        <f>IF(N756="sníž. přenesená",J756,0)</f>
        <v>0</v>
      </c>
      <c r="BI756" s="162">
        <f>IF(N756="nulová",J756,0)</f>
        <v>0</v>
      </c>
      <c r="BJ756" s="72" t="s">
        <v>105</v>
      </c>
      <c r="BK756" s="162">
        <f>ROUND(I756*H756,2)</f>
        <v>199.94</v>
      </c>
      <c r="BL756" s="72" t="s">
        <v>162</v>
      </c>
      <c r="BM756" s="161" t="s">
        <v>1141</v>
      </c>
    </row>
    <row r="757" spans="1:65" s="82" customFormat="1" x14ac:dyDescent="0.2">
      <c r="A757" s="79"/>
      <c r="B757" s="80"/>
      <c r="C757" s="79"/>
      <c r="D757" s="163" t="s">
        <v>116</v>
      </c>
      <c r="E757" s="79"/>
      <c r="F757" s="164" t="s">
        <v>1142</v>
      </c>
      <c r="G757" s="79"/>
      <c r="H757" s="79"/>
      <c r="I757" s="79"/>
      <c r="J757" s="79"/>
      <c r="K757" s="79"/>
      <c r="L757" s="80"/>
      <c r="M757" s="165"/>
      <c r="O757" s="79"/>
      <c r="P757" s="79"/>
      <c r="Q757" s="79"/>
      <c r="R757" s="79"/>
      <c r="S757" s="79"/>
      <c r="T757" s="166"/>
      <c r="U757" s="79"/>
      <c r="V757" s="79"/>
      <c r="W757" s="79"/>
      <c r="X757" s="79"/>
      <c r="Y757" s="79"/>
      <c r="Z757" s="79"/>
      <c r="AA757" s="79"/>
      <c r="AB757" s="79"/>
      <c r="AC757" s="79"/>
      <c r="AD757" s="79"/>
      <c r="AE757" s="79"/>
      <c r="AT757" s="72" t="s">
        <v>116</v>
      </c>
      <c r="AU757" s="72" t="s">
        <v>62</v>
      </c>
    </row>
    <row r="758" spans="1:65" s="82" customFormat="1" x14ac:dyDescent="0.2">
      <c r="A758" s="79"/>
      <c r="B758" s="80"/>
      <c r="C758" s="79"/>
      <c r="D758" s="167" t="s">
        <v>118</v>
      </c>
      <c r="E758" s="79"/>
      <c r="F758" s="168" t="s">
        <v>3836</v>
      </c>
      <c r="G758" s="79"/>
      <c r="H758" s="79"/>
      <c r="I758" s="79"/>
      <c r="J758" s="79"/>
      <c r="K758" s="79"/>
      <c r="L758" s="80"/>
      <c r="M758" s="165"/>
      <c r="O758" s="79"/>
      <c r="P758" s="79"/>
      <c r="Q758" s="79"/>
      <c r="R758" s="79"/>
      <c r="S758" s="79"/>
      <c r="T758" s="166"/>
      <c r="U758" s="79"/>
      <c r="V758" s="79"/>
      <c r="W758" s="79"/>
      <c r="X758" s="79"/>
      <c r="Y758" s="79"/>
      <c r="Z758" s="79"/>
      <c r="AA758" s="79"/>
      <c r="AB758" s="79"/>
      <c r="AC758" s="79"/>
      <c r="AD758" s="79"/>
      <c r="AE758" s="79"/>
      <c r="AT758" s="72" t="s">
        <v>118</v>
      </c>
      <c r="AU758" s="72" t="s">
        <v>62</v>
      </c>
    </row>
    <row r="759" spans="1:65" s="82" customFormat="1" ht="16.5" customHeight="1" x14ac:dyDescent="0.2">
      <c r="A759" s="79"/>
      <c r="B759" s="150"/>
      <c r="C759" s="151" t="s">
        <v>1143</v>
      </c>
      <c r="D759" s="151" t="s">
        <v>26</v>
      </c>
      <c r="E759" s="152" t="s">
        <v>1144</v>
      </c>
      <c r="F759" s="153" t="s">
        <v>1145</v>
      </c>
      <c r="G759" s="154" t="s">
        <v>125</v>
      </c>
      <c r="H759" s="155">
        <v>2</v>
      </c>
      <c r="I759" s="156">
        <v>15082.85</v>
      </c>
      <c r="J759" s="156">
        <f>ROUND(I759*H759,2)</f>
        <v>30165.7</v>
      </c>
      <c r="K759" s="153" t="s">
        <v>3562</v>
      </c>
      <c r="L759" s="80"/>
      <c r="M759" s="157" t="s">
        <v>31</v>
      </c>
      <c r="N759" s="158" t="s">
        <v>3550</v>
      </c>
      <c r="O759" s="159">
        <v>2.7250000000000001</v>
      </c>
      <c r="P759" s="159">
        <f>O759*H759</f>
        <v>5.45</v>
      </c>
      <c r="Q759" s="159">
        <v>8.3341910000000005E-2</v>
      </c>
      <c r="R759" s="159">
        <f>Q759*H759</f>
        <v>0.16668382000000001</v>
      </c>
      <c r="S759" s="159">
        <v>0</v>
      </c>
      <c r="T759" s="160">
        <f>S759*H759</f>
        <v>0</v>
      </c>
      <c r="U759" s="79"/>
      <c r="V759" s="79"/>
      <c r="W759" s="79"/>
      <c r="X759" s="79"/>
      <c r="Y759" s="79"/>
      <c r="Z759" s="79"/>
      <c r="AA759" s="79"/>
      <c r="AB759" s="79"/>
      <c r="AC759" s="79"/>
      <c r="AD759" s="79"/>
      <c r="AE759" s="79"/>
      <c r="AR759" s="161" t="s">
        <v>162</v>
      </c>
      <c r="AT759" s="161" t="s">
        <v>26</v>
      </c>
      <c r="AU759" s="161" t="s">
        <v>62</v>
      </c>
      <c r="AY759" s="72" t="s">
        <v>107</v>
      </c>
      <c r="BE759" s="162">
        <f>IF(N759="základní",J759,0)</f>
        <v>30165.7</v>
      </c>
      <c r="BF759" s="162">
        <f>IF(N759="snížená",J759,0)</f>
        <v>0</v>
      </c>
      <c r="BG759" s="162">
        <f>IF(N759="zákl. přenesená",J759,0)</f>
        <v>0</v>
      </c>
      <c r="BH759" s="162">
        <f>IF(N759="sníž. přenesená",J759,0)</f>
        <v>0</v>
      </c>
      <c r="BI759" s="162">
        <f>IF(N759="nulová",J759,0)</f>
        <v>0</v>
      </c>
      <c r="BJ759" s="72" t="s">
        <v>105</v>
      </c>
      <c r="BK759" s="162">
        <f>ROUND(I759*H759,2)</f>
        <v>30165.7</v>
      </c>
      <c r="BL759" s="72" t="s">
        <v>162</v>
      </c>
      <c r="BM759" s="161" t="s">
        <v>1146</v>
      </c>
    </row>
    <row r="760" spans="1:65" s="82" customFormat="1" ht="19.5" x14ac:dyDescent="0.2">
      <c r="A760" s="79"/>
      <c r="B760" s="80"/>
      <c r="C760" s="79"/>
      <c r="D760" s="163" t="s">
        <v>116</v>
      </c>
      <c r="E760" s="79"/>
      <c r="F760" s="164" t="s">
        <v>1147</v>
      </c>
      <c r="G760" s="79"/>
      <c r="H760" s="79"/>
      <c r="I760" s="79"/>
      <c r="J760" s="79"/>
      <c r="K760" s="79"/>
      <c r="L760" s="80"/>
      <c r="M760" s="165"/>
      <c r="O760" s="79"/>
      <c r="P760" s="79"/>
      <c r="Q760" s="79"/>
      <c r="R760" s="79"/>
      <c r="S760" s="79"/>
      <c r="T760" s="166"/>
      <c r="U760" s="79"/>
      <c r="V760" s="79"/>
      <c r="W760" s="79"/>
      <c r="X760" s="79"/>
      <c r="Y760" s="79"/>
      <c r="Z760" s="79"/>
      <c r="AA760" s="79"/>
      <c r="AB760" s="79"/>
      <c r="AC760" s="79"/>
      <c r="AD760" s="79"/>
      <c r="AE760" s="79"/>
      <c r="AT760" s="72" t="s">
        <v>116</v>
      </c>
      <c r="AU760" s="72" t="s">
        <v>62</v>
      </c>
    </row>
    <row r="761" spans="1:65" s="82" customFormat="1" x14ac:dyDescent="0.2">
      <c r="A761" s="79"/>
      <c r="B761" s="80"/>
      <c r="C761" s="79"/>
      <c r="D761" s="167" t="s">
        <v>118</v>
      </c>
      <c r="E761" s="79"/>
      <c r="F761" s="168" t="s">
        <v>3837</v>
      </c>
      <c r="G761" s="79"/>
      <c r="H761" s="79"/>
      <c r="I761" s="79"/>
      <c r="J761" s="79"/>
      <c r="K761" s="79"/>
      <c r="L761" s="80"/>
      <c r="M761" s="165"/>
      <c r="O761" s="79"/>
      <c r="P761" s="79"/>
      <c r="Q761" s="79"/>
      <c r="R761" s="79"/>
      <c r="S761" s="79"/>
      <c r="T761" s="166"/>
      <c r="U761" s="79"/>
      <c r="V761" s="79"/>
      <c r="W761" s="79"/>
      <c r="X761" s="79"/>
      <c r="Y761" s="79"/>
      <c r="Z761" s="79"/>
      <c r="AA761" s="79"/>
      <c r="AB761" s="79"/>
      <c r="AC761" s="79"/>
      <c r="AD761" s="79"/>
      <c r="AE761" s="79"/>
      <c r="AT761" s="72" t="s">
        <v>118</v>
      </c>
      <c r="AU761" s="72" t="s">
        <v>62</v>
      </c>
    </row>
    <row r="762" spans="1:65" s="82" customFormat="1" ht="16.5" customHeight="1" x14ac:dyDescent="0.2">
      <c r="A762" s="79"/>
      <c r="B762" s="150"/>
      <c r="C762" s="151" t="s">
        <v>1148</v>
      </c>
      <c r="D762" s="151" t="s">
        <v>26</v>
      </c>
      <c r="E762" s="152" t="s">
        <v>1149</v>
      </c>
      <c r="F762" s="153" t="s">
        <v>1150</v>
      </c>
      <c r="G762" s="154" t="s">
        <v>125</v>
      </c>
      <c r="H762" s="155">
        <v>2</v>
      </c>
      <c r="I762" s="156">
        <v>18982.849999999999</v>
      </c>
      <c r="J762" s="156">
        <f>ROUND(I762*H762,2)</f>
        <v>37965.699999999997</v>
      </c>
      <c r="K762" s="153" t="s">
        <v>3562</v>
      </c>
      <c r="L762" s="80"/>
      <c r="M762" s="157" t="s">
        <v>31</v>
      </c>
      <c r="N762" s="158" t="s">
        <v>3550</v>
      </c>
      <c r="O762" s="159">
        <v>2.7250000000000001</v>
      </c>
      <c r="P762" s="159">
        <f>O762*H762</f>
        <v>5.45</v>
      </c>
      <c r="Q762" s="159">
        <v>0.11034191</v>
      </c>
      <c r="R762" s="159">
        <f>Q762*H762</f>
        <v>0.22068382</v>
      </c>
      <c r="S762" s="159">
        <v>0</v>
      </c>
      <c r="T762" s="160">
        <f>S762*H762</f>
        <v>0</v>
      </c>
      <c r="U762" s="79"/>
      <c r="V762" s="79"/>
      <c r="W762" s="79"/>
      <c r="X762" s="79"/>
      <c r="Y762" s="79"/>
      <c r="Z762" s="79"/>
      <c r="AA762" s="79"/>
      <c r="AB762" s="79"/>
      <c r="AC762" s="79"/>
      <c r="AD762" s="79"/>
      <c r="AE762" s="79"/>
      <c r="AR762" s="161" t="s">
        <v>162</v>
      </c>
      <c r="AT762" s="161" t="s">
        <v>26</v>
      </c>
      <c r="AU762" s="161" t="s">
        <v>62</v>
      </c>
      <c r="AY762" s="72" t="s">
        <v>107</v>
      </c>
      <c r="BE762" s="162">
        <f>IF(N762="základní",J762,0)</f>
        <v>37965.699999999997</v>
      </c>
      <c r="BF762" s="162">
        <f>IF(N762="snížená",J762,0)</f>
        <v>0</v>
      </c>
      <c r="BG762" s="162">
        <f>IF(N762="zákl. přenesená",J762,0)</f>
        <v>0</v>
      </c>
      <c r="BH762" s="162">
        <f>IF(N762="sníž. přenesená",J762,0)</f>
        <v>0</v>
      </c>
      <c r="BI762" s="162">
        <f>IF(N762="nulová",J762,0)</f>
        <v>0</v>
      </c>
      <c r="BJ762" s="72" t="s">
        <v>105</v>
      </c>
      <c r="BK762" s="162">
        <f>ROUND(I762*H762,2)</f>
        <v>37965.699999999997</v>
      </c>
      <c r="BL762" s="72" t="s">
        <v>162</v>
      </c>
      <c r="BM762" s="161" t="s">
        <v>1151</v>
      </c>
    </row>
    <row r="763" spans="1:65" s="82" customFormat="1" ht="19.5" x14ac:dyDescent="0.2">
      <c r="A763" s="79"/>
      <c r="B763" s="80"/>
      <c r="C763" s="79"/>
      <c r="D763" s="163" t="s">
        <v>116</v>
      </c>
      <c r="E763" s="79"/>
      <c r="F763" s="164" t="s">
        <v>1152</v>
      </c>
      <c r="G763" s="79"/>
      <c r="H763" s="79"/>
      <c r="I763" s="79"/>
      <c r="J763" s="79"/>
      <c r="K763" s="79"/>
      <c r="L763" s="80"/>
      <c r="M763" s="165"/>
      <c r="O763" s="79"/>
      <c r="P763" s="79"/>
      <c r="Q763" s="79"/>
      <c r="R763" s="79"/>
      <c r="S763" s="79"/>
      <c r="T763" s="166"/>
      <c r="U763" s="79"/>
      <c r="V763" s="79"/>
      <c r="W763" s="79"/>
      <c r="X763" s="79"/>
      <c r="Y763" s="79"/>
      <c r="Z763" s="79"/>
      <c r="AA763" s="79"/>
      <c r="AB763" s="79"/>
      <c r="AC763" s="79"/>
      <c r="AD763" s="79"/>
      <c r="AE763" s="79"/>
      <c r="AT763" s="72" t="s">
        <v>116</v>
      </c>
      <c r="AU763" s="72" t="s">
        <v>62</v>
      </c>
    </row>
    <row r="764" spans="1:65" s="82" customFormat="1" x14ac:dyDescent="0.2">
      <c r="A764" s="79"/>
      <c r="B764" s="80"/>
      <c r="C764" s="79"/>
      <c r="D764" s="167" t="s">
        <v>118</v>
      </c>
      <c r="E764" s="79"/>
      <c r="F764" s="168" t="s">
        <v>3838</v>
      </c>
      <c r="G764" s="79"/>
      <c r="H764" s="79"/>
      <c r="I764" s="79"/>
      <c r="J764" s="79"/>
      <c r="K764" s="79"/>
      <c r="L764" s="80"/>
      <c r="M764" s="165"/>
      <c r="O764" s="79"/>
      <c r="P764" s="79"/>
      <c r="Q764" s="79"/>
      <c r="R764" s="79"/>
      <c r="S764" s="79"/>
      <c r="T764" s="166"/>
      <c r="U764" s="79"/>
      <c r="V764" s="79"/>
      <c r="W764" s="79"/>
      <c r="X764" s="79"/>
      <c r="Y764" s="79"/>
      <c r="Z764" s="79"/>
      <c r="AA764" s="79"/>
      <c r="AB764" s="79"/>
      <c r="AC764" s="79"/>
      <c r="AD764" s="79"/>
      <c r="AE764" s="79"/>
      <c r="AT764" s="72" t="s">
        <v>118</v>
      </c>
      <c r="AU764" s="72" t="s">
        <v>62</v>
      </c>
    </row>
    <row r="765" spans="1:65" s="82" customFormat="1" ht="16.5" customHeight="1" x14ac:dyDescent="0.2">
      <c r="A765" s="79"/>
      <c r="B765" s="150"/>
      <c r="C765" s="151" t="s">
        <v>1153</v>
      </c>
      <c r="D765" s="151" t="s">
        <v>26</v>
      </c>
      <c r="E765" s="152" t="s">
        <v>1154</v>
      </c>
      <c r="F765" s="153" t="s">
        <v>1155</v>
      </c>
      <c r="G765" s="154" t="s">
        <v>125</v>
      </c>
      <c r="H765" s="155">
        <v>2</v>
      </c>
      <c r="I765" s="156">
        <v>26110.65</v>
      </c>
      <c r="J765" s="156">
        <f>ROUND(I765*H765,2)</f>
        <v>52221.3</v>
      </c>
      <c r="K765" s="153" t="s">
        <v>3562</v>
      </c>
      <c r="L765" s="80"/>
      <c r="M765" s="157" t="s">
        <v>31</v>
      </c>
      <c r="N765" s="158" t="s">
        <v>3550</v>
      </c>
      <c r="O765" s="159">
        <v>4.577</v>
      </c>
      <c r="P765" s="159">
        <f>O765*H765</f>
        <v>9.1539999999999999</v>
      </c>
      <c r="Q765" s="159">
        <v>0.10465111000000001</v>
      </c>
      <c r="R765" s="159">
        <f>Q765*H765</f>
        <v>0.20930222000000001</v>
      </c>
      <c r="S765" s="159">
        <v>0</v>
      </c>
      <c r="T765" s="160">
        <f>S765*H765</f>
        <v>0</v>
      </c>
      <c r="U765" s="79"/>
      <c r="V765" s="79"/>
      <c r="W765" s="79"/>
      <c r="X765" s="79"/>
      <c r="Y765" s="79"/>
      <c r="Z765" s="79"/>
      <c r="AA765" s="79"/>
      <c r="AB765" s="79"/>
      <c r="AC765" s="79"/>
      <c r="AD765" s="79"/>
      <c r="AE765" s="79"/>
      <c r="AR765" s="161" t="s">
        <v>162</v>
      </c>
      <c r="AT765" s="161" t="s">
        <v>26</v>
      </c>
      <c r="AU765" s="161" t="s">
        <v>62</v>
      </c>
      <c r="AY765" s="72" t="s">
        <v>107</v>
      </c>
      <c r="BE765" s="162">
        <f>IF(N765="základní",J765,0)</f>
        <v>52221.3</v>
      </c>
      <c r="BF765" s="162">
        <f>IF(N765="snížená",J765,0)</f>
        <v>0</v>
      </c>
      <c r="BG765" s="162">
        <f>IF(N765="zákl. přenesená",J765,0)</f>
        <v>0</v>
      </c>
      <c r="BH765" s="162">
        <f>IF(N765="sníž. přenesená",J765,0)</f>
        <v>0</v>
      </c>
      <c r="BI765" s="162">
        <f>IF(N765="nulová",J765,0)</f>
        <v>0</v>
      </c>
      <c r="BJ765" s="72" t="s">
        <v>105</v>
      </c>
      <c r="BK765" s="162">
        <f>ROUND(I765*H765,2)</f>
        <v>52221.3</v>
      </c>
      <c r="BL765" s="72" t="s">
        <v>162</v>
      </c>
      <c r="BM765" s="161" t="s">
        <v>1156</v>
      </c>
    </row>
    <row r="766" spans="1:65" s="82" customFormat="1" ht="19.5" x14ac:dyDescent="0.2">
      <c r="A766" s="79"/>
      <c r="B766" s="80"/>
      <c r="C766" s="79"/>
      <c r="D766" s="163" t="s">
        <v>116</v>
      </c>
      <c r="E766" s="79"/>
      <c r="F766" s="164" t="s">
        <v>1157</v>
      </c>
      <c r="G766" s="79"/>
      <c r="H766" s="79"/>
      <c r="I766" s="79"/>
      <c r="J766" s="79"/>
      <c r="K766" s="79"/>
      <c r="L766" s="80"/>
      <c r="M766" s="165"/>
      <c r="O766" s="79"/>
      <c r="P766" s="79"/>
      <c r="Q766" s="79"/>
      <c r="R766" s="79"/>
      <c r="S766" s="79"/>
      <c r="T766" s="166"/>
      <c r="U766" s="79"/>
      <c r="V766" s="79"/>
      <c r="W766" s="79"/>
      <c r="X766" s="79"/>
      <c r="Y766" s="79"/>
      <c r="Z766" s="79"/>
      <c r="AA766" s="79"/>
      <c r="AB766" s="79"/>
      <c r="AC766" s="79"/>
      <c r="AD766" s="79"/>
      <c r="AE766" s="79"/>
      <c r="AT766" s="72" t="s">
        <v>116</v>
      </c>
      <c r="AU766" s="72" t="s">
        <v>62</v>
      </c>
    </row>
    <row r="767" spans="1:65" s="82" customFormat="1" x14ac:dyDescent="0.2">
      <c r="A767" s="79"/>
      <c r="B767" s="80"/>
      <c r="C767" s="79"/>
      <c r="D767" s="167" t="s">
        <v>118</v>
      </c>
      <c r="E767" s="79"/>
      <c r="F767" s="168" t="s">
        <v>3839</v>
      </c>
      <c r="G767" s="79"/>
      <c r="H767" s="79"/>
      <c r="I767" s="79"/>
      <c r="J767" s="79"/>
      <c r="K767" s="79"/>
      <c r="L767" s="80"/>
      <c r="M767" s="165"/>
      <c r="O767" s="79"/>
      <c r="P767" s="79"/>
      <c r="Q767" s="79"/>
      <c r="R767" s="79"/>
      <c r="S767" s="79"/>
      <c r="T767" s="166"/>
      <c r="U767" s="79"/>
      <c r="V767" s="79"/>
      <c r="W767" s="79"/>
      <c r="X767" s="79"/>
      <c r="Y767" s="79"/>
      <c r="Z767" s="79"/>
      <c r="AA767" s="79"/>
      <c r="AB767" s="79"/>
      <c r="AC767" s="79"/>
      <c r="AD767" s="79"/>
      <c r="AE767" s="79"/>
      <c r="AT767" s="72" t="s">
        <v>118</v>
      </c>
      <c r="AU767" s="72" t="s">
        <v>62</v>
      </c>
    </row>
    <row r="768" spans="1:65" s="82" customFormat="1" ht="16.5" customHeight="1" x14ac:dyDescent="0.2">
      <c r="A768" s="79"/>
      <c r="B768" s="150"/>
      <c r="C768" s="151" t="s">
        <v>1158</v>
      </c>
      <c r="D768" s="151" t="s">
        <v>26</v>
      </c>
      <c r="E768" s="152" t="s">
        <v>1159</v>
      </c>
      <c r="F768" s="153" t="s">
        <v>1160</v>
      </c>
      <c r="G768" s="154" t="s">
        <v>161</v>
      </c>
      <c r="H768" s="155">
        <v>6</v>
      </c>
      <c r="I768" s="156">
        <v>831.67</v>
      </c>
      <c r="J768" s="156">
        <f>ROUND(I768*H768,2)</f>
        <v>4990.0200000000004</v>
      </c>
      <c r="K768" s="153" t="s">
        <v>3562</v>
      </c>
      <c r="L768" s="80"/>
      <c r="M768" s="157" t="s">
        <v>31</v>
      </c>
      <c r="N768" s="158" t="s">
        <v>3550</v>
      </c>
      <c r="O768" s="159">
        <v>0.32100000000000001</v>
      </c>
      <c r="P768" s="159">
        <f>O768*H768</f>
        <v>1.9260000000000002</v>
      </c>
      <c r="Q768" s="159">
        <v>2.9571000000000003E-4</v>
      </c>
      <c r="R768" s="159">
        <f>Q768*H768</f>
        <v>1.7742600000000002E-3</v>
      </c>
      <c r="S768" s="159">
        <v>0</v>
      </c>
      <c r="T768" s="160">
        <f>S768*H768</f>
        <v>0</v>
      </c>
      <c r="U768" s="79"/>
      <c r="V768" s="79"/>
      <c r="W768" s="79"/>
      <c r="X768" s="79"/>
      <c r="Y768" s="79"/>
      <c r="Z768" s="79"/>
      <c r="AA768" s="79"/>
      <c r="AB768" s="79"/>
      <c r="AC768" s="79"/>
      <c r="AD768" s="79"/>
      <c r="AE768" s="79"/>
      <c r="AR768" s="161" t="s">
        <v>162</v>
      </c>
      <c r="AT768" s="161" t="s">
        <v>26</v>
      </c>
      <c r="AU768" s="161" t="s">
        <v>62</v>
      </c>
      <c r="AY768" s="72" t="s">
        <v>107</v>
      </c>
      <c r="BE768" s="162">
        <f>IF(N768="základní",J768,0)</f>
        <v>4990.0200000000004</v>
      </c>
      <c r="BF768" s="162">
        <f>IF(N768="snížená",J768,0)</f>
        <v>0</v>
      </c>
      <c r="BG768" s="162">
        <f>IF(N768="zákl. přenesená",J768,0)</f>
        <v>0</v>
      </c>
      <c r="BH768" s="162">
        <f>IF(N768="sníž. přenesená",J768,0)</f>
        <v>0</v>
      </c>
      <c r="BI768" s="162">
        <f>IF(N768="nulová",J768,0)</f>
        <v>0</v>
      </c>
      <c r="BJ768" s="72" t="s">
        <v>105</v>
      </c>
      <c r="BK768" s="162">
        <f>ROUND(I768*H768,2)</f>
        <v>4990.0200000000004</v>
      </c>
      <c r="BL768" s="72" t="s">
        <v>162</v>
      </c>
      <c r="BM768" s="161" t="s">
        <v>1161</v>
      </c>
    </row>
    <row r="769" spans="1:65" s="82" customFormat="1" x14ac:dyDescent="0.2">
      <c r="A769" s="79"/>
      <c r="B769" s="80"/>
      <c r="C769" s="79"/>
      <c r="D769" s="163" t="s">
        <v>116</v>
      </c>
      <c r="E769" s="79"/>
      <c r="F769" s="164" t="s">
        <v>1162</v>
      </c>
      <c r="G769" s="79"/>
      <c r="H769" s="79"/>
      <c r="I769" s="79"/>
      <c r="J769" s="79"/>
      <c r="K769" s="79"/>
      <c r="L769" s="80"/>
      <c r="M769" s="165"/>
      <c r="O769" s="79"/>
      <c r="P769" s="79"/>
      <c r="Q769" s="79"/>
      <c r="R769" s="79"/>
      <c r="S769" s="79"/>
      <c r="T769" s="166"/>
      <c r="U769" s="79"/>
      <c r="V769" s="79"/>
      <c r="W769" s="79"/>
      <c r="X769" s="79"/>
      <c r="Y769" s="79"/>
      <c r="Z769" s="79"/>
      <c r="AA769" s="79"/>
      <c r="AB769" s="79"/>
      <c r="AC769" s="79"/>
      <c r="AD769" s="79"/>
      <c r="AE769" s="79"/>
      <c r="AT769" s="72" t="s">
        <v>116</v>
      </c>
      <c r="AU769" s="72" t="s">
        <v>62</v>
      </c>
    </row>
    <row r="770" spans="1:65" s="82" customFormat="1" x14ac:dyDescent="0.2">
      <c r="A770" s="79"/>
      <c r="B770" s="80"/>
      <c r="C770" s="79"/>
      <c r="D770" s="167" t="s">
        <v>118</v>
      </c>
      <c r="E770" s="79"/>
      <c r="F770" s="168" t="s">
        <v>3840</v>
      </c>
      <c r="G770" s="79"/>
      <c r="H770" s="79"/>
      <c r="I770" s="79"/>
      <c r="J770" s="79"/>
      <c r="K770" s="79"/>
      <c r="L770" s="80"/>
      <c r="M770" s="165"/>
      <c r="O770" s="79"/>
      <c r="P770" s="79"/>
      <c r="Q770" s="79"/>
      <c r="R770" s="79"/>
      <c r="S770" s="79"/>
      <c r="T770" s="166"/>
      <c r="U770" s="79"/>
      <c r="V770" s="79"/>
      <c r="W770" s="79"/>
      <c r="X770" s="79"/>
      <c r="Y770" s="79"/>
      <c r="Z770" s="79"/>
      <c r="AA770" s="79"/>
      <c r="AB770" s="79"/>
      <c r="AC770" s="79"/>
      <c r="AD770" s="79"/>
      <c r="AE770" s="79"/>
      <c r="AT770" s="72" t="s">
        <v>118</v>
      </c>
      <c r="AU770" s="72" t="s">
        <v>62</v>
      </c>
    </row>
    <row r="771" spans="1:65" s="82" customFormat="1" ht="16.5" customHeight="1" x14ac:dyDescent="0.2">
      <c r="A771" s="79"/>
      <c r="B771" s="150"/>
      <c r="C771" s="151" t="s">
        <v>1163</v>
      </c>
      <c r="D771" s="151" t="s">
        <v>26</v>
      </c>
      <c r="E771" s="152" t="s">
        <v>1164</v>
      </c>
      <c r="F771" s="153" t="s">
        <v>1165</v>
      </c>
      <c r="G771" s="154" t="s">
        <v>161</v>
      </c>
      <c r="H771" s="155">
        <v>2</v>
      </c>
      <c r="I771" s="156">
        <v>1349.67</v>
      </c>
      <c r="J771" s="156">
        <f>ROUND(I771*H771,2)</f>
        <v>2699.34</v>
      </c>
      <c r="K771" s="153" t="s">
        <v>3562</v>
      </c>
      <c r="L771" s="80"/>
      <c r="M771" s="157" t="s">
        <v>31</v>
      </c>
      <c r="N771" s="158" t="s">
        <v>3550</v>
      </c>
      <c r="O771" s="159">
        <v>0.32100000000000001</v>
      </c>
      <c r="P771" s="159">
        <f>O771*H771</f>
        <v>0.64200000000000002</v>
      </c>
      <c r="Q771" s="159">
        <v>2.9571000000000003E-4</v>
      </c>
      <c r="R771" s="159">
        <f>Q771*H771</f>
        <v>5.9142000000000005E-4</v>
      </c>
      <c r="S771" s="159">
        <v>0</v>
      </c>
      <c r="T771" s="160">
        <f>S771*H771</f>
        <v>0</v>
      </c>
      <c r="U771" s="79"/>
      <c r="V771" s="79"/>
      <c r="W771" s="79"/>
      <c r="X771" s="79"/>
      <c r="Y771" s="79"/>
      <c r="Z771" s="79"/>
      <c r="AA771" s="79"/>
      <c r="AB771" s="79"/>
      <c r="AC771" s="79"/>
      <c r="AD771" s="79"/>
      <c r="AE771" s="79"/>
      <c r="AR771" s="161" t="s">
        <v>162</v>
      </c>
      <c r="AT771" s="161" t="s">
        <v>26</v>
      </c>
      <c r="AU771" s="161" t="s">
        <v>62</v>
      </c>
      <c r="AY771" s="72" t="s">
        <v>107</v>
      </c>
      <c r="BE771" s="162">
        <f>IF(N771="základní",J771,0)</f>
        <v>2699.34</v>
      </c>
      <c r="BF771" s="162">
        <f>IF(N771="snížená",J771,0)</f>
        <v>0</v>
      </c>
      <c r="BG771" s="162">
        <f>IF(N771="zákl. přenesená",J771,0)</f>
        <v>0</v>
      </c>
      <c r="BH771" s="162">
        <f>IF(N771="sníž. přenesená",J771,0)</f>
        <v>0</v>
      </c>
      <c r="BI771" s="162">
        <f>IF(N771="nulová",J771,0)</f>
        <v>0</v>
      </c>
      <c r="BJ771" s="72" t="s">
        <v>105</v>
      </c>
      <c r="BK771" s="162">
        <f>ROUND(I771*H771,2)</f>
        <v>2699.34</v>
      </c>
      <c r="BL771" s="72" t="s">
        <v>162</v>
      </c>
      <c r="BM771" s="161" t="s">
        <v>1166</v>
      </c>
    </row>
    <row r="772" spans="1:65" s="82" customFormat="1" x14ac:dyDescent="0.2">
      <c r="A772" s="79"/>
      <c r="B772" s="80"/>
      <c r="C772" s="79"/>
      <c r="D772" s="163" t="s">
        <v>116</v>
      </c>
      <c r="E772" s="79"/>
      <c r="F772" s="164" t="s">
        <v>1167</v>
      </c>
      <c r="G772" s="79"/>
      <c r="H772" s="79"/>
      <c r="I772" s="79"/>
      <c r="J772" s="79"/>
      <c r="K772" s="79"/>
      <c r="L772" s="80"/>
      <c r="M772" s="165"/>
      <c r="O772" s="79"/>
      <c r="P772" s="79"/>
      <c r="Q772" s="79"/>
      <c r="R772" s="79"/>
      <c r="S772" s="79"/>
      <c r="T772" s="166"/>
      <c r="U772" s="79"/>
      <c r="V772" s="79"/>
      <c r="W772" s="79"/>
      <c r="X772" s="79"/>
      <c r="Y772" s="79"/>
      <c r="Z772" s="79"/>
      <c r="AA772" s="79"/>
      <c r="AB772" s="79"/>
      <c r="AC772" s="79"/>
      <c r="AD772" s="79"/>
      <c r="AE772" s="79"/>
      <c r="AT772" s="72" t="s">
        <v>116</v>
      </c>
      <c r="AU772" s="72" t="s">
        <v>62</v>
      </c>
    </row>
    <row r="773" spans="1:65" s="82" customFormat="1" x14ac:dyDescent="0.2">
      <c r="A773" s="79"/>
      <c r="B773" s="80"/>
      <c r="C773" s="79"/>
      <c r="D773" s="167" t="s">
        <v>118</v>
      </c>
      <c r="E773" s="79"/>
      <c r="F773" s="168" t="s">
        <v>3841</v>
      </c>
      <c r="G773" s="79"/>
      <c r="H773" s="79"/>
      <c r="I773" s="79"/>
      <c r="J773" s="79"/>
      <c r="K773" s="79"/>
      <c r="L773" s="80"/>
      <c r="M773" s="165"/>
      <c r="O773" s="79"/>
      <c r="P773" s="79"/>
      <c r="Q773" s="79"/>
      <c r="R773" s="79"/>
      <c r="S773" s="79"/>
      <c r="T773" s="166"/>
      <c r="U773" s="79"/>
      <c r="V773" s="79"/>
      <c r="W773" s="79"/>
      <c r="X773" s="79"/>
      <c r="Y773" s="79"/>
      <c r="Z773" s="79"/>
      <c r="AA773" s="79"/>
      <c r="AB773" s="79"/>
      <c r="AC773" s="79"/>
      <c r="AD773" s="79"/>
      <c r="AE773" s="79"/>
      <c r="AT773" s="72" t="s">
        <v>118</v>
      </c>
      <c r="AU773" s="72" t="s">
        <v>62</v>
      </c>
    </row>
    <row r="774" spans="1:65" s="82" customFormat="1" ht="16.5" customHeight="1" x14ac:dyDescent="0.2">
      <c r="A774" s="79"/>
      <c r="B774" s="150"/>
      <c r="C774" s="151" t="s">
        <v>1168</v>
      </c>
      <c r="D774" s="151" t="s">
        <v>26</v>
      </c>
      <c r="E774" s="152" t="s">
        <v>1169</v>
      </c>
      <c r="F774" s="153" t="s">
        <v>1170</v>
      </c>
      <c r="G774" s="154" t="s">
        <v>125</v>
      </c>
      <c r="H774" s="155">
        <v>1</v>
      </c>
      <c r="I774" s="156">
        <v>2570.5</v>
      </c>
      <c r="J774" s="156">
        <f>ROUND(I774*H774,2)</f>
        <v>2570.5</v>
      </c>
      <c r="K774" s="153" t="s">
        <v>3562</v>
      </c>
      <c r="L774" s="80"/>
      <c r="M774" s="157" t="s">
        <v>31</v>
      </c>
      <c r="N774" s="158" t="s">
        <v>3550</v>
      </c>
      <c r="O774" s="159">
        <v>0.36</v>
      </c>
      <c r="P774" s="159">
        <f>O774*H774</f>
        <v>0.36</v>
      </c>
      <c r="Q774" s="159">
        <v>9.4571E-4</v>
      </c>
      <c r="R774" s="159">
        <f>Q774*H774</f>
        <v>9.4571E-4</v>
      </c>
      <c r="S774" s="159">
        <v>0</v>
      </c>
      <c r="T774" s="160">
        <f>S774*H774</f>
        <v>0</v>
      </c>
      <c r="U774" s="79"/>
      <c r="V774" s="79"/>
      <c r="W774" s="79"/>
      <c r="X774" s="79"/>
      <c r="Y774" s="79"/>
      <c r="Z774" s="79"/>
      <c r="AA774" s="79"/>
      <c r="AB774" s="79"/>
      <c r="AC774" s="79"/>
      <c r="AD774" s="79"/>
      <c r="AE774" s="79"/>
      <c r="AR774" s="161" t="s">
        <v>162</v>
      </c>
      <c r="AT774" s="161" t="s">
        <v>26</v>
      </c>
      <c r="AU774" s="161" t="s">
        <v>62</v>
      </c>
      <c r="AY774" s="72" t="s">
        <v>107</v>
      </c>
      <c r="BE774" s="162">
        <f>IF(N774="základní",J774,0)</f>
        <v>2570.5</v>
      </c>
      <c r="BF774" s="162">
        <f>IF(N774="snížená",J774,0)</f>
        <v>0</v>
      </c>
      <c r="BG774" s="162">
        <f>IF(N774="zákl. přenesená",J774,0)</f>
        <v>0</v>
      </c>
      <c r="BH774" s="162">
        <f>IF(N774="sníž. přenesená",J774,0)</f>
        <v>0</v>
      </c>
      <c r="BI774" s="162">
        <f>IF(N774="nulová",J774,0)</f>
        <v>0</v>
      </c>
      <c r="BJ774" s="72" t="s">
        <v>105</v>
      </c>
      <c r="BK774" s="162">
        <f>ROUND(I774*H774,2)</f>
        <v>2570.5</v>
      </c>
      <c r="BL774" s="72" t="s">
        <v>162</v>
      </c>
      <c r="BM774" s="161" t="s">
        <v>1171</v>
      </c>
    </row>
    <row r="775" spans="1:65" s="82" customFormat="1" x14ac:dyDescent="0.2">
      <c r="A775" s="79"/>
      <c r="B775" s="80"/>
      <c r="C775" s="79"/>
      <c r="D775" s="163" t="s">
        <v>116</v>
      </c>
      <c r="E775" s="79"/>
      <c r="F775" s="164" t="s">
        <v>1172</v>
      </c>
      <c r="G775" s="79"/>
      <c r="H775" s="79"/>
      <c r="I775" s="79"/>
      <c r="J775" s="79"/>
      <c r="K775" s="79"/>
      <c r="L775" s="80"/>
      <c r="M775" s="165"/>
      <c r="O775" s="79"/>
      <c r="P775" s="79"/>
      <c r="Q775" s="79"/>
      <c r="R775" s="79"/>
      <c r="S775" s="79"/>
      <c r="T775" s="166"/>
      <c r="U775" s="79"/>
      <c r="V775" s="79"/>
      <c r="W775" s="79"/>
      <c r="X775" s="79"/>
      <c r="Y775" s="79"/>
      <c r="Z775" s="79"/>
      <c r="AA775" s="79"/>
      <c r="AB775" s="79"/>
      <c r="AC775" s="79"/>
      <c r="AD775" s="79"/>
      <c r="AE775" s="79"/>
      <c r="AT775" s="72" t="s">
        <v>116</v>
      </c>
      <c r="AU775" s="72" t="s">
        <v>62</v>
      </c>
    </row>
    <row r="776" spans="1:65" s="82" customFormat="1" x14ac:dyDescent="0.2">
      <c r="A776" s="79"/>
      <c r="B776" s="80"/>
      <c r="C776" s="79"/>
      <c r="D776" s="167" t="s">
        <v>118</v>
      </c>
      <c r="E776" s="79"/>
      <c r="F776" s="168" t="s">
        <v>3842</v>
      </c>
      <c r="G776" s="79"/>
      <c r="H776" s="79"/>
      <c r="I776" s="79"/>
      <c r="J776" s="79"/>
      <c r="K776" s="79"/>
      <c r="L776" s="80"/>
      <c r="M776" s="165"/>
      <c r="O776" s="79"/>
      <c r="P776" s="79"/>
      <c r="Q776" s="79"/>
      <c r="R776" s="79"/>
      <c r="S776" s="79"/>
      <c r="T776" s="166"/>
      <c r="U776" s="79"/>
      <c r="V776" s="79"/>
      <c r="W776" s="79"/>
      <c r="X776" s="79"/>
      <c r="Y776" s="79"/>
      <c r="Z776" s="79"/>
      <c r="AA776" s="79"/>
      <c r="AB776" s="79"/>
      <c r="AC776" s="79"/>
      <c r="AD776" s="79"/>
      <c r="AE776" s="79"/>
      <c r="AT776" s="72" t="s">
        <v>118</v>
      </c>
      <c r="AU776" s="72" t="s">
        <v>62</v>
      </c>
    </row>
    <row r="777" spans="1:65" s="82" customFormat="1" ht="16.5" customHeight="1" x14ac:dyDescent="0.2">
      <c r="A777" s="79"/>
      <c r="B777" s="150"/>
      <c r="C777" s="151" t="s">
        <v>1173</v>
      </c>
      <c r="D777" s="151" t="s">
        <v>26</v>
      </c>
      <c r="E777" s="152" t="s">
        <v>1174</v>
      </c>
      <c r="F777" s="153" t="s">
        <v>3843</v>
      </c>
      <c r="G777" s="154" t="s">
        <v>835</v>
      </c>
      <c r="H777" s="155">
        <v>0.79500000000000004</v>
      </c>
      <c r="I777" s="156">
        <v>1530.47</v>
      </c>
      <c r="J777" s="156">
        <f>ROUND(I777*H777,2)</f>
        <v>1216.72</v>
      </c>
      <c r="K777" s="153" t="s">
        <v>3562</v>
      </c>
      <c r="L777" s="80"/>
      <c r="M777" s="157" t="s">
        <v>31</v>
      </c>
      <c r="N777" s="158" t="s">
        <v>3550</v>
      </c>
      <c r="O777" s="159">
        <v>3.169</v>
      </c>
      <c r="P777" s="159">
        <f>O777*H777</f>
        <v>2.519355</v>
      </c>
      <c r="Q777" s="159">
        <v>0</v>
      </c>
      <c r="R777" s="159">
        <f>Q777*H777</f>
        <v>0</v>
      </c>
      <c r="S777" s="159">
        <v>0</v>
      </c>
      <c r="T777" s="160">
        <f>S777*H777</f>
        <v>0</v>
      </c>
      <c r="U777" s="79"/>
      <c r="V777" s="79"/>
      <c r="W777" s="79"/>
      <c r="X777" s="79"/>
      <c r="Y777" s="79"/>
      <c r="Z777" s="79"/>
      <c r="AA777" s="79"/>
      <c r="AB777" s="79"/>
      <c r="AC777" s="79"/>
      <c r="AD777" s="79"/>
      <c r="AE777" s="79"/>
      <c r="AR777" s="161" t="s">
        <v>162</v>
      </c>
      <c r="AT777" s="161" t="s">
        <v>26</v>
      </c>
      <c r="AU777" s="161" t="s">
        <v>62</v>
      </c>
      <c r="AY777" s="72" t="s">
        <v>107</v>
      </c>
      <c r="BE777" s="162">
        <f>IF(N777="základní",J777,0)</f>
        <v>1216.72</v>
      </c>
      <c r="BF777" s="162">
        <f>IF(N777="snížená",J777,0)</f>
        <v>0</v>
      </c>
      <c r="BG777" s="162">
        <f>IF(N777="zákl. přenesená",J777,0)</f>
        <v>0</v>
      </c>
      <c r="BH777" s="162">
        <f>IF(N777="sníž. přenesená",J777,0)</f>
        <v>0</v>
      </c>
      <c r="BI777" s="162">
        <f>IF(N777="nulová",J777,0)</f>
        <v>0</v>
      </c>
      <c r="BJ777" s="72" t="s">
        <v>105</v>
      </c>
      <c r="BK777" s="162">
        <f>ROUND(I777*H777,2)</f>
        <v>1216.72</v>
      </c>
      <c r="BL777" s="72" t="s">
        <v>162</v>
      </c>
      <c r="BM777" s="161" t="s">
        <v>1175</v>
      </c>
    </row>
    <row r="778" spans="1:65" s="82" customFormat="1" ht="19.5" x14ac:dyDescent="0.2">
      <c r="A778" s="79"/>
      <c r="B778" s="80"/>
      <c r="C778" s="79"/>
      <c r="D778" s="163" t="s">
        <v>116</v>
      </c>
      <c r="E778" s="79"/>
      <c r="F778" s="164" t="s">
        <v>1176</v>
      </c>
      <c r="G778" s="79"/>
      <c r="H778" s="79"/>
      <c r="I778" s="79"/>
      <c r="J778" s="79"/>
      <c r="K778" s="79"/>
      <c r="L778" s="80"/>
      <c r="M778" s="165"/>
      <c r="O778" s="79"/>
      <c r="P778" s="79"/>
      <c r="Q778" s="79"/>
      <c r="R778" s="79"/>
      <c r="S778" s="79"/>
      <c r="T778" s="166"/>
      <c r="U778" s="79"/>
      <c r="V778" s="79"/>
      <c r="W778" s="79"/>
      <c r="X778" s="79"/>
      <c r="Y778" s="79"/>
      <c r="Z778" s="79"/>
      <c r="AA778" s="79"/>
      <c r="AB778" s="79"/>
      <c r="AC778" s="79"/>
      <c r="AD778" s="79"/>
      <c r="AE778" s="79"/>
      <c r="AT778" s="72" t="s">
        <v>116</v>
      </c>
      <c r="AU778" s="72" t="s">
        <v>62</v>
      </c>
    </row>
    <row r="779" spans="1:65" s="82" customFormat="1" x14ac:dyDescent="0.2">
      <c r="A779" s="79"/>
      <c r="B779" s="80"/>
      <c r="C779" s="79"/>
      <c r="D779" s="167" t="s">
        <v>118</v>
      </c>
      <c r="E779" s="79"/>
      <c r="F779" s="168" t="s">
        <v>3844</v>
      </c>
      <c r="G779" s="79"/>
      <c r="H779" s="79"/>
      <c r="I779" s="79"/>
      <c r="J779" s="79"/>
      <c r="K779" s="79"/>
      <c r="L779" s="80"/>
      <c r="M779" s="165"/>
      <c r="O779" s="79"/>
      <c r="P779" s="79"/>
      <c r="Q779" s="79"/>
      <c r="R779" s="79"/>
      <c r="S779" s="79"/>
      <c r="T779" s="166"/>
      <c r="U779" s="79"/>
      <c r="V779" s="79"/>
      <c r="W779" s="79"/>
      <c r="X779" s="79"/>
      <c r="Y779" s="79"/>
      <c r="Z779" s="79"/>
      <c r="AA779" s="79"/>
      <c r="AB779" s="79"/>
      <c r="AC779" s="79"/>
      <c r="AD779" s="79"/>
      <c r="AE779" s="79"/>
      <c r="AT779" s="72" t="s">
        <v>118</v>
      </c>
      <c r="AU779" s="72" t="s">
        <v>62</v>
      </c>
    </row>
    <row r="780" spans="1:65" s="82" customFormat="1" ht="16.5" customHeight="1" x14ac:dyDescent="0.2">
      <c r="A780" s="79"/>
      <c r="B780" s="150"/>
      <c r="C780" s="151" t="s">
        <v>1177</v>
      </c>
      <c r="D780" s="151" t="s">
        <v>26</v>
      </c>
      <c r="E780" s="152" t="s">
        <v>1178</v>
      </c>
      <c r="F780" s="153" t="s">
        <v>3845</v>
      </c>
      <c r="G780" s="154" t="s">
        <v>835</v>
      </c>
      <c r="H780" s="155">
        <v>0.79500000000000004</v>
      </c>
      <c r="I780" s="156">
        <v>1883.69</v>
      </c>
      <c r="J780" s="156">
        <f>ROUND(I780*H780,2)</f>
        <v>1497.53</v>
      </c>
      <c r="K780" s="153" t="s">
        <v>3562</v>
      </c>
      <c r="L780" s="80"/>
      <c r="M780" s="157" t="s">
        <v>31</v>
      </c>
      <c r="N780" s="158" t="s">
        <v>3550</v>
      </c>
      <c r="O780" s="159">
        <v>3.97</v>
      </c>
      <c r="P780" s="159">
        <f>O780*H780</f>
        <v>3.1561500000000002</v>
      </c>
      <c r="Q780" s="159">
        <v>0</v>
      </c>
      <c r="R780" s="159">
        <f>Q780*H780</f>
        <v>0</v>
      </c>
      <c r="S780" s="159">
        <v>0</v>
      </c>
      <c r="T780" s="160">
        <f>S780*H780</f>
        <v>0</v>
      </c>
      <c r="U780" s="79"/>
      <c r="V780" s="79"/>
      <c r="W780" s="79"/>
      <c r="X780" s="79"/>
      <c r="Y780" s="79"/>
      <c r="Z780" s="79"/>
      <c r="AA780" s="79"/>
      <c r="AB780" s="79"/>
      <c r="AC780" s="79"/>
      <c r="AD780" s="79"/>
      <c r="AE780" s="79"/>
      <c r="AR780" s="161" t="s">
        <v>162</v>
      </c>
      <c r="AT780" s="161" t="s">
        <v>26</v>
      </c>
      <c r="AU780" s="161" t="s">
        <v>62</v>
      </c>
      <c r="AY780" s="72" t="s">
        <v>107</v>
      </c>
      <c r="BE780" s="162">
        <f>IF(N780="základní",J780,0)</f>
        <v>1497.53</v>
      </c>
      <c r="BF780" s="162">
        <f>IF(N780="snížená",J780,0)</f>
        <v>0</v>
      </c>
      <c r="BG780" s="162">
        <f>IF(N780="zákl. přenesená",J780,0)</f>
        <v>0</v>
      </c>
      <c r="BH780" s="162">
        <f>IF(N780="sníž. přenesená",J780,0)</f>
        <v>0</v>
      </c>
      <c r="BI780" s="162">
        <f>IF(N780="nulová",J780,0)</f>
        <v>0</v>
      </c>
      <c r="BJ780" s="72" t="s">
        <v>105</v>
      </c>
      <c r="BK780" s="162">
        <f>ROUND(I780*H780,2)</f>
        <v>1497.53</v>
      </c>
      <c r="BL780" s="72" t="s">
        <v>162</v>
      </c>
      <c r="BM780" s="161" t="s">
        <v>1179</v>
      </c>
    </row>
    <row r="781" spans="1:65" s="82" customFormat="1" ht="19.5" x14ac:dyDescent="0.2">
      <c r="A781" s="79"/>
      <c r="B781" s="80"/>
      <c r="C781" s="79"/>
      <c r="D781" s="163" t="s">
        <v>116</v>
      </c>
      <c r="E781" s="79"/>
      <c r="F781" s="164" t="s">
        <v>1180</v>
      </c>
      <c r="G781" s="79"/>
      <c r="H781" s="79"/>
      <c r="I781" s="79"/>
      <c r="J781" s="79"/>
      <c r="K781" s="79"/>
      <c r="L781" s="80"/>
      <c r="M781" s="165"/>
      <c r="O781" s="79"/>
      <c r="P781" s="79"/>
      <c r="Q781" s="79"/>
      <c r="R781" s="79"/>
      <c r="S781" s="79"/>
      <c r="T781" s="166"/>
      <c r="U781" s="79"/>
      <c r="V781" s="79"/>
      <c r="W781" s="79"/>
      <c r="X781" s="79"/>
      <c r="Y781" s="79"/>
      <c r="Z781" s="79"/>
      <c r="AA781" s="79"/>
      <c r="AB781" s="79"/>
      <c r="AC781" s="79"/>
      <c r="AD781" s="79"/>
      <c r="AE781" s="79"/>
      <c r="AT781" s="72" t="s">
        <v>116</v>
      </c>
      <c r="AU781" s="72" t="s">
        <v>62</v>
      </c>
    </row>
    <row r="782" spans="1:65" s="82" customFormat="1" x14ac:dyDescent="0.2">
      <c r="A782" s="79"/>
      <c r="B782" s="80"/>
      <c r="C782" s="79"/>
      <c r="D782" s="167" t="s">
        <v>118</v>
      </c>
      <c r="E782" s="79"/>
      <c r="F782" s="168" t="s">
        <v>3846</v>
      </c>
      <c r="G782" s="79"/>
      <c r="H782" s="79"/>
      <c r="I782" s="79"/>
      <c r="J782" s="79"/>
      <c r="K782" s="79"/>
      <c r="L782" s="80"/>
      <c r="M782" s="165"/>
      <c r="O782" s="79"/>
      <c r="P782" s="79"/>
      <c r="Q782" s="79"/>
      <c r="R782" s="79"/>
      <c r="S782" s="79"/>
      <c r="T782" s="166"/>
      <c r="U782" s="79"/>
      <c r="V782" s="79"/>
      <c r="W782" s="79"/>
      <c r="X782" s="79"/>
      <c r="Y782" s="79"/>
      <c r="Z782" s="79"/>
      <c r="AA782" s="79"/>
      <c r="AB782" s="79"/>
      <c r="AC782" s="79"/>
      <c r="AD782" s="79"/>
      <c r="AE782" s="79"/>
      <c r="AT782" s="72" t="s">
        <v>118</v>
      </c>
      <c r="AU782" s="72" t="s">
        <v>62</v>
      </c>
    </row>
    <row r="783" spans="1:65" s="82" customFormat="1" ht="16.5" customHeight="1" x14ac:dyDescent="0.2">
      <c r="A783" s="79"/>
      <c r="B783" s="150"/>
      <c r="C783" s="151" t="s">
        <v>1181</v>
      </c>
      <c r="D783" s="151" t="s">
        <v>26</v>
      </c>
      <c r="E783" s="152" t="s">
        <v>1182</v>
      </c>
      <c r="F783" s="153" t="s">
        <v>3847</v>
      </c>
      <c r="G783" s="154" t="s">
        <v>835</v>
      </c>
      <c r="H783" s="155">
        <v>0.79500000000000004</v>
      </c>
      <c r="I783" s="156">
        <v>2234</v>
      </c>
      <c r="J783" s="156">
        <f>ROUND(I783*H783,2)</f>
        <v>1776.03</v>
      </c>
      <c r="K783" s="153" t="s">
        <v>3562</v>
      </c>
      <c r="L783" s="80"/>
      <c r="M783" s="157" t="s">
        <v>31</v>
      </c>
      <c r="N783" s="158" t="s">
        <v>3550</v>
      </c>
      <c r="O783" s="159">
        <v>4.7720000000000002</v>
      </c>
      <c r="P783" s="159">
        <f>O783*H783</f>
        <v>3.7937400000000006</v>
      </c>
      <c r="Q783" s="159">
        <v>0</v>
      </c>
      <c r="R783" s="159">
        <f>Q783*H783</f>
        <v>0</v>
      </c>
      <c r="S783" s="159">
        <v>0</v>
      </c>
      <c r="T783" s="160">
        <f>S783*H783</f>
        <v>0</v>
      </c>
      <c r="U783" s="79"/>
      <c r="V783" s="79"/>
      <c r="W783" s="79"/>
      <c r="X783" s="79"/>
      <c r="Y783" s="79"/>
      <c r="Z783" s="79"/>
      <c r="AA783" s="79"/>
      <c r="AB783" s="79"/>
      <c r="AC783" s="79"/>
      <c r="AD783" s="79"/>
      <c r="AE783" s="79"/>
      <c r="AR783" s="161" t="s">
        <v>162</v>
      </c>
      <c r="AT783" s="161" t="s">
        <v>26</v>
      </c>
      <c r="AU783" s="161" t="s">
        <v>62</v>
      </c>
      <c r="AY783" s="72" t="s">
        <v>107</v>
      </c>
      <c r="BE783" s="162">
        <f>IF(N783="základní",J783,0)</f>
        <v>1776.03</v>
      </c>
      <c r="BF783" s="162">
        <f>IF(N783="snížená",J783,0)</f>
        <v>0</v>
      </c>
      <c r="BG783" s="162">
        <f>IF(N783="zákl. přenesená",J783,0)</f>
        <v>0</v>
      </c>
      <c r="BH783" s="162">
        <f>IF(N783="sníž. přenesená",J783,0)</f>
        <v>0</v>
      </c>
      <c r="BI783" s="162">
        <f>IF(N783="nulová",J783,0)</f>
        <v>0</v>
      </c>
      <c r="BJ783" s="72" t="s">
        <v>105</v>
      </c>
      <c r="BK783" s="162">
        <f>ROUND(I783*H783,2)</f>
        <v>1776.03</v>
      </c>
      <c r="BL783" s="72" t="s">
        <v>162</v>
      </c>
      <c r="BM783" s="161" t="s">
        <v>1183</v>
      </c>
    </row>
    <row r="784" spans="1:65" s="82" customFormat="1" ht="19.5" x14ac:dyDescent="0.2">
      <c r="A784" s="79"/>
      <c r="B784" s="80"/>
      <c r="C784" s="79"/>
      <c r="D784" s="163" t="s">
        <v>116</v>
      </c>
      <c r="E784" s="79"/>
      <c r="F784" s="164" t="s">
        <v>1184</v>
      </c>
      <c r="G784" s="79"/>
      <c r="H784" s="79"/>
      <c r="I784" s="79"/>
      <c r="J784" s="79"/>
      <c r="K784" s="79"/>
      <c r="L784" s="80"/>
      <c r="M784" s="165"/>
      <c r="O784" s="79"/>
      <c r="P784" s="79"/>
      <c r="Q784" s="79"/>
      <c r="R784" s="79"/>
      <c r="S784" s="79"/>
      <c r="T784" s="166"/>
      <c r="U784" s="79"/>
      <c r="V784" s="79"/>
      <c r="W784" s="79"/>
      <c r="X784" s="79"/>
      <c r="Y784" s="79"/>
      <c r="Z784" s="79"/>
      <c r="AA784" s="79"/>
      <c r="AB784" s="79"/>
      <c r="AC784" s="79"/>
      <c r="AD784" s="79"/>
      <c r="AE784" s="79"/>
      <c r="AT784" s="72" t="s">
        <v>116</v>
      </c>
      <c r="AU784" s="72" t="s">
        <v>62</v>
      </c>
    </row>
    <row r="785" spans="1:65" s="82" customFormat="1" x14ac:dyDescent="0.2">
      <c r="A785" s="79"/>
      <c r="B785" s="80"/>
      <c r="C785" s="79"/>
      <c r="D785" s="167" t="s">
        <v>118</v>
      </c>
      <c r="E785" s="79"/>
      <c r="F785" s="168" t="s">
        <v>3848</v>
      </c>
      <c r="G785" s="79"/>
      <c r="H785" s="79"/>
      <c r="I785" s="79"/>
      <c r="J785" s="79"/>
      <c r="K785" s="79"/>
      <c r="L785" s="80"/>
      <c r="M785" s="165"/>
      <c r="O785" s="79"/>
      <c r="P785" s="79"/>
      <c r="Q785" s="79"/>
      <c r="R785" s="79"/>
      <c r="S785" s="79"/>
      <c r="T785" s="166"/>
      <c r="U785" s="79"/>
      <c r="V785" s="79"/>
      <c r="W785" s="79"/>
      <c r="X785" s="79"/>
      <c r="Y785" s="79"/>
      <c r="Z785" s="79"/>
      <c r="AA785" s="79"/>
      <c r="AB785" s="79"/>
      <c r="AC785" s="79"/>
      <c r="AD785" s="79"/>
      <c r="AE785" s="79"/>
      <c r="AT785" s="72" t="s">
        <v>118</v>
      </c>
      <c r="AU785" s="72" t="s">
        <v>62</v>
      </c>
    </row>
    <row r="786" spans="1:65" s="82" customFormat="1" ht="16.5" customHeight="1" x14ac:dyDescent="0.2">
      <c r="A786" s="79"/>
      <c r="B786" s="150"/>
      <c r="C786" s="151" t="s">
        <v>1185</v>
      </c>
      <c r="D786" s="151" t="s">
        <v>26</v>
      </c>
      <c r="E786" s="152" t="s">
        <v>1186</v>
      </c>
      <c r="F786" s="153" t="s">
        <v>1187</v>
      </c>
      <c r="G786" s="154" t="s">
        <v>125</v>
      </c>
      <c r="H786" s="155">
        <v>2</v>
      </c>
      <c r="I786" s="156">
        <v>299.49</v>
      </c>
      <c r="J786" s="156">
        <f>ROUND(I786*H786,2)</f>
        <v>598.98</v>
      </c>
      <c r="K786" s="153" t="s">
        <v>3562</v>
      </c>
      <c r="L786" s="80"/>
      <c r="M786" s="157" t="s">
        <v>31</v>
      </c>
      <c r="N786" s="158" t="s">
        <v>3550</v>
      </c>
      <c r="O786" s="159">
        <v>0.71299999999999997</v>
      </c>
      <c r="P786" s="159">
        <f>O786*H786</f>
        <v>1.4259999999999999</v>
      </c>
      <c r="Q786" s="159">
        <v>0</v>
      </c>
      <c r="R786" s="159">
        <f>Q786*H786</f>
        <v>0</v>
      </c>
      <c r="S786" s="159">
        <v>4.3499999999999997E-2</v>
      </c>
      <c r="T786" s="160">
        <f>S786*H786</f>
        <v>8.6999999999999994E-2</v>
      </c>
      <c r="U786" s="79"/>
      <c r="V786" s="79"/>
      <c r="W786" s="79"/>
      <c r="X786" s="79"/>
      <c r="Y786" s="79"/>
      <c r="Z786" s="79"/>
      <c r="AA786" s="79"/>
      <c r="AB786" s="79"/>
      <c r="AC786" s="79"/>
      <c r="AD786" s="79"/>
      <c r="AE786" s="79"/>
      <c r="AR786" s="161" t="s">
        <v>162</v>
      </c>
      <c r="AT786" s="161" t="s">
        <v>26</v>
      </c>
      <c r="AU786" s="161" t="s">
        <v>62</v>
      </c>
      <c r="AY786" s="72" t="s">
        <v>107</v>
      </c>
      <c r="BE786" s="162">
        <f>IF(N786="základní",J786,0)</f>
        <v>598.98</v>
      </c>
      <c r="BF786" s="162">
        <f>IF(N786="snížená",J786,0)</f>
        <v>0</v>
      </c>
      <c r="BG786" s="162">
        <f>IF(N786="zákl. přenesená",J786,0)</f>
        <v>0</v>
      </c>
      <c r="BH786" s="162">
        <f>IF(N786="sníž. přenesená",J786,0)</f>
        <v>0</v>
      </c>
      <c r="BI786" s="162">
        <f>IF(N786="nulová",J786,0)</f>
        <v>0</v>
      </c>
      <c r="BJ786" s="72" t="s">
        <v>105</v>
      </c>
      <c r="BK786" s="162">
        <f>ROUND(I786*H786,2)</f>
        <v>598.98</v>
      </c>
      <c r="BL786" s="72" t="s">
        <v>162</v>
      </c>
      <c r="BM786" s="161" t="s">
        <v>1188</v>
      </c>
    </row>
    <row r="787" spans="1:65" s="82" customFormat="1" x14ac:dyDescent="0.2">
      <c r="A787" s="79"/>
      <c r="B787" s="80"/>
      <c r="C787" s="79"/>
      <c r="D787" s="163" t="s">
        <v>116</v>
      </c>
      <c r="E787" s="79"/>
      <c r="F787" s="164" t="s">
        <v>1189</v>
      </c>
      <c r="G787" s="79"/>
      <c r="H787" s="79"/>
      <c r="I787" s="79"/>
      <c r="J787" s="79"/>
      <c r="K787" s="79"/>
      <c r="L787" s="80"/>
      <c r="M787" s="165"/>
      <c r="O787" s="79"/>
      <c r="P787" s="79"/>
      <c r="Q787" s="79"/>
      <c r="R787" s="79"/>
      <c r="S787" s="79"/>
      <c r="T787" s="166"/>
      <c r="U787" s="79"/>
      <c r="V787" s="79"/>
      <c r="W787" s="79"/>
      <c r="X787" s="79"/>
      <c r="Y787" s="79"/>
      <c r="Z787" s="79"/>
      <c r="AA787" s="79"/>
      <c r="AB787" s="79"/>
      <c r="AC787" s="79"/>
      <c r="AD787" s="79"/>
      <c r="AE787" s="79"/>
      <c r="AT787" s="72" t="s">
        <v>116</v>
      </c>
      <c r="AU787" s="72" t="s">
        <v>62</v>
      </c>
    </row>
    <row r="788" spans="1:65" s="82" customFormat="1" x14ac:dyDescent="0.2">
      <c r="A788" s="79"/>
      <c r="B788" s="80"/>
      <c r="C788" s="79"/>
      <c r="D788" s="167" t="s">
        <v>118</v>
      </c>
      <c r="E788" s="79"/>
      <c r="F788" s="168" t="s">
        <v>3849</v>
      </c>
      <c r="G788" s="79"/>
      <c r="H788" s="79"/>
      <c r="I788" s="79"/>
      <c r="J788" s="79"/>
      <c r="K788" s="79"/>
      <c r="L788" s="80"/>
      <c r="M788" s="165"/>
      <c r="O788" s="79"/>
      <c r="P788" s="79"/>
      <c r="Q788" s="79"/>
      <c r="R788" s="79"/>
      <c r="S788" s="79"/>
      <c r="T788" s="166"/>
      <c r="U788" s="79"/>
      <c r="V788" s="79"/>
      <c r="W788" s="79"/>
      <c r="X788" s="79"/>
      <c r="Y788" s="79"/>
      <c r="Z788" s="79"/>
      <c r="AA788" s="79"/>
      <c r="AB788" s="79"/>
      <c r="AC788" s="79"/>
      <c r="AD788" s="79"/>
      <c r="AE788" s="79"/>
      <c r="AT788" s="72" t="s">
        <v>118</v>
      </c>
      <c r="AU788" s="72" t="s">
        <v>62</v>
      </c>
    </row>
    <row r="789" spans="1:65" s="82" customFormat="1" ht="16.5" customHeight="1" x14ac:dyDescent="0.2">
      <c r="A789" s="79"/>
      <c r="B789" s="150"/>
      <c r="C789" s="151" t="s">
        <v>1190</v>
      </c>
      <c r="D789" s="151" t="s">
        <v>26</v>
      </c>
      <c r="E789" s="152" t="s">
        <v>1191</v>
      </c>
      <c r="F789" s="153" t="s">
        <v>1192</v>
      </c>
      <c r="G789" s="154" t="s">
        <v>125</v>
      </c>
      <c r="H789" s="155">
        <v>1</v>
      </c>
      <c r="I789" s="156">
        <v>108.79</v>
      </c>
      <c r="J789" s="156">
        <f>ROUND(I789*H789,2)</f>
        <v>108.79</v>
      </c>
      <c r="K789" s="153" t="s">
        <v>3562</v>
      </c>
      <c r="L789" s="80"/>
      <c r="M789" s="157" t="s">
        <v>31</v>
      </c>
      <c r="N789" s="158" t="s">
        <v>3550</v>
      </c>
      <c r="O789" s="159">
        <v>0.25900000000000001</v>
      </c>
      <c r="P789" s="159">
        <f>O789*H789</f>
        <v>0.25900000000000001</v>
      </c>
      <c r="Q789" s="159">
        <v>0</v>
      </c>
      <c r="R789" s="159">
        <f>Q789*H789</f>
        <v>0</v>
      </c>
      <c r="S789" s="159">
        <v>1.9300000000000001E-2</v>
      </c>
      <c r="T789" s="160">
        <f>S789*H789</f>
        <v>1.9300000000000001E-2</v>
      </c>
      <c r="U789" s="79"/>
      <c r="V789" s="79"/>
      <c r="W789" s="79"/>
      <c r="X789" s="79"/>
      <c r="Y789" s="79"/>
      <c r="Z789" s="79"/>
      <c r="AA789" s="79"/>
      <c r="AB789" s="79"/>
      <c r="AC789" s="79"/>
      <c r="AD789" s="79"/>
      <c r="AE789" s="79"/>
      <c r="AR789" s="161" t="s">
        <v>162</v>
      </c>
      <c r="AT789" s="161" t="s">
        <v>26</v>
      </c>
      <c r="AU789" s="161" t="s">
        <v>62</v>
      </c>
      <c r="AY789" s="72" t="s">
        <v>107</v>
      </c>
      <c r="BE789" s="162">
        <f>IF(N789="základní",J789,0)</f>
        <v>108.79</v>
      </c>
      <c r="BF789" s="162">
        <f>IF(N789="snížená",J789,0)</f>
        <v>0</v>
      </c>
      <c r="BG789" s="162">
        <f>IF(N789="zákl. přenesená",J789,0)</f>
        <v>0</v>
      </c>
      <c r="BH789" s="162">
        <f>IF(N789="sníž. přenesená",J789,0)</f>
        <v>0</v>
      </c>
      <c r="BI789" s="162">
        <f>IF(N789="nulová",J789,0)</f>
        <v>0</v>
      </c>
      <c r="BJ789" s="72" t="s">
        <v>105</v>
      </c>
      <c r="BK789" s="162">
        <f>ROUND(I789*H789,2)</f>
        <v>108.79</v>
      </c>
      <c r="BL789" s="72" t="s">
        <v>162</v>
      </c>
      <c r="BM789" s="161" t="s">
        <v>1193</v>
      </c>
    </row>
    <row r="790" spans="1:65" s="82" customFormat="1" x14ac:dyDescent="0.2">
      <c r="A790" s="79"/>
      <c r="B790" s="80"/>
      <c r="C790" s="79"/>
      <c r="D790" s="163" t="s">
        <v>116</v>
      </c>
      <c r="E790" s="79"/>
      <c r="F790" s="164" t="s">
        <v>1192</v>
      </c>
      <c r="G790" s="79"/>
      <c r="H790" s="79"/>
      <c r="I790" s="79"/>
      <c r="J790" s="79"/>
      <c r="K790" s="79"/>
      <c r="L790" s="80"/>
      <c r="M790" s="165"/>
      <c r="O790" s="79"/>
      <c r="P790" s="79"/>
      <c r="Q790" s="79"/>
      <c r="R790" s="79"/>
      <c r="S790" s="79"/>
      <c r="T790" s="166"/>
      <c r="U790" s="79"/>
      <c r="V790" s="79"/>
      <c r="W790" s="79"/>
      <c r="X790" s="79"/>
      <c r="Y790" s="79"/>
      <c r="Z790" s="79"/>
      <c r="AA790" s="79"/>
      <c r="AB790" s="79"/>
      <c r="AC790" s="79"/>
      <c r="AD790" s="79"/>
      <c r="AE790" s="79"/>
      <c r="AT790" s="72" t="s">
        <v>116</v>
      </c>
      <c r="AU790" s="72" t="s">
        <v>62</v>
      </c>
    </row>
    <row r="791" spans="1:65" s="82" customFormat="1" x14ac:dyDescent="0.2">
      <c r="A791" s="79"/>
      <c r="B791" s="80"/>
      <c r="C791" s="79"/>
      <c r="D791" s="167" t="s">
        <v>118</v>
      </c>
      <c r="E791" s="79"/>
      <c r="F791" s="168" t="s">
        <v>3850</v>
      </c>
      <c r="G791" s="79"/>
      <c r="H791" s="79"/>
      <c r="I791" s="79"/>
      <c r="J791" s="79"/>
      <c r="K791" s="79"/>
      <c r="L791" s="80"/>
      <c r="M791" s="165"/>
      <c r="O791" s="79"/>
      <c r="P791" s="79"/>
      <c r="Q791" s="79"/>
      <c r="R791" s="79"/>
      <c r="S791" s="79"/>
      <c r="T791" s="166"/>
      <c r="U791" s="79"/>
      <c r="V791" s="79"/>
      <c r="W791" s="79"/>
      <c r="X791" s="79"/>
      <c r="Y791" s="79"/>
      <c r="Z791" s="79"/>
      <c r="AA791" s="79"/>
      <c r="AB791" s="79"/>
      <c r="AC791" s="79"/>
      <c r="AD791" s="79"/>
      <c r="AE791" s="79"/>
      <c r="AT791" s="72" t="s">
        <v>118</v>
      </c>
      <c r="AU791" s="72" t="s">
        <v>62</v>
      </c>
    </row>
    <row r="792" spans="1:65" s="82" customFormat="1" ht="16.5" customHeight="1" x14ac:dyDescent="0.2">
      <c r="A792" s="79"/>
      <c r="B792" s="150"/>
      <c r="C792" s="151" t="s">
        <v>1194</v>
      </c>
      <c r="D792" s="151" t="s">
        <v>26</v>
      </c>
      <c r="E792" s="152" t="s">
        <v>1195</v>
      </c>
      <c r="F792" s="153" t="s">
        <v>1196</v>
      </c>
      <c r="G792" s="154" t="s">
        <v>835</v>
      </c>
      <c r="H792" s="155">
        <v>0.6</v>
      </c>
      <c r="I792" s="156">
        <v>765.37</v>
      </c>
      <c r="J792" s="156">
        <f>ROUND(I792*H792,2)</f>
        <v>459.22</v>
      </c>
      <c r="K792" s="153" t="s">
        <v>3562</v>
      </c>
      <c r="L792" s="80"/>
      <c r="M792" s="157" t="s">
        <v>31</v>
      </c>
      <c r="N792" s="158" t="s">
        <v>3550</v>
      </c>
      <c r="O792" s="159">
        <v>1.5169999999999999</v>
      </c>
      <c r="P792" s="159">
        <f>O792*H792</f>
        <v>0.9101999999999999</v>
      </c>
      <c r="Q792" s="159">
        <v>0</v>
      </c>
      <c r="R792" s="159">
        <f>Q792*H792</f>
        <v>0</v>
      </c>
      <c r="S792" s="159">
        <v>0</v>
      </c>
      <c r="T792" s="160">
        <f>S792*H792</f>
        <v>0</v>
      </c>
      <c r="U792" s="79"/>
      <c r="V792" s="79"/>
      <c r="W792" s="79"/>
      <c r="X792" s="79"/>
      <c r="Y792" s="79"/>
      <c r="Z792" s="79"/>
      <c r="AA792" s="79"/>
      <c r="AB792" s="79"/>
      <c r="AC792" s="79"/>
      <c r="AD792" s="79"/>
      <c r="AE792" s="79"/>
      <c r="AR792" s="161" t="s">
        <v>162</v>
      </c>
      <c r="AT792" s="161" t="s">
        <v>26</v>
      </c>
      <c r="AU792" s="161" t="s">
        <v>62</v>
      </c>
      <c r="AY792" s="72" t="s">
        <v>107</v>
      </c>
      <c r="BE792" s="162">
        <f>IF(N792="základní",J792,0)</f>
        <v>459.22</v>
      </c>
      <c r="BF792" s="162">
        <f>IF(N792="snížená",J792,0)</f>
        <v>0</v>
      </c>
      <c r="BG792" s="162">
        <f>IF(N792="zákl. přenesená",J792,0)</f>
        <v>0</v>
      </c>
      <c r="BH792" s="162">
        <f>IF(N792="sníž. přenesená",J792,0)</f>
        <v>0</v>
      </c>
      <c r="BI792" s="162">
        <f>IF(N792="nulová",J792,0)</f>
        <v>0</v>
      </c>
      <c r="BJ792" s="72" t="s">
        <v>105</v>
      </c>
      <c r="BK792" s="162">
        <f>ROUND(I792*H792,2)</f>
        <v>459.22</v>
      </c>
      <c r="BL792" s="72" t="s">
        <v>162</v>
      </c>
      <c r="BM792" s="161" t="s">
        <v>1197</v>
      </c>
    </row>
    <row r="793" spans="1:65" s="82" customFormat="1" ht="19.5" x14ac:dyDescent="0.2">
      <c r="A793" s="79"/>
      <c r="B793" s="80"/>
      <c r="C793" s="79"/>
      <c r="D793" s="163" t="s">
        <v>116</v>
      </c>
      <c r="E793" s="79"/>
      <c r="F793" s="164" t="s">
        <v>1198</v>
      </c>
      <c r="G793" s="79"/>
      <c r="H793" s="79"/>
      <c r="I793" s="79"/>
      <c r="J793" s="79"/>
      <c r="K793" s="79"/>
      <c r="L793" s="80"/>
      <c r="M793" s="165"/>
      <c r="O793" s="79"/>
      <c r="P793" s="79"/>
      <c r="Q793" s="79"/>
      <c r="R793" s="79"/>
      <c r="S793" s="79"/>
      <c r="T793" s="166"/>
      <c r="U793" s="79"/>
      <c r="V793" s="79"/>
      <c r="W793" s="79"/>
      <c r="X793" s="79"/>
      <c r="Y793" s="79"/>
      <c r="Z793" s="79"/>
      <c r="AA793" s="79"/>
      <c r="AB793" s="79"/>
      <c r="AC793" s="79"/>
      <c r="AD793" s="79"/>
      <c r="AE793" s="79"/>
      <c r="AT793" s="72" t="s">
        <v>116</v>
      </c>
      <c r="AU793" s="72" t="s">
        <v>62</v>
      </c>
    </row>
    <row r="794" spans="1:65" s="82" customFormat="1" x14ac:dyDescent="0.2">
      <c r="A794" s="79"/>
      <c r="B794" s="80"/>
      <c r="C794" s="79"/>
      <c r="D794" s="167" t="s">
        <v>118</v>
      </c>
      <c r="E794" s="79"/>
      <c r="F794" s="168" t="s">
        <v>3851</v>
      </c>
      <c r="G794" s="79"/>
      <c r="H794" s="79"/>
      <c r="I794" s="79"/>
      <c r="J794" s="79"/>
      <c r="K794" s="79"/>
      <c r="L794" s="80"/>
      <c r="M794" s="165"/>
      <c r="O794" s="79"/>
      <c r="P794" s="79"/>
      <c r="Q794" s="79"/>
      <c r="R794" s="79"/>
      <c r="S794" s="79"/>
      <c r="T794" s="166"/>
      <c r="U794" s="79"/>
      <c r="V794" s="79"/>
      <c r="W794" s="79"/>
      <c r="X794" s="79"/>
      <c r="Y794" s="79"/>
      <c r="Z794" s="79"/>
      <c r="AA794" s="79"/>
      <c r="AB794" s="79"/>
      <c r="AC794" s="79"/>
      <c r="AD794" s="79"/>
      <c r="AE794" s="79"/>
      <c r="AT794" s="72" t="s">
        <v>118</v>
      </c>
      <c r="AU794" s="72" t="s">
        <v>62</v>
      </c>
    </row>
    <row r="795" spans="1:65" s="82" customFormat="1" ht="16.5" customHeight="1" x14ac:dyDescent="0.2">
      <c r="A795" s="79"/>
      <c r="B795" s="150"/>
      <c r="C795" s="151" t="s">
        <v>1199</v>
      </c>
      <c r="D795" s="151" t="s">
        <v>26</v>
      </c>
      <c r="E795" s="152" t="s">
        <v>1200</v>
      </c>
      <c r="F795" s="153" t="s">
        <v>3852</v>
      </c>
      <c r="G795" s="154" t="s">
        <v>835</v>
      </c>
      <c r="H795" s="155">
        <v>0.6</v>
      </c>
      <c r="I795" s="156">
        <v>799.91</v>
      </c>
      <c r="J795" s="156">
        <f>ROUND(I795*H795,2)</f>
        <v>479.95</v>
      </c>
      <c r="K795" s="153" t="s">
        <v>3562</v>
      </c>
      <c r="L795" s="80"/>
      <c r="M795" s="157" t="s">
        <v>31</v>
      </c>
      <c r="N795" s="158" t="s">
        <v>3550</v>
      </c>
      <c r="O795" s="159">
        <v>1.573</v>
      </c>
      <c r="P795" s="159">
        <f>O795*H795</f>
        <v>0.94379999999999997</v>
      </c>
      <c r="Q795" s="159">
        <v>0</v>
      </c>
      <c r="R795" s="159">
        <f>Q795*H795</f>
        <v>0</v>
      </c>
      <c r="S795" s="159">
        <v>0</v>
      </c>
      <c r="T795" s="160">
        <f>S795*H795</f>
        <v>0</v>
      </c>
      <c r="U795" s="79"/>
      <c r="V795" s="79"/>
      <c r="W795" s="79"/>
      <c r="X795" s="79"/>
      <c r="Y795" s="79"/>
      <c r="Z795" s="79"/>
      <c r="AA795" s="79"/>
      <c r="AB795" s="79"/>
      <c r="AC795" s="79"/>
      <c r="AD795" s="79"/>
      <c r="AE795" s="79"/>
      <c r="AR795" s="161" t="s">
        <v>162</v>
      </c>
      <c r="AT795" s="161" t="s">
        <v>26</v>
      </c>
      <c r="AU795" s="161" t="s">
        <v>62</v>
      </c>
      <c r="AY795" s="72" t="s">
        <v>107</v>
      </c>
      <c r="BE795" s="162">
        <f>IF(N795="základní",J795,0)</f>
        <v>479.95</v>
      </c>
      <c r="BF795" s="162">
        <f>IF(N795="snížená",J795,0)</f>
        <v>0</v>
      </c>
      <c r="BG795" s="162">
        <f>IF(N795="zákl. přenesená",J795,0)</f>
        <v>0</v>
      </c>
      <c r="BH795" s="162">
        <f>IF(N795="sníž. přenesená",J795,0)</f>
        <v>0</v>
      </c>
      <c r="BI795" s="162">
        <f>IF(N795="nulová",J795,0)</f>
        <v>0</v>
      </c>
      <c r="BJ795" s="72" t="s">
        <v>105</v>
      </c>
      <c r="BK795" s="162">
        <f>ROUND(I795*H795,2)</f>
        <v>479.95</v>
      </c>
      <c r="BL795" s="72" t="s">
        <v>162</v>
      </c>
      <c r="BM795" s="161" t="s">
        <v>1201</v>
      </c>
    </row>
    <row r="796" spans="1:65" s="82" customFormat="1" ht="19.5" x14ac:dyDescent="0.2">
      <c r="A796" s="79"/>
      <c r="B796" s="80"/>
      <c r="C796" s="79"/>
      <c r="D796" s="163" t="s">
        <v>116</v>
      </c>
      <c r="E796" s="79"/>
      <c r="F796" s="164" t="s">
        <v>1202</v>
      </c>
      <c r="G796" s="79"/>
      <c r="H796" s="79"/>
      <c r="I796" s="79"/>
      <c r="J796" s="79"/>
      <c r="K796" s="79"/>
      <c r="L796" s="80"/>
      <c r="M796" s="165"/>
      <c r="O796" s="79"/>
      <c r="P796" s="79"/>
      <c r="Q796" s="79"/>
      <c r="R796" s="79"/>
      <c r="S796" s="79"/>
      <c r="T796" s="166"/>
      <c r="U796" s="79"/>
      <c r="V796" s="79"/>
      <c r="W796" s="79"/>
      <c r="X796" s="79"/>
      <c r="Y796" s="79"/>
      <c r="Z796" s="79"/>
      <c r="AA796" s="79"/>
      <c r="AB796" s="79"/>
      <c r="AC796" s="79"/>
      <c r="AD796" s="79"/>
      <c r="AE796" s="79"/>
      <c r="AT796" s="72" t="s">
        <v>116</v>
      </c>
      <c r="AU796" s="72" t="s">
        <v>62</v>
      </c>
    </row>
    <row r="797" spans="1:65" s="82" customFormat="1" x14ac:dyDescent="0.2">
      <c r="A797" s="79"/>
      <c r="B797" s="80"/>
      <c r="C797" s="79"/>
      <c r="D797" s="167" t="s">
        <v>118</v>
      </c>
      <c r="E797" s="79"/>
      <c r="F797" s="168" t="s">
        <v>3853</v>
      </c>
      <c r="G797" s="79"/>
      <c r="H797" s="79"/>
      <c r="I797" s="79"/>
      <c r="J797" s="79"/>
      <c r="K797" s="79"/>
      <c r="L797" s="80"/>
      <c r="M797" s="165"/>
      <c r="O797" s="79"/>
      <c r="P797" s="79"/>
      <c r="Q797" s="79"/>
      <c r="R797" s="79"/>
      <c r="S797" s="79"/>
      <c r="T797" s="166"/>
      <c r="U797" s="79"/>
      <c r="V797" s="79"/>
      <c r="W797" s="79"/>
      <c r="X797" s="79"/>
      <c r="Y797" s="79"/>
      <c r="Z797" s="79"/>
      <c r="AA797" s="79"/>
      <c r="AB797" s="79"/>
      <c r="AC797" s="79"/>
      <c r="AD797" s="79"/>
      <c r="AE797" s="79"/>
      <c r="AT797" s="72" t="s">
        <v>118</v>
      </c>
      <c r="AU797" s="72" t="s">
        <v>62</v>
      </c>
    </row>
    <row r="798" spans="1:65" s="82" customFormat="1" ht="16.5" customHeight="1" x14ac:dyDescent="0.2">
      <c r="A798" s="79"/>
      <c r="B798" s="150"/>
      <c r="C798" s="151" t="s">
        <v>1203</v>
      </c>
      <c r="D798" s="151" t="s">
        <v>26</v>
      </c>
      <c r="E798" s="152" t="s">
        <v>1204</v>
      </c>
      <c r="F798" s="153" t="s">
        <v>3854</v>
      </c>
      <c r="G798" s="154" t="s">
        <v>835</v>
      </c>
      <c r="H798" s="155">
        <v>0.6</v>
      </c>
      <c r="I798" s="156">
        <v>834.39</v>
      </c>
      <c r="J798" s="156">
        <f>ROUND(I798*H798,2)</f>
        <v>500.63</v>
      </c>
      <c r="K798" s="153" t="s">
        <v>3562</v>
      </c>
      <c r="L798" s="80"/>
      <c r="M798" s="157" t="s">
        <v>31</v>
      </c>
      <c r="N798" s="158" t="s">
        <v>3550</v>
      </c>
      <c r="O798" s="159">
        <v>1.629</v>
      </c>
      <c r="P798" s="159">
        <f>O798*H798</f>
        <v>0.97739999999999994</v>
      </c>
      <c r="Q798" s="159">
        <v>0</v>
      </c>
      <c r="R798" s="159">
        <f>Q798*H798</f>
        <v>0</v>
      </c>
      <c r="S798" s="159">
        <v>0</v>
      </c>
      <c r="T798" s="160">
        <f>S798*H798</f>
        <v>0</v>
      </c>
      <c r="U798" s="79"/>
      <c r="V798" s="79"/>
      <c r="W798" s="79"/>
      <c r="X798" s="79"/>
      <c r="Y798" s="79"/>
      <c r="Z798" s="79"/>
      <c r="AA798" s="79"/>
      <c r="AB798" s="79"/>
      <c r="AC798" s="79"/>
      <c r="AD798" s="79"/>
      <c r="AE798" s="79"/>
      <c r="AR798" s="161" t="s">
        <v>162</v>
      </c>
      <c r="AT798" s="161" t="s">
        <v>26</v>
      </c>
      <c r="AU798" s="161" t="s">
        <v>62</v>
      </c>
      <c r="AY798" s="72" t="s">
        <v>107</v>
      </c>
      <c r="BE798" s="162">
        <f>IF(N798="základní",J798,0)</f>
        <v>500.63</v>
      </c>
      <c r="BF798" s="162">
        <f>IF(N798="snížená",J798,0)</f>
        <v>0</v>
      </c>
      <c r="BG798" s="162">
        <f>IF(N798="zákl. přenesená",J798,0)</f>
        <v>0</v>
      </c>
      <c r="BH798" s="162">
        <f>IF(N798="sníž. přenesená",J798,0)</f>
        <v>0</v>
      </c>
      <c r="BI798" s="162">
        <f>IF(N798="nulová",J798,0)</f>
        <v>0</v>
      </c>
      <c r="BJ798" s="72" t="s">
        <v>105</v>
      </c>
      <c r="BK798" s="162">
        <f>ROUND(I798*H798,2)</f>
        <v>500.63</v>
      </c>
      <c r="BL798" s="72" t="s">
        <v>162</v>
      </c>
      <c r="BM798" s="161" t="s">
        <v>1205</v>
      </c>
    </row>
    <row r="799" spans="1:65" s="82" customFormat="1" ht="19.5" x14ac:dyDescent="0.2">
      <c r="A799" s="79"/>
      <c r="B799" s="80"/>
      <c r="C799" s="79"/>
      <c r="D799" s="163" t="s">
        <v>116</v>
      </c>
      <c r="E799" s="79"/>
      <c r="F799" s="164" t="s">
        <v>1206</v>
      </c>
      <c r="G799" s="79"/>
      <c r="H799" s="79"/>
      <c r="I799" s="79"/>
      <c r="J799" s="79"/>
      <c r="K799" s="79"/>
      <c r="L799" s="80"/>
      <c r="M799" s="165"/>
      <c r="O799" s="79"/>
      <c r="P799" s="79"/>
      <c r="Q799" s="79"/>
      <c r="R799" s="79"/>
      <c r="S799" s="79"/>
      <c r="T799" s="166"/>
      <c r="U799" s="79"/>
      <c r="V799" s="79"/>
      <c r="W799" s="79"/>
      <c r="X799" s="79"/>
      <c r="Y799" s="79"/>
      <c r="Z799" s="79"/>
      <c r="AA799" s="79"/>
      <c r="AB799" s="79"/>
      <c r="AC799" s="79"/>
      <c r="AD799" s="79"/>
      <c r="AE799" s="79"/>
      <c r="AT799" s="72" t="s">
        <v>116</v>
      </c>
      <c r="AU799" s="72" t="s">
        <v>62</v>
      </c>
    </row>
    <row r="800" spans="1:65" s="82" customFormat="1" x14ac:dyDescent="0.2">
      <c r="A800" s="79"/>
      <c r="B800" s="80"/>
      <c r="C800" s="79"/>
      <c r="D800" s="167" t="s">
        <v>118</v>
      </c>
      <c r="E800" s="79"/>
      <c r="F800" s="168" t="s">
        <v>3855</v>
      </c>
      <c r="G800" s="79"/>
      <c r="H800" s="79"/>
      <c r="I800" s="79"/>
      <c r="J800" s="79"/>
      <c r="K800" s="79"/>
      <c r="L800" s="80"/>
      <c r="M800" s="165"/>
      <c r="O800" s="79"/>
      <c r="P800" s="79"/>
      <c r="Q800" s="79"/>
      <c r="R800" s="79"/>
      <c r="S800" s="79"/>
      <c r="T800" s="166"/>
      <c r="U800" s="79"/>
      <c r="V800" s="79"/>
      <c r="W800" s="79"/>
      <c r="X800" s="79"/>
      <c r="Y800" s="79"/>
      <c r="Z800" s="79"/>
      <c r="AA800" s="79"/>
      <c r="AB800" s="79"/>
      <c r="AC800" s="79"/>
      <c r="AD800" s="79"/>
      <c r="AE800" s="79"/>
      <c r="AT800" s="72" t="s">
        <v>118</v>
      </c>
      <c r="AU800" s="72" t="s">
        <v>62</v>
      </c>
    </row>
    <row r="801" spans="1:65" s="82" customFormat="1" ht="16.5" customHeight="1" x14ac:dyDescent="0.2">
      <c r="A801" s="79"/>
      <c r="B801" s="150"/>
      <c r="C801" s="151" t="s">
        <v>1207</v>
      </c>
      <c r="D801" s="151" t="s">
        <v>26</v>
      </c>
      <c r="E801" s="152" t="s">
        <v>1208</v>
      </c>
      <c r="F801" s="153" t="s">
        <v>1209</v>
      </c>
      <c r="G801" s="154" t="s">
        <v>835</v>
      </c>
      <c r="H801" s="155">
        <v>0.6</v>
      </c>
      <c r="I801" s="156">
        <v>414.59</v>
      </c>
      <c r="J801" s="156">
        <f>ROUND(I801*H801,2)</f>
        <v>248.75</v>
      </c>
      <c r="K801" s="153" t="s">
        <v>3562</v>
      </c>
      <c r="L801" s="80"/>
      <c r="M801" s="157" t="s">
        <v>31</v>
      </c>
      <c r="N801" s="158" t="s">
        <v>3550</v>
      </c>
      <c r="O801" s="159">
        <v>0.98699999999999999</v>
      </c>
      <c r="P801" s="159">
        <f>O801*H801</f>
        <v>0.59219999999999995</v>
      </c>
      <c r="Q801" s="159">
        <v>0</v>
      </c>
      <c r="R801" s="159">
        <f>Q801*H801</f>
        <v>0</v>
      </c>
      <c r="S801" s="159">
        <v>0</v>
      </c>
      <c r="T801" s="160">
        <f>S801*H801</f>
        <v>0</v>
      </c>
      <c r="U801" s="79"/>
      <c r="V801" s="79"/>
      <c r="W801" s="79"/>
      <c r="X801" s="79"/>
      <c r="Y801" s="79"/>
      <c r="Z801" s="79"/>
      <c r="AA801" s="79"/>
      <c r="AB801" s="79"/>
      <c r="AC801" s="79"/>
      <c r="AD801" s="79"/>
      <c r="AE801" s="79"/>
      <c r="AR801" s="161" t="s">
        <v>162</v>
      </c>
      <c r="AT801" s="161" t="s">
        <v>26</v>
      </c>
      <c r="AU801" s="161" t="s">
        <v>62</v>
      </c>
      <c r="AY801" s="72" t="s">
        <v>107</v>
      </c>
      <c r="BE801" s="162">
        <f>IF(N801="základní",J801,0)</f>
        <v>248.75</v>
      </c>
      <c r="BF801" s="162">
        <f>IF(N801="snížená",J801,0)</f>
        <v>0</v>
      </c>
      <c r="BG801" s="162">
        <f>IF(N801="zákl. přenesená",J801,0)</f>
        <v>0</v>
      </c>
      <c r="BH801" s="162">
        <f>IF(N801="sníž. přenesená",J801,0)</f>
        <v>0</v>
      </c>
      <c r="BI801" s="162">
        <f>IF(N801="nulová",J801,0)</f>
        <v>0</v>
      </c>
      <c r="BJ801" s="72" t="s">
        <v>105</v>
      </c>
      <c r="BK801" s="162">
        <f>ROUND(I801*H801,2)</f>
        <v>248.75</v>
      </c>
      <c r="BL801" s="72" t="s">
        <v>162</v>
      </c>
      <c r="BM801" s="161" t="s">
        <v>1210</v>
      </c>
    </row>
    <row r="802" spans="1:65" s="82" customFormat="1" ht="19.5" x14ac:dyDescent="0.2">
      <c r="A802" s="79"/>
      <c r="B802" s="80"/>
      <c r="C802" s="79"/>
      <c r="D802" s="163" t="s">
        <v>116</v>
      </c>
      <c r="E802" s="79"/>
      <c r="F802" s="164" t="s">
        <v>1211</v>
      </c>
      <c r="G802" s="79"/>
      <c r="H802" s="79"/>
      <c r="I802" s="79"/>
      <c r="J802" s="79"/>
      <c r="K802" s="79"/>
      <c r="L802" s="80"/>
      <c r="M802" s="165"/>
      <c r="O802" s="79"/>
      <c r="P802" s="79"/>
      <c r="Q802" s="79"/>
      <c r="R802" s="79"/>
      <c r="S802" s="79"/>
      <c r="T802" s="166"/>
      <c r="U802" s="79"/>
      <c r="V802" s="79"/>
      <c r="W802" s="79"/>
      <c r="X802" s="79"/>
      <c r="Y802" s="79"/>
      <c r="Z802" s="79"/>
      <c r="AA802" s="79"/>
      <c r="AB802" s="79"/>
      <c r="AC802" s="79"/>
      <c r="AD802" s="79"/>
      <c r="AE802" s="79"/>
      <c r="AT802" s="72" t="s">
        <v>116</v>
      </c>
      <c r="AU802" s="72" t="s">
        <v>62</v>
      </c>
    </row>
    <row r="803" spans="1:65" s="82" customFormat="1" x14ac:dyDescent="0.2">
      <c r="A803" s="79"/>
      <c r="B803" s="80"/>
      <c r="C803" s="79"/>
      <c r="D803" s="167" t="s">
        <v>118</v>
      </c>
      <c r="E803" s="79"/>
      <c r="F803" s="168" t="s">
        <v>3856</v>
      </c>
      <c r="G803" s="79"/>
      <c r="H803" s="79"/>
      <c r="I803" s="79"/>
      <c r="J803" s="79"/>
      <c r="K803" s="79"/>
      <c r="L803" s="80"/>
      <c r="M803" s="165"/>
      <c r="O803" s="79"/>
      <c r="P803" s="79"/>
      <c r="Q803" s="79"/>
      <c r="R803" s="79"/>
      <c r="S803" s="79"/>
      <c r="T803" s="166"/>
      <c r="U803" s="79"/>
      <c r="V803" s="79"/>
      <c r="W803" s="79"/>
      <c r="X803" s="79"/>
      <c r="Y803" s="79"/>
      <c r="Z803" s="79"/>
      <c r="AA803" s="79"/>
      <c r="AB803" s="79"/>
      <c r="AC803" s="79"/>
      <c r="AD803" s="79"/>
      <c r="AE803" s="79"/>
      <c r="AT803" s="72" t="s">
        <v>118</v>
      </c>
      <c r="AU803" s="72" t="s">
        <v>62</v>
      </c>
    </row>
    <row r="804" spans="1:65" s="82" customFormat="1" ht="16.5" customHeight="1" x14ac:dyDescent="0.2">
      <c r="A804" s="79"/>
      <c r="B804" s="150"/>
      <c r="C804" s="151" t="s">
        <v>1212</v>
      </c>
      <c r="D804" s="151" t="s">
        <v>26</v>
      </c>
      <c r="E804" s="152" t="s">
        <v>1213</v>
      </c>
      <c r="F804" s="153" t="s">
        <v>1214</v>
      </c>
      <c r="G804" s="154" t="s">
        <v>835</v>
      </c>
      <c r="H804" s="155">
        <v>0.6</v>
      </c>
      <c r="I804" s="156">
        <v>1037.4000000000001</v>
      </c>
      <c r="J804" s="156">
        <f>ROUND(I804*H804,2)</f>
        <v>622.44000000000005</v>
      </c>
      <c r="K804" s="153" t="s">
        <v>3562</v>
      </c>
      <c r="L804" s="80"/>
      <c r="M804" s="157" t="s">
        <v>31</v>
      </c>
      <c r="N804" s="158" t="s">
        <v>3550</v>
      </c>
      <c r="O804" s="159">
        <v>1.3779999999999999</v>
      </c>
      <c r="P804" s="159">
        <f>O804*H804</f>
        <v>0.82679999999999987</v>
      </c>
      <c r="Q804" s="159">
        <v>0</v>
      </c>
      <c r="R804" s="159">
        <f>Q804*H804</f>
        <v>0</v>
      </c>
      <c r="S804" s="159">
        <v>0</v>
      </c>
      <c r="T804" s="160">
        <f>S804*H804</f>
        <v>0</v>
      </c>
      <c r="U804" s="79"/>
      <c r="V804" s="79"/>
      <c r="W804" s="79"/>
      <c r="X804" s="79"/>
      <c r="Y804" s="79"/>
      <c r="Z804" s="79"/>
      <c r="AA804" s="79"/>
      <c r="AB804" s="79"/>
      <c r="AC804" s="79"/>
      <c r="AD804" s="79"/>
      <c r="AE804" s="79"/>
      <c r="AR804" s="161" t="s">
        <v>162</v>
      </c>
      <c r="AT804" s="161" t="s">
        <v>26</v>
      </c>
      <c r="AU804" s="161" t="s">
        <v>62</v>
      </c>
      <c r="AY804" s="72" t="s">
        <v>107</v>
      </c>
      <c r="BE804" s="162">
        <f>IF(N804="základní",J804,0)</f>
        <v>622.44000000000005</v>
      </c>
      <c r="BF804" s="162">
        <f>IF(N804="snížená",J804,0)</f>
        <v>0</v>
      </c>
      <c r="BG804" s="162">
        <f>IF(N804="zákl. přenesená",J804,0)</f>
        <v>0</v>
      </c>
      <c r="BH804" s="162">
        <f>IF(N804="sníž. přenesená",J804,0)</f>
        <v>0</v>
      </c>
      <c r="BI804" s="162">
        <f>IF(N804="nulová",J804,0)</f>
        <v>0</v>
      </c>
      <c r="BJ804" s="72" t="s">
        <v>105</v>
      </c>
      <c r="BK804" s="162">
        <f>ROUND(I804*H804,2)</f>
        <v>622.44000000000005</v>
      </c>
      <c r="BL804" s="72" t="s">
        <v>162</v>
      </c>
      <c r="BM804" s="161" t="s">
        <v>1215</v>
      </c>
    </row>
    <row r="805" spans="1:65" s="82" customFormat="1" ht="19.5" x14ac:dyDescent="0.2">
      <c r="A805" s="79"/>
      <c r="B805" s="80"/>
      <c r="C805" s="79"/>
      <c r="D805" s="163" t="s">
        <v>116</v>
      </c>
      <c r="E805" s="79"/>
      <c r="F805" s="164" t="s">
        <v>1216</v>
      </c>
      <c r="G805" s="79"/>
      <c r="H805" s="79"/>
      <c r="I805" s="79"/>
      <c r="J805" s="79"/>
      <c r="K805" s="79"/>
      <c r="L805" s="80"/>
      <c r="M805" s="165"/>
      <c r="O805" s="79"/>
      <c r="P805" s="79"/>
      <c r="Q805" s="79"/>
      <c r="R805" s="79"/>
      <c r="S805" s="79"/>
      <c r="T805" s="166"/>
      <c r="U805" s="79"/>
      <c r="V805" s="79"/>
      <c r="W805" s="79"/>
      <c r="X805" s="79"/>
      <c r="Y805" s="79"/>
      <c r="Z805" s="79"/>
      <c r="AA805" s="79"/>
      <c r="AB805" s="79"/>
      <c r="AC805" s="79"/>
      <c r="AD805" s="79"/>
      <c r="AE805" s="79"/>
      <c r="AT805" s="72" t="s">
        <v>116</v>
      </c>
      <c r="AU805" s="72" t="s">
        <v>62</v>
      </c>
    </row>
    <row r="806" spans="1:65" s="82" customFormat="1" x14ac:dyDescent="0.2">
      <c r="A806" s="79"/>
      <c r="B806" s="80"/>
      <c r="C806" s="79"/>
      <c r="D806" s="167" t="s">
        <v>118</v>
      </c>
      <c r="E806" s="79"/>
      <c r="F806" s="168" t="s">
        <v>3857</v>
      </c>
      <c r="G806" s="79"/>
      <c r="H806" s="79"/>
      <c r="I806" s="79"/>
      <c r="J806" s="79"/>
      <c r="K806" s="79"/>
      <c r="L806" s="80"/>
      <c r="M806" s="165"/>
      <c r="O806" s="79"/>
      <c r="P806" s="79"/>
      <c r="Q806" s="79"/>
      <c r="R806" s="79"/>
      <c r="S806" s="79"/>
      <c r="T806" s="166"/>
      <c r="U806" s="79"/>
      <c r="V806" s="79"/>
      <c r="W806" s="79"/>
      <c r="X806" s="79"/>
      <c r="Y806" s="79"/>
      <c r="Z806" s="79"/>
      <c r="AA806" s="79"/>
      <c r="AB806" s="79"/>
      <c r="AC806" s="79"/>
      <c r="AD806" s="79"/>
      <c r="AE806" s="79"/>
      <c r="AT806" s="72" t="s">
        <v>118</v>
      </c>
      <c r="AU806" s="72" t="s">
        <v>62</v>
      </c>
    </row>
    <row r="807" spans="1:65" s="138" customFormat="1" ht="22.9" customHeight="1" x14ac:dyDescent="0.2">
      <c r="B807" s="139"/>
      <c r="D807" s="140" t="s">
        <v>102</v>
      </c>
      <c r="E807" s="148" t="s">
        <v>1218</v>
      </c>
      <c r="F807" s="148" t="s">
        <v>1219</v>
      </c>
      <c r="J807" s="149">
        <f>BK807</f>
        <v>1268467.1400000001</v>
      </c>
      <c r="L807" s="139"/>
      <c r="M807" s="143"/>
      <c r="P807" s="144">
        <f>SUM(P808:P921)</f>
        <v>293.92725400000006</v>
      </c>
      <c r="R807" s="144">
        <f>SUM(R808:R921)</f>
        <v>4.1218045740000004</v>
      </c>
      <c r="T807" s="145">
        <f>SUM(T808:T921)</f>
        <v>8.8695000000000004</v>
      </c>
      <c r="AR807" s="140" t="s">
        <v>62</v>
      </c>
      <c r="AT807" s="146" t="s">
        <v>102</v>
      </c>
      <c r="AU807" s="146" t="s">
        <v>105</v>
      </c>
      <c r="AY807" s="140" t="s">
        <v>107</v>
      </c>
      <c r="BK807" s="147">
        <f>SUM(BK808:BK921)</f>
        <v>1268467.1400000001</v>
      </c>
    </row>
    <row r="808" spans="1:65" s="82" customFormat="1" ht="16.5" customHeight="1" x14ac:dyDescent="0.2">
      <c r="A808" s="79"/>
      <c r="B808" s="150"/>
      <c r="C808" s="151" t="s">
        <v>1220</v>
      </c>
      <c r="D808" s="151" t="s">
        <v>26</v>
      </c>
      <c r="E808" s="152" t="s">
        <v>1221</v>
      </c>
      <c r="F808" s="153" t="s">
        <v>1222</v>
      </c>
      <c r="G808" s="154" t="s">
        <v>161</v>
      </c>
      <c r="H808" s="155">
        <v>4</v>
      </c>
      <c r="I808" s="156">
        <v>805.1</v>
      </c>
      <c r="J808" s="156">
        <f>ROUND(I808*H808,2)</f>
        <v>3220.4</v>
      </c>
      <c r="K808" s="153" t="s">
        <v>3562</v>
      </c>
      <c r="L808" s="80"/>
      <c r="M808" s="157" t="s">
        <v>31</v>
      </c>
      <c r="N808" s="158" t="s">
        <v>3550</v>
      </c>
      <c r="O808" s="159">
        <v>1.4830000000000001</v>
      </c>
      <c r="P808" s="159">
        <f>O808*H808</f>
        <v>5.9320000000000004</v>
      </c>
      <c r="Q808" s="159">
        <v>1.7255999999999999E-4</v>
      </c>
      <c r="R808" s="159">
        <f>Q808*H808</f>
        <v>6.9023999999999995E-4</v>
      </c>
      <c r="S808" s="159">
        <v>0.22625000000000001</v>
      </c>
      <c r="T808" s="160">
        <f>S808*H808</f>
        <v>0.90500000000000003</v>
      </c>
      <c r="U808" s="79"/>
      <c r="V808" s="79"/>
      <c r="W808" s="79"/>
      <c r="X808" s="79"/>
      <c r="Y808" s="79"/>
      <c r="Z808" s="79"/>
      <c r="AA808" s="79"/>
      <c r="AB808" s="79"/>
      <c r="AC808" s="79"/>
      <c r="AD808" s="79"/>
      <c r="AE808" s="79"/>
      <c r="AR808" s="161" t="s">
        <v>162</v>
      </c>
      <c r="AT808" s="161" t="s">
        <v>26</v>
      </c>
      <c r="AU808" s="161" t="s">
        <v>62</v>
      </c>
      <c r="AY808" s="72" t="s">
        <v>107</v>
      </c>
      <c r="BE808" s="162">
        <f>IF(N808="základní",J808,0)</f>
        <v>3220.4</v>
      </c>
      <c r="BF808" s="162">
        <f>IF(N808="snížená",J808,0)</f>
        <v>0</v>
      </c>
      <c r="BG808" s="162">
        <f>IF(N808="zákl. přenesená",J808,0)</f>
        <v>0</v>
      </c>
      <c r="BH808" s="162">
        <f>IF(N808="sníž. přenesená",J808,0)</f>
        <v>0</v>
      </c>
      <c r="BI808" s="162">
        <f>IF(N808="nulová",J808,0)</f>
        <v>0</v>
      </c>
      <c r="BJ808" s="72" t="s">
        <v>105</v>
      </c>
      <c r="BK808" s="162">
        <f>ROUND(I808*H808,2)</f>
        <v>3220.4</v>
      </c>
      <c r="BL808" s="72" t="s">
        <v>162</v>
      </c>
      <c r="BM808" s="161" t="s">
        <v>1223</v>
      </c>
    </row>
    <row r="809" spans="1:65" s="82" customFormat="1" x14ac:dyDescent="0.2">
      <c r="A809" s="79"/>
      <c r="B809" s="80"/>
      <c r="C809" s="79"/>
      <c r="D809" s="163" t="s">
        <v>116</v>
      </c>
      <c r="E809" s="79"/>
      <c r="F809" s="164" t="s">
        <v>1224</v>
      </c>
      <c r="G809" s="79"/>
      <c r="H809" s="79"/>
      <c r="I809" s="79"/>
      <c r="J809" s="79"/>
      <c r="K809" s="79"/>
      <c r="L809" s="80"/>
      <c r="M809" s="165"/>
      <c r="O809" s="79"/>
      <c r="P809" s="79"/>
      <c r="Q809" s="79"/>
      <c r="R809" s="79"/>
      <c r="S809" s="79"/>
      <c r="T809" s="166"/>
      <c r="U809" s="79"/>
      <c r="V809" s="79"/>
      <c r="W809" s="79"/>
      <c r="X809" s="79"/>
      <c r="Y809" s="79"/>
      <c r="Z809" s="79"/>
      <c r="AA809" s="79"/>
      <c r="AB809" s="79"/>
      <c r="AC809" s="79"/>
      <c r="AD809" s="79"/>
      <c r="AE809" s="79"/>
      <c r="AT809" s="72" t="s">
        <v>116</v>
      </c>
      <c r="AU809" s="72" t="s">
        <v>62</v>
      </c>
    </row>
    <row r="810" spans="1:65" s="82" customFormat="1" x14ac:dyDescent="0.2">
      <c r="A810" s="79"/>
      <c r="B810" s="80"/>
      <c r="C810" s="79"/>
      <c r="D810" s="167" t="s">
        <v>118</v>
      </c>
      <c r="E810" s="79"/>
      <c r="F810" s="168" t="s">
        <v>3858</v>
      </c>
      <c r="G810" s="79"/>
      <c r="H810" s="79"/>
      <c r="I810" s="79"/>
      <c r="J810" s="79"/>
      <c r="K810" s="79"/>
      <c r="L810" s="80"/>
      <c r="M810" s="165"/>
      <c r="O810" s="79"/>
      <c r="P810" s="79"/>
      <c r="Q810" s="79"/>
      <c r="R810" s="79"/>
      <c r="S810" s="79"/>
      <c r="T810" s="166"/>
      <c r="U810" s="79"/>
      <c r="V810" s="79"/>
      <c r="W810" s="79"/>
      <c r="X810" s="79"/>
      <c r="Y810" s="79"/>
      <c r="Z810" s="79"/>
      <c r="AA810" s="79"/>
      <c r="AB810" s="79"/>
      <c r="AC810" s="79"/>
      <c r="AD810" s="79"/>
      <c r="AE810" s="79"/>
      <c r="AT810" s="72" t="s">
        <v>118</v>
      </c>
      <c r="AU810" s="72" t="s">
        <v>62</v>
      </c>
    </row>
    <row r="811" spans="1:65" s="82" customFormat="1" ht="16.5" customHeight="1" x14ac:dyDescent="0.2">
      <c r="A811" s="79"/>
      <c r="B811" s="150"/>
      <c r="C811" s="151" t="s">
        <v>1225</v>
      </c>
      <c r="D811" s="151" t="s">
        <v>26</v>
      </c>
      <c r="E811" s="152" t="s">
        <v>1226</v>
      </c>
      <c r="F811" s="153" t="s">
        <v>3859</v>
      </c>
      <c r="G811" s="154" t="s">
        <v>161</v>
      </c>
      <c r="H811" s="155">
        <v>6</v>
      </c>
      <c r="I811" s="156">
        <v>1278.3800000000001</v>
      </c>
      <c r="J811" s="156">
        <f>ROUND(I811*H811,2)</f>
        <v>7670.28</v>
      </c>
      <c r="K811" s="153" t="s">
        <v>3562</v>
      </c>
      <c r="L811" s="80"/>
      <c r="M811" s="157" t="s">
        <v>31</v>
      </c>
      <c r="N811" s="158" t="s">
        <v>3550</v>
      </c>
      <c r="O811" s="159">
        <v>2.3690000000000002</v>
      </c>
      <c r="P811" s="159">
        <f>O811*H811</f>
        <v>14.214000000000002</v>
      </c>
      <c r="Q811" s="159">
        <v>1.7255999999999999E-4</v>
      </c>
      <c r="R811" s="159">
        <f>Q811*H811</f>
        <v>1.0353599999999999E-3</v>
      </c>
      <c r="S811" s="159">
        <v>0.30625000000000002</v>
      </c>
      <c r="T811" s="160">
        <f>S811*H811</f>
        <v>1.8375000000000001</v>
      </c>
      <c r="U811" s="79"/>
      <c r="V811" s="79"/>
      <c r="W811" s="79"/>
      <c r="X811" s="79"/>
      <c r="Y811" s="79"/>
      <c r="Z811" s="79"/>
      <c r="AA811" s="79"/>
      <c r="AB811" s="79"/>
      <c r="AC811" s="79"/>
      <c r="AD811" s="79"/>
      <c r="AE811" s="79"/>
      <c r="AR811" s="161" t="s">
        <v>162</v>
      </c>
      <c r="AT811" s="161" t="s">
        <v>26</v>
      </c>
      <c r="AU811" s="161" t="s">
        <v>62</v>
      </c>
      <c r="AY811" s="72" t="s">
        <v>107</v>
      </c>
      <c r="BE811" s="162">
        <f>IF(N811="základní",J811,0)</f>
        <v>7670.28</v>
      </c>
      <c r="BF811" s="162">
        <f>IF(N811="snížená",J811,0)</f>
        <v>0</v>
      </c>
      <c r="BG811" s="162">
        <f>IF(N811="zákl. přenesená",J811,0)</f>
        <v>0</v>
      </c>
      <c r="BH811" s="162">
        <f>IF(N811="sníž. přenesená",J811,0)</f>
        <v>0</v>
      </c>
      <c r="BI811" s="162">
        <f>IF(N811="nulová",J811,0)</f>
        <v>0</v>
      </c>
      <c r="BJ811" s="72" t="s">
        <v>105</v>
      </c>
      <c r="BK811" s="162">
        <f>ROUND(I811*H811,2)</f>
        <v>7670.28</v>
      </c>
      <c r="BL811" s="72" t="s">
        <v>162</v>
      </c>
      <c r="BM811" s="161" t="s">
        <v>1227</v>
      </c>
    </row>
    <row r="812" spans="1:65" s="82" customFormat="1" x14ac:dyDescent="0.2">
      <c r="A812" s="79"/>
      <c r="B812" s="80"/>
      <c r="C812" s="79"/>
      <c r="D812" s="163" t="s">
        <v>116</v>
      </c>
      <c r="E812" s="79"/>
      <c r="F812" s="164" t="s">
        <v>1228</v>
      </c>
      <c r="G812" s="79"/>
      <c r="H812" s="79"/>
      <c r="I812" s="79"/>
      <c r="J812" s="79"/>
      <c r="K812" s="79"/>
      <c r="L812" s="80"/>
      <c r="M812" s="165"/>
      <c r="O812" s="79"/>
      <c r="P812" s="79"/>
      <c r="Q812" s="79"/>
      <c r="R812" s="79"/>
      <c r="S812" s="79"/>
      <c r="T812" s="166"/>
      <c r="U812" s="79"/>
      <c r="V812" s="79"/>
      <c r="W812" s="79"/>
      <c r="X812" s="79"/>
      <c r="Y812" s="79"/>
      <c r="Z812" s="79"/>
      <c r="AA812" s="79"/>
      <c r="AB812" s="79"/>
      <c r="AC812" s="79"/>
      <c r="AD812" s="79"/>
      <c r="AE812" s="79"/>
      <c r="AT812" s="72" t="s">
        <v>116</v>
      </c>
      <c r="AU812" s="72" t="s">
        <v>62</v>
      </c>
    </row>
    <row r="813" spans="1:65" s="82" customFormat="1" x14ac:dyDescent="0.2">
      <c r="A813" s="79"/>
      <c r="B813" s="80"/>
      <c r="C813" s="79"/>
      <c r="D813" s="167" t="s">
        <v>118</v>
      </c>
      <c r="E813" s="79"/>
      <c r="F813" s="168" t="s">
        <v>3860</v>
      </c>
      <c r="G813" s="79"/>
      <c r="H813" s="79"/>
      <c r="I813" s="79"/>
      <c r="J813" s="79"/>
      <c r="K813" s="79"/>
      <c r="L813" s="80"/>
      <c r="M813" s="165"/>
      <c r="O813" s="79"/>
      <c r="P813" s="79"/>
      <c r="Q813" s="79"/>
      <c r="R813" s="79"/>
      <c r="S813" s="79"/>
      <c r="T813" s="166"/>
      <c r="U813" s="79"/>
      <c r="V813" s="79"/>
      <c r="W813" s="79"/>
      <c r="X813" s="79"/>
      <c r="Y813" s="79"/>
      <c r="Z813" s="79"/>
      <c r="AA813" s="79"/>
      <c r="AB813" s="79"/>
      <c r="AC813" s="79"/>
      <c r="AD813" s="79"/>
      <c r="AE813" s="79"/>
      <c r="AT813" s="72" t="s">
        <v>118</v>
      </c>
      <c r="AU813" s="72" t="s">
        <v>62</v>
      </c>
    </row>
    <row r="814" spans="1:65" s="82" customFormat="1" ht="16.5" customHeight="1" x14ac:dyDescent="0.2">
      <c r="A814" s="79"/>
      <c r="B814" s="150"/>
      <c r="C814" s="151" t="s">
        <v>1229</v>
      </c>
      <c r="D814" s="151" t="s">
        <v>26</v>
      </c>
      <c r="E814" s="152" t="s">
        <v>1230</v>
      </c>
      <c r="F814" s="153" t="s">
        <v>3861</v>
      </c>
      <c r="G814" s="154" t="s">
        <v>161</v>
      </c>
      <c r="H814" s="155">
        <v>2</v>
      </c>
      <c r="I814" s="156">
        <v>1509.67</v>
      </c>
      <c r="J814" s="156">
        <f>ROUND(I814*H814,2)</f>
        <v>3019.34</v>
      </c>
      <c r="K814" s="153" t="s">
        <v>3562</v>
      </c>
      <c r="L814" s="80"/>
      <c r="M814" s="157" t="s">
        <v>31</v>
      </c>
      <c r="N814" s="158" t="s">
        <v>3550</v>
      </c>
      <c r="O814" s="159">
        <v>2.802</v>
      </c>
      <c r="P814" s="159">
        <f>O814*H814</f>
        <v>5.6040000000000001</v>
      </c>
      <c r="Q814" s="159">
        <v>1.7255999999999999E-4</v>
      </c>
      <c r="R814" s="159">
        <f>Q814*H814</f>
        <v>3.4511999999999998E-4</v>
      </c>
      <c r="S814" s="159">
        <v>0.35625000000000001</v>
      </c>
      <c r="T814" s="160">
        <f>S814*H814</f>
        <v>0.71250000000000002</v>
      </c>
      <c r="U814" s="79"/>
      <c r="V814" s="79"/>
      <c r="W814" s="79"/>
      <c r="X814" s="79"/>
      <c r="Y814" s="79"/>
      <c r="Z814" s="79"/>
      <c r="AA814" s="79"/>
      <c r="AB814" s="79"/>
      <c r="AC814" s="79"/>
      <c r="AD814" s="79"/>
      <c r="AE814" s="79"/>
      <c r="AR814" s="161" t="s">
        <v>162</v>
      </c>
      <c r="AT814" s="161" t="s">
        <v>26</v>
      </c>
      <c r="AU814" s="161" t="s">
        <v>62</v>
      </c>
      <c r="AY814" s="72" t="s">
        <v>107</v>
      </c>
      <c r="BE814" s="162">
        <f>IF(N814="základní",J814,0)</f>
        <v>3019.34</v>
      </c>
      <c r="BF814" s="162">
        <f>IF(N814="snížená",J814,0)</f>
        <v>0</v>
      </c>
      <c r="BG814" s="162">
        <f>IF(N814="zákl. přenesená",J814,0)</f>
        <v>0</v>
      </c>
      <c r="BH814" s="162">
        <f>IF(N814="sníž. přenesená",J814,0)</f>
        <v>0</v>
      </c>
      <c r="BI814" s="162">
        <f>IF(N814="nulová",J814,0)</f>
        <v>0</v>
      </c>
      <c r="BJ814" s="72" t="s">
        <v>105</v>
      </c>
      <c r="BK814" s="162">
        <f>ROUND(I814*H814,2)</f>
        <v>3019.34</v>
      </c>
      <c r="BL814" s="72" t="s">
        <v>162</v>
      </c>
      <c r="BM814" s="161" t="s">
        <v>1231</v>
      </c>
    </row>
    <row r="815" spans="1:65" s="82" customFormat="1" x14ac:dyDescent="0.2">
      <c r="A815" s="79"/>
      <c r="B815" s="80"/>
      <c r="C815" s="79"/>
      <c r="D815" s="163" t="s">
        <v>116</v>
      </c>
      <c r="E815" s="79"/>
      <c r="F815" s="164" t="s">
        <v>1232</v>
      </c>
      <c r="G815" s="79"/>
      <c r="H815" s="79"/>
      <c r="I815" s="79"/>
      <c r="J815" s="79"/>
      <c r="K815" s="79"/>
      <c r="L815" s="80"/>
      <c r="M815" s="165"/>
      <c r="O815" s="79"/>
      <c r="P815" s="79"/>
      <c r="Q815" s="79"/>
      <c r="R815" s="79"/>
      <c r="S815" s="79"/>
      <c r="T815" s="166"/>
      <c r="U815" s="79"/>
      <c r="V815" s="79"/>
      <c r="W815" s="79"/>
      <c r="X815" s="79"/>
      <c r="Y815" s="79"/>
      <c r="Z815" s="79"/>
      <c r="AA815" s="79"/>
      <c r="AB815" s="79"/>
      <c r="AC815" s="79"/>
      <c r="AD815" s="79"/>
      <c r="AE815" s="79"/>
      <c r="AT815" s="72" t="s">
        <v>116</v>
      </c>
      <c r="AU815" s="72" t="s">
        <v>62</v>
      </c>
    </row>
    <row r="816" spans="1:65" s="82" customFormat="1" x14ac:dyDescent="0.2">
      <c r="A816" s="79"/>
      <c r="B816" s="80"/>
      <c r="C816" s="79"/>
      <c r="D816" s="167" t="s">
        <v>118</v>
      </c>
      <c r="E816" s="79"/>
      <c r="F816" s="168" t="s">
        <v>3862</v>
      </c>
      <c r="G816" s="79"/>
      <c r="H816" s="79"/>
      <c r="I816" s="79"/>
      <c r="J816" s="79"/>
      <c r="K816" s="79"/>
      <c r="L816" s="80"/>
      <c r="M816" s="165"/>
      <c r="O816" s="79"/>
      <c r="P816" s="79"/>
      <c r="Q816" s="79"/>
      <c r="R816" s="79"/>
      <c r="S816" s="79"/>
      <c r="T816" s="166"/>
      <c r="U816" s="79"/>
      <c r="V816" s="79"/>
      <c r="W816" s="79"/>
      <c r="X816" s="79"/>
      <c r="Y816" s="79"/>
      <c r="Z816" s="79"/>
      <c r="AA816" s="79"/>
      <c r="AB816" s="79"/>
      <c r="AC816" s="79"/>
      <c r="AD816" s="79"/>
      <c r="AE816" s="79"/>
      <c r="AT816" s="72" t="s">
        <v>118</v>
      </c>
      <c r="AU816" s="72" t="s">
        <v>62</v>
      </c>
    </row>
    <row r="817" spans="1:65" s="82" customFormat="1" ht="16.5" customHeight="1" x14ac:dyDescent="0.2">
      <c r="A817" s="79"/>
      <c r="B817" s="150"/>
      <c r="C817" s="151" t="s">
        <v>1233</v>
      </c>
      <c r="D817" s="151" t="s">
        <v>26</v>
      </c>
      <c r="E817" s="152" t="s">
        <v>1234</v>
      </c>
      <c r="F817" s="153" t="s">
        <v>1235</v>
      </c>
      <c r="G817" s="154" t="s">
        <v>161</v>
      </c>
      <c r="H817" s="155">
        <v>8</v>
      </c>
      <c r="I817" s="156">
        <v>838.22</v>
      </c>
      <c r="J817" s="156">
        <f>ROUND(I817*H817,2)</f>
        <v>6705.76</v>
      </c>
      <c r="K817" s="153" t="s">
        <v>3562</v>
      </c>
      <c r="L817" s="80"/>
      <c r="M817" s="157" t="s">
        <v>31</v>
      </c>
      <c r="N817" s="158" t="s">
        <v>3550</v>
      </c>
      <c r="O817" s="159">
        <v>1.5449999999999999</v>
      </c>
      <c r="P817" s="159">
        <f>O817*H817</f>
        <v>12.36</v>
      </c>
      <c r="Q817" s="159">
        <v>1.7255999999999999E-4</v>
      </c>
      <c r="R817" s="159">
        <f>Q817*H817</f>
        <v>1.3804799999999999E-3</v>
      </c>
      <c r="S817" s="159">
        <v>0.22625000000000001</v>
      </c>
      <c r="T817" s="160">
        <f>S817*H817</f>
        <v>1.81</v>
      </c>
      <c r="U817" s="79"/>
      <c r="V817" s="79"/>
      <c r="W817" s="79"/>
      <c r="X817" s="79"/>
      <c r="Y817" s="79"/>
      <c r="Z817" s="79"/>
      <c r="AA817" s="79"/>
      <c r="AB817" s="79"/>
      <c r="AC817" s="79"/>
      <c r="AD817" s="79"/>
      <c r="AE817" s="79"/>
      <c r="AR817" s="161" t="s">
        <v>162</v>
      </c>
      <c r="AT817" s="161" t="s">
        <v>26</v>
      </c>
      <c r="AU817" s="161" t="s">
        <v>62</v>
      </c>
      <c r="AY817" s="72" t="s">
        <v>107</v>
      </c>
      <c r="BE817" s="162">
        <f>IF(N817="základní",J817,0)</f>
        <v>6705.76</v>
      </c>
      <c r="BF817" s="162">
        <f>IF(N817="snížená",J817,0)</f>
        <v>0</v>
      </c>
      <c r="BG817" s="162">
        <f>IF(N817="zákl. přenesená",J817,0)</f>
        <v>0</v>
      </c>
      <c r="BH817" s="162">
        <f>IF(N817="sníž. přenesená",J817,0)</f>
        <v>0</v>
      </c>
      <c r="BI817" s="162">
        <f>IF(N817="nulová",J817,0)</f>
        <v>0</v>
      </c>
      <c r="BJ817" s="72" t="s">
        <v>105</v>
      </c>
      <c r="BK817" s="162">
        <f>ROUND(I817*H817,2)</f>
        <v>6705.76</v>
      </c>
      <c r="BL817" s="72" t="s">
        <v>162</v>
      </c>
      <c r="BM817" s="161" t="s">
        <v>1236</v>
      </c>
    </row>
    <row r="818" spans="1:65" s="82" customFormat="1" x14ac:dyDescent="0.2">
      <c r="A818" s="79"/>
      <c r="B818" s="80"/>
      <c r="C818" s="79"/>
      <c r="D818" s="163" t="s">
        <v>116</v>
      </c>
      <c r="E818" s="79"/>
      <c r="F818" s="164" t="s">
        <v>1237</v>
      </c>
      <c r="G818" s="79"/>
      <c r="H818" s="79"/>
      <c r="I818" s="79"/>
      <c r="J818" s="79"/>
      <c r="K818" s="79"/>
      <c r="L818" s="80"/>
      <c r="M818" s="165"/>
      <c r="O818" s="79"/>
      <c r="P818" s="79"/>
      <c r="Q818" s="79"/>
      <c r="R818" s="79"/>
      <c r="S818" s="79"/>
      <c r="T818" s="166"/>
      <c r="U818" s="79"/>
      <c r="V818" s="79"/>
      <c r="W818" s="79"/>
      <c r="X818" s="79"/>
      <c r="Y818" s="79"/>
      <c r="Z818" s="79"/>
      <c r="AA818" s="79"/>
      <c r="AB818" s="79"/>
      <c r="AC818" s="79"/>
      <c r="AD818" s="79"/>
      <c r="AE818" s="79"/>
      <c r="AT818" s="72" t="s">
        <v>116</v>
      </c>
      <c r="AU818" s="72" t="s">
        <v>62</v>
      </c>
    </row>
    <row r="819" spans="1:65" s="82" customFormat="1" x14ac:dyDescent="0.2">
      <c r="A819" s="79"/>
      <c r="B819" s="80"/>
      <c r="C819" s="79"/>
      <c r="D819" s="167" t="s">
        <v>118</v>
      </c>
      <c r="E819" s="79"/>
      <c r="F819" s="168" t="s">
        <v>3863</v>
      </c>
      <c r="G819" s="79"/>
      <c r="H819" s="79"/>
      <c r="I819" s="79"/>
      <c r="J819" s="79"/>
      <c r="K819" s="79"/>
      <c r="L819" s="80"/>
      <c r="M819" s="165"/>
      <c r="O819" s="79"/>
      <c r="P819" s="79"/>
      <c r="Q819" s="79"/>
      <c r="R819" s="79"/>
      <c r="S819" s="79"/>
      <c r="T819" s="166"/>
      <c r="U819" s="79"/>
      <c r="V819" s="79"/>
      <c r="W819" s="79"/>
      <c r="X819" s="79"/>
      <c r="Y819" s="79"/>
      <c r="Z819" s="79"/>
      <c r="AA819" s="79"/>
      <c r="AB819" s="79"/>
      <c r="AC819" s="79"/>
      <c r="AD819" s="79"/>
      <c r="AE819" s="79"/>
      <c r="AT819" s="72" t="s">
        <v>118</v>
      </c>
      <c r="AU819" s="72" t="s">
        <v>62</v>
      </c>
    </row>
    <row r="820" spans="1:65" s="82" customFormat="1" ht="16.5" customHeight="1" x14ac:dyDescent="0.2">
      <c r="A820" s="79"/>
      <c r="B820" s="150"/>
      <c r="C820" s="151" t="s">
        <v>1238</v>
      </c>
      <c r="D820" s="151" t="s">
        <v>26</v>
      </c>
      <c r="E820" s="152" t="s">
        <v>1239</v>
      </c>
      <c r="F820" s="153" t="s">
        <v>3864</v>
      </c>
      <c r="G820" s="154" t="s">
        <v>161</v>
      </c>
      <c r="H820" s="155">
        <v>5</v>
      </c>
      <c r="I820" s="156">
        <v>1322.18</v>
      </c>
      <c r="J820" s="156">
        <f>ROUND(I820*H820,2)</f>
        <v>6610.9</v>
      </c>
      <c r="K820" s="153" t="s">
        <v>3562</v>
      </c>
      <c r="L820" s="80"/>
      <c r="M820" s="157" t="s">
        <v>31</v>
      </c>
      <c r="N820" s="158" t="s">
        <v>3550</v>
      </c>
      <c r="O820" s="159">
        <v>2.4510000000000001</v>
      </c>
      <c r="P820" s="159">
        <f>O820*H820</f>
        <v>12.255000000000001</v>
      </c>
      <c r="Q820" s="159">
        <v>1.7255999999999999E-4</v>
      </c>
      <c r="R820" s="159">
        <f>Q820*H820</f>
        <v>8.6279999999999994E-4</v>
      </c>
      <c r="S820" s="159">
        <v>0.30625000000000002</v>
      </c>
      <c r="T820" s="160">
        <f>S820*H820</f>
        <v>1.53125</v>
      </c>
      <c r="U820" s="79"/>
      <c r="V820" s="79"/>
      <c r="W820" s="79"/>
      <c r="X820" s="79"/>
      <c r="Y820" s="79"/>
      <c r="Z820" s="79"/>
      <c r="AA820" s="79"/>
      <c r="AB820" s="79"/>
      <c r="AC820" s="79"/>
      <c r="AD820" s="79"/>
      <c r="AE820" s="79"/>
      <c r="AR820" s="161" t="s">
        <v>162</v>
      </c>
      <c r="AT820" s="161" t="s">
        <v>26</v>
      </c>
      <c r="AU820" s="161" t="s">
        <v>62</v>
      </c>
      <c r="AY820" s="72" t="s">
        <v>107</v>
      </c>
      <c r="BE820" s="162">
        <f>IF(N820="základní",J820,0)</f>
        <v>6610.9</v>
      </c>
      <c r="BF820" s="162">
        <f>IF(N820="snížená",J820,0)</f>
        <v>0</v>
      </c>
      <c r="BG820" s="162">
        <f>IF(N820="zákl. přenesená",J820,0)</f>
        <v>0</v>
      </c>
      <c r="BH820" s="162">
        <f>IF(N820="sníž. přenesená",J820,0)</f>
        <v>0</v>
      </c>
      <c r="BI820" s="162">
        <f>IF(N820="nulová",J820,0)</f>
        <v>0</v>
      </c>
      <c r="BJ820" s="72" t="s">
        <v>105</v>
      </c>
      <c r="BK820" s="162">
        <f>ROUND(I820*H820,2)</f>
        <v>6610.9</v>
      </c>
      <c r="BL820" s="72" t="s">
        <v>162</v>
      </c>
      <c r="BM820" s="161" t="s">
        <v>1240</v>
      </c>
    </row>
    <row r="821" spans="1:65" s="82" customFormat="1" x14ac:dyDescent="0.2">
      <c r="A821" s="79"/>
      <c r="B821" s="80"/>
      <c r="C821" s="79"/>
      <c r="D821" s="163" t="s">
        <v>116</v>
      </c>
      <c r="E821" s="79"/>
      <c r="F821" s="164" t="s">
        <v>1241</v>
      </c>
      <c r="G821" s="79"/>
      <c r="H821" s="79"/>
      <c r="I821" s="79"/>
      <c r="J821" s="79"/>
      <c r="K821" s="79"/>
      <c r="L821" s="80"/>
      <c r="M821" s="165"/>
      <c r="O821" s="79"/>
      <c r="P821" s="79"/>
      <c r="Q821" s="79"/>
      <c r="R821" s="79"/>
      <c r="S821" s="79"/>
      <c r="T821" s="166"/>
      <c r="U821" s="79"/>
      <c r="V821" s="79"/>
      <c r="W821" s="79"/>
      <c r="X821" s="79"/>
      <c r="Y821" s="79"/>
      <c r="Z821" s="79"/>
      <c r="AA821" s="79"/>
      <c r="AB821" s="79"/>
      <c r="AC821" s="79"/>
      <c r="AD821" s="79"/>
      <c r="AE821" s="79"/>
      <c r="AT821" s="72" t="s">
        <v>116</v>
      </c>
      <c r="AU821" s="72" t="s">
        <v>62</v>
      </c>
    </row>
    <row r="822" spans="1:65" s="82" customFormat="1" x14ac:dyDescent="0.2">
      <c r="A822" s="79"/>
      <c r="B822" s="80"/>
      <c r="C822" s="79"/>
      <c r="D822" s="167" t="s">
        <v>118</v>
      </c>
      <c r="E822" s="79"/>
      <c r="F822" s="168" t="s">
        <v>3865</v>
      </c>
      <c r="G822" s="79"/>
      <c r="H822" s="79"/>
      <c r="I822" s="79"/>
      <c r="J822" s="79"/>
      <c r="K822" s="79"/>
      <c r="L822" s="80"/>
      <c r="M822" s="165"/>
      <c r="O822" s="79"/>
      <c r="P822" s="79"/>
      <c r="Q822" s="79"/>
      <c r="R822" s="79"/>
      <c r="S822" s="79"/>
      <c r="T822" s="166"/>
      <c r="U822" s="79"/>
      <c r="V822" s="79"/>
      <c r="W822" s="79"/>
      <c r="X822" s="79"/>
      <c r="Y822" s="79"/>
      <c r="Z822" s="79"/>
      <c r="AA822" s="79"/>
      <c r="AB822" s="79"/>
      <c r="AC822" s="79"/>
      <c r="AD822" s="79"/>
      <c r="AE822" s="79"/>
      <c r="AT822" s="72" t="s">
        <v>118</v>
      </c>
      <c r="AU822" s="72" t="s">
        <v>62</v>
      </c>
    </row>
    <row r="823" spans="1:65" s="82" customFormat="1" ht="16.5" customHeight="1" x14ac:dyDescent="0.2">
      <c r="A823" s="79"/>
      <c r="B823" s="150"/>
      <c r="C823" s="151" t="s">
        <v>1242</v>
      </c>
      <c r="D823" s="151" t="s">
        <v>26</v>
      </c>
      <c r="E823" s="152" t="s">
        <v>1243</v>
      </c>
      <c r="F823" s="153" t="s">
        <v>3866</v>
      </c>
      <c r="G823" s="154" t="s">
        <v>161</v>
      </c>
      <c r="H823" s="155">
        <v>3</v>
      </c>
      <c r="I823" s="156">
        <v>1570.03</v>
      </c>
      <c r="J823" s="156">
        <f>ROUND(I823*H823,2)</f>
        <v>4710.09</v>
      </c>
      <c r="K823" s="153" t="s">
        <v>3562</v>
      </c>
      <c r="L823" s="80"/>
      <c r="M823" s="157" t="s">
        <v>31</v>
      </c>
      <c r="N823" s="158" t="s">
        <v>3550</v>
      </c>
      <c r="O823" s="159">
        <v>2.915</v>
      </c>
      <c r="P823" s="159">
        <f>O823*H823</f>
        <v>8.745000000000001</v>
      </c>
      <c r="Q823" s="159">
        <v>1.7255999999999999E-4</v>
      </c>
      <c r="R823" s="159">
        <f>Q823*H823</f>
        <v>5.1767999999999996E-4</v>
      </c>
      <c r="S823" s="159">
        <v>0.35625000000000001</v>
      </c>
      <c r="T823" s="160">
        <f>S823*H823</f>
        <v>1.0687500000000001</v>
      </c>
      <c r="U823" s="79"/>
      <c r="V823" s="79"/>
      <c r="W823" s="79"/>
      <c r="X823" s="79"/>
      <c r="Y823" s="79"/>
      <c r="Z823" s="79"/>
      <c r="AA823" s="79"/>
      <c r="AB823" s="79"/>
      <c r="AC823" s="79"/>
      <c r="AD823" s="79"/>
      <c r="AE823" s="79"/>
      <c r="AR823" s="161" t="s">
        <v>162</v>
      </c>
      <c r="AT823" s="161" t="s">
        <v>26</v>
      </c>
      <c r="AU823" s="161" t="s">
        <v>62</v>
      </c>
      <c r="AY823" s="72" t="s">
        <v>107</v>
      </c>
      <c r="BE823" s="162">
        <f>IF(N823="základní",J823,0)</f>
        <v>4710.09</v>
      </c>
      <c r="BF823" s="162">
        <f>IF(N823="snížená",J823,0)</f>
        <v>0</v>
      </c>
      <c r="BG823" s="162">
        <f>IF(N823="zákl. přenesená",J823,0)</f>
        <v>0</v>
      </c>
      <c r="BH823" s="162">
        <f>IF(N823="sníž. přenesená",J823,0)</f>
        <v>0</v>
      </c>
      <c r="BI823" s="162">
        <f>IF(N823="nulová",J823,0)</f>
        <v>0</v>
      </c>
      <c r="BJ823" s="72" t="s">
        <v>105</v>
      </c>
      <c r="BK823" s="162">
        <f>ROUND(I823*H823,2)</f>
        <v>4710.09</v>
      </c>
      <c r="BL823" s="72" t="s">
        <v>162</v>
      </c>
      <c r="BM823" s="161" t="s">
        <v>1244</v>
      </c>
    </row>
    <row r="824" spans="1:65" s="82" customFormat="1" x14ac:dyDescent="0.2">
      <c r="A824" s="79"/>
      <c r="B824" s="80"/>
      <c r="C824" s="79"/>
      <c r="D824" s="163" t="s">
        <v>116</v>
      </c>
      <c r="E824" s="79"/>
      <c r="F824" s="164" t="s">
        <v>1245</v>
      </c>
      <c r="G824" s="79"/>
      <c r="H824" s="79"/>
      <c r="I824" s="79"/>
      <c r="J824" s="79"/>
      <c r="K824" s="79"/>
      <c r="L824" s="80"/>
      <c r="M824" s="165"/>
      <c r="O824" s="79"/>
      <c r="P824" s="79"/>
      <c r="Q824" s="79"/>
      <c r="R824" s="79"/>
      <c r="S824" s="79"/>
      <c r="T824" s="166"/>
      <c r="U824" s="79"/>
      <c r="V824" s="79"/>
      <c r="W824" s="79"/>
      <c r="X824" s="79"/>
      <c r="Y824" s="79"/>
      <c r="Z824" s="79"/>
      <c r="AA824" s="79"/>
      <c r="AB824" s="79"/>
      <c r="AC824" s="79"/>
      <c r="AD824" s="79"/>
      <c r="AE824" s="79"/>
      <c r="AT824" s="72" t="s">
        <v>116</v>
      </c>
      <c r="AU824" s="72" t="s">
        <v>62</v>
      </c>
    </row>
    <row r="825" spans="1:65" s="82" customFormat="1" x14ac:dyDescent="0.2">
      <c r="A825" s="79"/>
      <c r="B825" s="80"/>
      <c r="C825" s="79"/>
      <c r="D825" s="167" t="s">
        <v>118</v>
      </c>
      <c r="E825" s="79"/>
      <c r="F825" s="168" t="s">
        <v>3867</v>
      </c>
      <c r="G825" s="79"/>
      <c r="H825" s="79"/>
      <c r="I825" s="79"/>
      <c r="J825" s="79"/>
      <c r="K825" s="79"/>
      <c r="L825" s="80"/>
      <c r="M825" s="165"/>
      <c r="O825" s="79"/>
      <c r="P825" s="79"/>
      <c r="Q825" s="79"/>
      <c r="R825" s="79"/>
      <c r="S825" s="79"/>
      <c r="T825" s="166"/>
      <c r="U825" s="79"/>
      <c r="V825" s="79"/>
      <c r="W825" s="79"/>
      <c r="X825" s="79"/>
      <c r="Y825" s="79"/>
      <c r="Z825" s="79"/>
      <c r="AA825" s="79"/>
      <c r="AB825" s="79"/>
      <c r="AC825" s="79"/>
      <c r="AD825" s="79"/>
      <c r="AE825" s="79"/>
      <c r="AT825" s="72" t="s">
        <v>118</v>
      </c>
      <c r="AU825" s="72" t="s">
        <v>62</v>
      </c>
    </row>
    <row r="826" spans="1:65" s="82" customFormat="1" ht="16.5" customHeight="1" x14ac:dyDescent="0.2">
      <c r="A826" s="79"/>
      <c r="B826" s="150"/>
      <c r="C826" s="151" t="s">
        <v>1246</v>
      </c>
      <c r="D826" s="151" t="s">
        <v>26</v>
      </c>
      <c r="E826" s="152" t="s">
        <v>1247</v>
      </c>
      <c r="F826" s="153" t="s">
        <v>3868</v>
      </c>
      <c r="G826" s="154" t="s">
        <v>161</v>
      </c>
      <c r="H826" s="155">
        <v>2</v>
      </c>
      <c r="I826" s="156">
        <v>2598.84</v>
      </c>
      <c r="J826" s="156">
        <f>ROUND(I826*H826,2)</f>
        <v>5197.68</v>
      </c>
      <c r="K826" s="153" t="s">
        <v>3562</v>
      </c>
      <c r="L826" s="80"/>
      <c r="M826" s="157" t="s">
        <v>31</v>
      </c>
      <c r="N826" s="158" t="s">
        <v>3550</v>
      </c>
      <c r="O826" s="159">
        <v>4.8410000000000002</v>
      </c>
      <c r="P826" s="159">
        <f>O826*H826</f>
        <v>9.6820000000000004</v>
      </c>
      <c r="Q826" s="159">
        <v>1.7255999999999999E-4</v>
      </c>
      <c r="R826" s="159">
        <f>Q826*H826</f>
        <v>3.4511999999999998E-4</v>
      </c>
      <c r="S826" s="159">
        <v>0.41225000000000001</v>
      </c>
      <c r="T826" s="160">
        <f>S826*H826</f>
        <v>0.82450000000000001</v>
      </c>
      <c r="U826" s="79"/>
      <c r="V826" s="79"/>
      <c r="W826" s="79"/>
      <c r="X826" s="79"/>
      <c r="Y826" s="79"/>
      <c r="Z826" s="79"/>
      <c r="AA826" s="79"/>
      <c r="AB826" s="79"/>
      <c r="AC826" s="79"/>
      <c r="AD826" s="79"/>
      <c r="AE826" s="79"/>
      <c r="AR826" s="161" t="s">
        <v>162</v>
      </c>
      <c r="AT826" s="161" t="s">
        <v>26</v>
      </c>
      <c r="AU826" s="161" t="s">
        <v>62</v>
      </c>
      <c r="AY826" s="72" t="s">
        <v>107</v>
      </c>
      <c r="BE826" s="162">
        <f>IF(N826="základní",J826,0)</f>
        <v>5197.68</v>
      </c>
      <c r="BF826" s="162">
        <f>IF(N826="snížená",J826,0)</f>
        <v>0</v>
      </c>
      <c r="BG826" s="162">
        <f>IF(N826="zákl. přenesená",J826,0)</f>
        <v>0</v>
      </c>
      <c r="BH826" s="162">
        <f>IF(N826="sníž. přenesená",J826,0)</f>
        <v>0</v>
      </c>
      <c r="BI826" s="162">
        <f>IF(N826="nulová",J826,0)</f>
        <v>0</v>
      </c>
      <c r="BJ826" s="72" t="s">
        <v>105</v>
      </c>
      <c r="BK826" s="162">
        <f>ROUND(I826*H826,2)</f>
        <v>5197.68</v>
      </c>
      <c r="BL826" s="72" t="s">
        <v>162</v>
      </c>
      <c r="BM826" s="161" t="s">
        <v>1248</v>
      </c>
    </row>
    <row r="827" spans="1:65" s="82" customFormat="1" x14ac:dyDescent="0.2">
      <c r="A827" s="79"/>
      <c r="B827" s="80"/>
      <c r="C827" s="79"/>
      <c r="D827" s="163" t="s">
        <v>116</v>
      </c>
      <c r="E827" s="79"/>
      <c r="F827" s="164" t="s">
        <v>1249</v>
      </c>
      <c r="G827" s="79"/>
      <c r="H827" s="79"/>
      <c r="I827" s="79"/>
      <c r="J827" s="79"/>
      <c r="K827" s="79"/>
      <c r="L827" s="80"/>
      <c r="M827" s="165"/>
      <c r="O827" s="79"/>
      <c r="P827" s="79"/>
      <c r="Q827" s="79"/>
      <c r="R827" s="79"/>
      <c r="S827" s="79"/>
      <c r="T827" s="166"/>
      <c r="U827" s="79"/>
      <c r="V827" s="79"/>
      <c r="W827" s="79"/>
      <c r="X827" s="79"/>
      <c r="Y827" s="79"/>
      <c r="Z827" s="79"/>
      <c r="AA827" s="79"/>
      <c r="AB827" s="79"/>
      <c r="AC827" s="79"/>
      <c r="AD827" s="79"/>
      <c r="AE827" s="79"/>
      <c r="AT827" s="72" t="s">
        <v>116</v>
      </c>
      <c r="AU827" s="72" t="s">
        <v>62</v>
      </c>
    </row>
    <row r="828" spans="1:65" s="82" customFormat="1" x14ac:dyDescent="0.2">
      <c r="A828" s="79"/>
      <c r="B828" s="80"/>
      <c r="C828" s="79"/>
      <c r="D828" s="167" t="s">
        <v>118</v>
      </c>
      <c r="E828" s="79"/>
      <c r="F828" s="168" t="s">
        <v>3869</v>
      </c>
      <c r="G828" s="79"/>
      <c r="H828" s="79"/>
      <c r="I828" s="79"/>
      <c r="J828" s="79"/>
      <c r="K828" s="79"/>
      <c r="L828" s="80"/>
      <c r="M828" s="165"/>
      <c r="O828" s="79"/>
      <c r="P828" s="79"/>
      <c r="Q828" s="79"/>
      <c r="R828" s="79"/>
      <c r="S828" s="79"/>
      <c r="T828" s="166"/>
      <c r="U828" s="79"/>
      <c r="V828" s="79"/>
      <c r="W828" s="79"/>
      <c r="X828" s="79"/>
      <c r="Y828" s="79"/>
      <c r="Z828" s="79"/>
      <c r="AA828" s="79"/>
      <c r="AB828" s="79"/>
      <c r="AC828" s="79"/>
      <c r="AD828" s="79"/>
      <c r="AE828" s="79"/>
      <c r="AT828" s="72" t="s">
        <v>118</v>
      </c>
      <c r="AU828" s="72" t="s">
        <v>62</v>
      </c>
    </row>
    <row r="829" spans="1:65" s="82" customFormat="1" ht="16.5" customHeight="1" x14ac:dyDescent="0.2">
      <c r="A829" s="79"/>
      <c r="B829" s="150"/>
      <c r="C829" s="151" t="s">
        <v>1250</v>
      </c>
      <c r="D829" s="151" t="s">
        <v>26</v>
      </c>
      <c r="E829" s="152" t="s">
        <v>1251</v>
      </c>
      <c r="F829" s="153" t="s">
        <v>1252</v>
      </c>
      <c r="G829" s="154" t="s">
        <v>125</v>
      </c>
      <c r="H829" s="155">
        <v>2</v>
      </c>
      <c r="I829" s="156">
        <v>34742</v>
      </c>
      <c r="J829" s="156">
        <f>ROUND(I829*H829,2)</f>
        <v>69484</v>
      </c>
      <c r="K829" s="153" t="s">
        <v>3562</v>
      </c>
      <c r="L829" s="80"/>
      <c r="M829" s="157" t="s">
        <v>31</v>
      </c>
      <c r="N829" s="158" t="s">
        <v>3550</v>
      </c>
      <c r="O829" s="159">
        <v>3.5920000000000001</v>
      </c>
      <c r="P829" s="159">
        <f>O829*H829</f>
        <v>7.1840000000000002</v>
      </c>
      <c r="Q829" s="159">
        <v>0.20745271000000001</v>
      </c>
      <c r="R829" s="159">
        <f>Q829*H829</f>
        <v>0.41490542000000002</v>
      </c>
      <c r="S829" s="159">
        <v>0</v>
      </c>
      <c r="T829" s="160">
        <f>S829*H829</f>
        <v>0</v>
      </c>
      <c r="U829" s="79"/>
      <c r="V829" s="79"/>
      <c r="W829" s="79"/>
      <c r="X829" s="79"/>
      <c r="Y829" s="79"/>
      <c r="Z829" s="79"/>
      <c r="AA829" s="79"/>
      <c r="AB829" s="79"/>
      <c r="AC829" s="79"/>
      <c r="AD829" s="79"/>
      <c r="AE829" s="79"/>
      <c r="AR829" s="161" t="s">
        <v>162</v>
      </c>
      <c r="AT829" s="161" t="s">
        <v>26</v>
      </c>
      <c r="AU829" s="161" t="s">
        <v>62</v>
      </c>
      <c r="AY829" s="72" t="s">
        <v>107</v>
      </c>
      <c r="BE829" s="162">
        <f>IF(N829="základní",J829,0)</f>
        <v>69484</v>
      </c>
      <c r="BF829" s="162">
        <f>IF(N829="snížená",J829,0)</f>
        <v>0</v>
      </c>
      <c r="BG829" s="162">
        <f>IF(N829="zákl. přenesená",J829,0)</f>
        <v>0</v>
      </c>
      <c r="BH829" s="162">
        <f>IF(N829="sníž. přenesená",J829,0)</f>
        <v>0</v>
      </c>
      <c r="BI829" s="162">
        <f>IF(N829="nulová",J829,0)</f>
        <v>0</v>
      </c>
      <c r="BJ829" s="72" t="s">
        <v>105</v>
      </c>
      <c r="BK829" s="162">
        <f>ROUND(I829*H829,2)</f>
        <v>69484</v>
      </c>
      <c r="BL829" s="72" t="s">
        <v>162</v>
      </c>
      <c r="BM829" s="161" t="s">
        <v>1253</v>
      </c>
    </row>
    <row r="830" spans="1:65" s="82" customFormat="1" x14ac:dyDescent="0.2">
      <c r="A830" s="79"/>
      <c r="B830" s="80"/>
      <c r="C830" s="79"/>
      <c r="D830" s="163" t="s">
        <v>116</v>
      </c>
      <c r="E830" s="79"/>
      <c r="F830" s="164" t="s">
        <v>1254</v>
      </c>
      <c r="G830" s="79"/>
      <c r="H830" s="79"/>
      <c r="I830" s="79"/>
      <c r="J830" s="79"/>
      <c r="K830" s="79"/>
      <c r="L830" s="80"/>
      <c r="M830" s="165"/>
      <c r="O830" s="79"/>
      <c r="P830" s="79"/>
      <c r="Q830" s="79"/>
      <c r="R830" s="79"/>
      <c r="S830" s="79"/>
      <c r="T830" s="166"/>
      <c r="U830" s="79"/>
      <c r="V830" s="79"/>
      <c r="W830" s="79"/>
      <c r="X830" s="79"/>
      <c r="Y830" s="79"/>
      <c r="Z830" s="79"/>
      <c r="AA830" s="79"/>
      <c r="AB830" s="79"/>
      <c r="AC830" s="79"/>
      <c r="AD830" s="79"/>
      <c r="AE830" s="79"/>
      <c r="AT830" s="72" t="s">
        <v>116</v>
      </c>
      <c r="AU830" s="72" t="s">
        <v>62</v>
      </c>
    </row>
    <row r="831" spans="1:65" s="82" customFormat="1" x14ac:dyDescent="0.2">
      <c r="A831" s="79"/>
      <c r="B831" s="80"/>
      <c r="C831" s="79"/>
      <c r="D831" s="167" t="s">
        <v>118</v>
      </c>
      <c r="E831" s="79"/>
      <c r="F831" s="168" t="s">
        <v>3870</v>
      </c>
      <c r="G831" s="79"/>
      <c r="H831" s="79"/>
      <c r="I831" s="79"/>
      <c r="J831" s="79"/>
      <c r="K831" s="79"/>
      <c r="L831" s="80"/>
      <c r="M831" s="165"/>
      <c r="O831" s="79"/>
      <c r="P831" s="79"/>
      <c r="Q831" s="79"/>
      <c r="R831" s="79"/>
      <c r="S831" s="79"/>
      <c r="T831" s="166"/>
      <c r="U831" s="79"/>
      <c r="V831" s="79"/>
      <c r="W831" s="79"/>
      <c r="X831" s="79"/>
      <c r="Y831" s="79"/>
      <c r="Z831" s="79"/>
      <c r="AA831" s="79"/>
      <c r="AB831" s="79"/>
      <c r="AC831" s="79"/>
      <c r="AD831" s="79"/>
      <c r="AE831" s="79"/>
      <c r="AT831" s="72" t="s">
        <v>118</v>
      </c>
      <c r="AU831" s="72" t="s">
        <v>62</v>
      </c>
    </row>
    <row r="832" spans="1:65" s="82" customFormat="1" ht="16.5" customHeight="1" x14ac:dyDescent="0.2">
      <c r="A832" s="79"/>
      <c r="B832" s="150"/>
      <c r="C832" s="151" t="s">
        <v>1255</v>
      </c>
      <c r="D832" s="151" t="s">
        <v>26</v>
      </c>
      <c r="E832" s="152" t="s">
        <v>1256</v>
      </c>
      <c r="F832" s="153" t="s">
        <v>1257</v>
      </c>
      <c r="G832" s="154" t="s">
        <v>125</v>
      </c>
      <c r="H832" s="155">
        <v>5</v>
      </c>
      <c r="I832" s="156">
        <v>40597.22</v>
      </c>
      <c r="J832" s="156">
        <f>ROUND(I832*H832,2)</f>
        <v>202986.1</v>
      </c>
      <c r="K832" s="153" t="s">
        <v>3562</v>
      </c>
      <c r="L832" s="80"/>
      <c r="M832" s="157" t="s">
        <v>31</v>
      </c>
      <c r="N832" s="158" t="s">
        <v>3550</v>
      </c>
      <c r="O832" s="159">
        <v>4.2569999999999997</v>
      </c>
      <c r="P832" s="159">
        <f>O832*H832</f>
        <v>21.284999999999997</v>
      </c>
      <c r="Q832" s="159">
        <v>0.27445270999999999</v>
      </c>
      <c r="R832" s="159">
        <f>Q832*H832</f>
        <v>1.37226355</v>
      </c>
      <c r="S832" s="159">
        <v>0</v>
      </c>
      <c r="T832" s="160">
        <f>S832*H832</f>
        <v>0</v>
      </c>
      <c r="U832" s="79"/>
      <c r="V832" s="79"/>
      <c r="W832" s="79"/>
      <c r="X832" s="79"/>
      <c r="Y832" s="79"/>
      <c r="Z832" s="79"/>
      <c r="AA832" s="79"/>
      <c r="AB832" s="79"/>
      <c r="AC832" s="79"/>
      <c r="AD832" s="79"/>
      <c r="AE832" s="79"/>
      <c r="AR832" s="161" t="s">
        <v>162</v>
      </c>
      <c r="AT832" s="161" t="s">
        <v>26</v>
      </c>
      <c r="AU832" s="161" t="s">
        <v>62</v>
      </c>
      <c r="AY832" s="72" t="s">
        <v>107</v>
      </c>
      <c r="BE832" s="162">
        <f>IF(N832="základní",J832,0)</f>
        <v>202986.1</v>
      </c>
      <c r="BF832" s="162">
        <f>IF(N832="snížená",J832,0)</f>
        <v>0</v>
      </c>
      <c r="BG832" s="162">
        <f>IF(N832="zákl. přenesená",J832,0)</f>
        <v>0</v>
      </c>
      <c r="BH832" s="162">
        <f>IF(N832="sníž. přenesená",J832,0)</f>
        <v>0</v>
      </c>
      <c r="BI832" s="162">
        <f>IF(N832="nulová",J832,0)</f>
        <v>0</v>
      </c>
      <c r="BJ832" s="72" t="s">
        <v>105</v>
      </c>
      <c r="BK832" s="162">
        <f>ROUND(I832*H832,2)</f>
        <v>202986.1</v>
      </c>
      <c r="BL832" s="72" t="s">
        <v>162</v>
      </c>
      <c r="BM832" s="161" t="s">
        <v>1258</v>
      </c>
    </row>
    <row r="833" spans="1:65" s="82" customFormat="1" x14ac:dyDescent="0.2">
      <c r="A833" s="79"/>
      <c r="B833" s="80"/>
      <c r="C833" s="79"/>
      <c r="D833" s="163" t="s">
        <v>116</v>
      </c>
      <c r="E833" s="79"/>
      <c r="F833" s="164" t="s">
        <v>1259</v>
      </c>
      <c r="G833" s="79"/>
      <c r="H833" s="79"/>
      <c r="I833" s="79"/>
      <c r="J833" s="79"/>
      <c r="K833" s="79"/>
      <c r="L833" s="80"/>
      <c r="M833" s="165"/>
      <c r="O833" s="79"/>
      <c r="P833" s="79"/>
      <c r="Q833" s="79"/>
      <c r="R833" s="79"/>
      <c r="S833" s="79"/>
      <c r="T833" s="166"/>
      <c r="U833" s="79"/>
      <c r="V833" s="79"/>
      <c r="W833" s="79"/>
      <c r="X833" s="79"/>
      <c r="Y833" s="79"/>
      <c r="Z833" s="79"/>
      <c r="AA833" s="79"/>
      <c r="AB833" s="79"/>
      <c r="AC833" s="79"/>
      <c r="AD833" s="79"/>
      <c r="AE833" s="79"/>
      <c r="AT833" s="72" t="s">
        <v>116</v>
      </c>
      <c r="AU833" s="72" t="s">
        <v>62</v>
      </c>
    </row>
    <row r="834" spans="1:65" s="82" customFormat="1" x14ac:dyDescent="0.2">
      <c r="A834" s="79"/>
      <c r="B834" s="80"/>
      <c r="C834" s="79"/>
      <c r="D834" s="167" t="s">
        <v>118</v>
      </c>
      <c r="E834" s="79"/>
      <c r="F834" s="168" t="s">
        <v>3871</v>
      </c>
      <c r="G834" s="79"/>
      <c r="H834" s="79"/>
      <c r="I834" s="79"/>
      <c r="J834" s="79"/>
      <c r="K834" s="79"/>
      <c r="L834" s="80"/>
      <c r="M834" s="165"/>
      <c r="O834" s="79"/>
      <c r="P834" s="79"/>
      <c r="Q834" s="79"/>
      <c r="R834" s="79"/>
      <c r="S834" s="79"/>
      <c r="T834" s="166"/>
      <c r="U834" s="79"/>
      <c r="V834" s="79"/>
      <c r="W834" s="79"/>
      <c r="X834" s="79"/>
      <c r="Y834" s="79"/>
      <c r="Z834" s="79"/>
      <c r="AA834" s="79"/>
      <c r="AB834" s="79"/>
      <c r="AC834" s="79"/>
      <c r="AD834" s="79"/>
      <c r="AE834" s="79"/>
      <c r="AT834" s="72" t="s">
        <v>118</v>
      </c>
      <c r="AU834" s="72" t="s">
        <v>62</v>
      </c>
    </row>
    <row r="835" spans="1:65" s="82" customFormat="1" ht="16.5" customHeight="1" x14ac:dyDescent="0.2">
      <c r="A835" s="79"/>
      <c r="B835" s="150"/>
      <c r="C835" s="151" t="s">
        <v>1260</v>
      </c>
      <c r="D835" s="151" t="s">
        <v>26</v>
      </c>
      <c r="E835" s="152" t="s">
        <v>1261</v>
      </c>
      <c r="F835" s="153" t="s">
        <v>1262</v>
      </c>
      <c r="G835" s="154" t="s">
        <v>125</v>
      </c>
      <c r="H835" s="155">
        <v>5</v>
      </c>
      <c r="I835" s="156">
        <v>44334.46</v>
      </c>
      <c r="J835" s="156">
        <f>ROUND(I835*H835,2)</f>
        <v>221672.3</v>
      </c>
      <c r="K835" s="153" t="s">
        <v>3562</v>
      </c>
      <c r="L835" s="80"/>
      <c r="M835" s="157" t="s">
        <v>31</v>
      </c>
      <c r="N835" s="158" t="s">
        <v>3550</v>
      </c>
      <c r="O835" s="159">
        <v>6.3860000000000001</v>
      </c>
      <c r="P835" s="159">
        <f>O835*H835</f>
        <v>31.93</v>
      </c>
      <c r="Q835" s="159">
        <v>0.29645271000000001</v>
      </c>
      <c r="R835" s="159">
        <f>Q835*H835</f>
        <v>1.4822635500000001</v>
      </c>
      <c r="S835" s="159">
        <v>0</v>
      </c>
      <c r="T835" s="160">
        <f>S835*H835</f>
        <v>0</v>
      </c>
      <c r="U835" s="79"/>
      <c r="V835" s="79"/>
      <c r="W835" s="79"/>
      <c r="X835" s="79"/>
      <c r="Y835" s="79"/>
      <c r="Z835" s="79"/>
      <c r="AA835" s="79"/>
      <c r="AB835" s="79"/>
      <c r="AC835" s="79"/>
      <c r="AD835" s="79"/>
      <c r="AE835" s="79"/>
      <c r="AR835" s="161" t="s">
        <v>162</v>
      </c>
      <c r="AT835" s="161" t="s">
        <v>26</v>
      </c>
      <c r="AU835" s="161" t="s">
        <v>62</v>
      </c>
      <c r="AY835" s="72" t="s">
        <v>107</v>
      </c>
      <c r="BE835" s="162">
        <f>IF(N835="základní",J835,0)</f>
        <v>221672.3</v>
      </c>
      <c r="BF835" s="162">
        <f>IF(N835="snížená",J835,0)</f>
        <v>0</v>
      </c>
      <c r="BG835" s="162">
        <f>IF(N835="zákl. přenesená",J835,0)</f>
        <v>0</v>
      </c>
      <c r="BH835" s="162">
        <f>IF(N835="sníž. přenesená",J835,0)</f>
        <v>0</v>
      </c>
      <c r="BI835" s="162">
        <f>IF(N835="nulová",J835,0)</f>
        <v>0</v>
      </c>
      <c r="BJ835" s="72" t="s">
        <v>105</v>
      </c>
      <c r="BK835" s="162">
        <f>ROUND(I835*H835,2)</f>
        <v>221672.3</v>
      </c>
      <c r="BL835" s="72" t="s">
        <v>162</v>
      </c>
      <c r="BM835" s="161" t="s">
        <v>1263</v>
      </c>
    </row>
    <row r="836" spans="1:65" s="82" customFormat="1" x14ac:dyDescent="0.2">
      <c r="A836" s="79"/>
      <c r="B836" s="80"/>
      <c r="C836" s="79"/>
      <c r="D836" s="163" t="s">
        <v>116</v>
      </c>
      <c r="E836" s="79"/>
      <c r="F836" s="164" t="s">
        <v>1264</v>
      </c>
      <c r="G836" s="79"/>
      <c r="H836" s="79"/>
      <c r="I836" s="79"/>
      <c r="J836" s="79"/>
      <c r="K836" s="79"/>
      <c r="L836" s="80"/>
      <c r="M836" s="165"/>
      <c r="O836" s="79"/>
      <c r="P836" s="79"/>
      <c r="Q836" s="79"/>
      <c r="R836" s="79"/>
      <c r="S836" s="79"/>
      <c r="T836" s="166"/>
      <c r="U836" s="79"/>
      <c r="V836" s="79"/>
      <c r="W836" s="79"/>
      <c r="X836" s="79"/>
      <c r="Y836" s="79"/>
      <c r="Z836" s="79"/>
      <c r="AA836" s="79"/>
      <c r="AB836" s="79"/>
      <c r="AC836" s="79"/>
      <c r="AD836" s="79"/>
      <c r="AE836" s="79"/>
      <c r="AT836" s="72" t="s">
        <v>116</v>
      </c>
      <c r="AU836" s="72" t="s">
        <v>62</v>
      </c>
    </row>
    <row r="837" spans="1:65" s="82" customFormat="1" x14ac:dyDescent="0.2">
      <c r="A837" s="79"/>
      <c r="B837" s="80"/>
      <c r="C837" s="79"/>
      <c r="D837" s="167" t="s">
        <v>118</v>
      </c>
      <c r="E837" s="79"/>
      <c r="F837" s="168" t="s">
        <v>3872</v>
      </c>
      <c r="G837" s="79"/>
      <c r="H837" s="79"/>
      <c r="I837" s="79"/>
      <c r="J837" s="79"/>
      <c r="K837" s="79"/>
      <c r="L837" s="80"/>
      <c r="M837" s="165"/>
      <c r="O837" s="79"/>
      <c r="P837" s="79"/>
      <c r="Q837" s="79"/>
      <c r="R837" s="79"/>
      <c r="S837" s="79"/>
      <c r="T837" s="166"/>
      <c r="U837" s="79"/>
      <c r="V837" s="79"/>
      <c r="W837" s="79"/>
      <c r="X837" s="79"/>
      <c r="Y837" s="79"/>
      <c r="Z837" s="79"/>
      <c r="AA837" s="79"/>
      <c r="AB837" s="79"/>
      <c r="AC837" s="79"/>
      <c r="AD837" s="79"/>
      <c r="AE837" s="79"/>
      <c r="AT837" s="72" t="s">
        <v>118</v>
      </c>
      <c r="AU837" s="72" t="s">
        <v>62</v>
      </c>
    </row>
    <row r="838" spans="1:65" s="82" customFormat="1" ht="16.5" customHeight="1" x14ac:dyDescent="0.2">
      <c r="A838" s="79"/>
      <c r="B838" s="150"/>
      <c r="C838" s="151" t="s">
        <v>1265</v>
      </c>
      <c r="D838" s="151" t="s">
        <v>26</v>
      </c>
      <c r="E838" s="152" t="s">
        <v>1266</v>
      </c>
      <c r="F838" s="153" t="s">
        <v>1267</v>
      </c>
      <c r="G838" s="154" t="s">
        <v>125</v>
      </c>
      <c r="H838" s="155">
        <v>2</v>
      </c>
      <c r="I838" s="156">
        <v>38424.93</v>
      </c>
      <c r="J838" s="156">
        <f>ROUND(I838*H838,2)</f>
        <v>76849.86</v>
      </c>
      <c r="K838" s="153" t="s">
        <v>3562</v>
      </c>
      <c r="L838" s="80"/>
      <c r="M838" s="157" t="s">
        <v>31</v>
      </c>
      <c r="N838" s="158" t="s">
        <v>3550</v>
      </c>
      <c r="O838" s="159">
        <v>4.7539999999999996</v>
      </c>
      <c r="P838" s="159">
        <f>O838*H838</f>
        <v>9.5079999999999991</v>
      </c>
      <c r="Q838" s="159">
        <v>3.0611860000000001E-2</v>
      </c>
      <c r="R838" s="159">
        <f>Q838*H838</f>
        <v>6.1223720000000002E-2</v>
      </c>
      <c r="S838" s="159">
        <v>0</v>
      </c>
      <c r="T838" s="160">
        <f>S838*H838</f>
        <v>0</v>
      </c>
      <c r="U838" s="79"/>
      <c r="V838" s="79"/>
      <c r="W838" s="79"/>
      <c r="X838" s="79"/>
      <c r="Y838" s="79"/>
      <c r="Z838" s="79"/>
      <c r="AA838" s="79"/>
      <c r="AB838" s="79"/>
      <c r="AC838" s="79"/>
      <c r="AD838" s="79"/>
      <c r="AE838" s="79"/>
      <c r="AR838" s="161" t="s">
        <v>162</v>
      </c>
      <c r="AT838" s="161" t="s">
        <v>26</v>
      </c>
      <c r="AU838" s="161" t="s">
        <v>62</v>
      </c>
      <c r="AY838" s="72" t="s">
        <v>107</v>
      </c>
      <c r="BE838" s="162">
        <f>IF(N838="základní",J838,0)</f>
        <v>76849.86</v>
      </c>
      <c r="BF838" s="162">
        <f>IF(N838="snížená",J838,0)</f>
        <v>0</v>
      </c>
      <c r="BG838" s="162">
        <f>IF(N838="zákl. přenesená",J838,0)</f>
        <v>0</v>
      </c>
      <c r="BH838" s="162">
        <f>IF(N838="sníž. přenesená",J838,0)</f>
        <v>0</v>
      </c>
      <c r="BI838" s="162">
        <f>IF(N838="nulová",J838,0)</f>
        <v>0</v>
      </c>
      <c r="BJ838" s="72" t="s">
        <v>105</v>
      </c>
      <c r="BK838" s="162">
        <f>ROUND(I838*H838,2)</f>
        <v>76849.86</v>
      </c>
      <c r="BL838" s="72" t="s">
        <v>162</v>
      </c>
      <c r="BM838" s="161" t="s">
        <v>1268</v>
      </c>
    </row>
    <row r="839" spans="1:65" s="82" customFormat="1" x14ac:dyDescent="0.2">
      <c r="A839" s="79"/>
      <c r="B839" s="80"/>
      <c r="C839" s="79"/>
      <c r="D839" s="163" t="s">
        <v>116</v>
      </c>
      <c r="E839" s="79"/>
      <c r="F839" s="164" t="s">
        <v>1269</v>
      </c>
      <c r="G839" s="79"/>
      <c r="H839" s="79"/>
      <c r="I839" s="79"/>
      <c r="J839" s="79"/>
      <c r="K839" s="79"/>
      <c r="L839" s="80"/>
      <c r="M839" s="165"/>
      <c r="O839" s="79"/>
      <c r="P839" s="79"/>
      <c r="Q839" s="79"/>
      <c r="R839" s="79"/>
      <c r="S839" s="79"/>
      <c r="T839" s="166"/>
      <c r="U839" s="79"/>
      <c r="V839" s="79"/>
      <c r="W839" s="79"/>
      <c r="X839" s="79"/>
      <c r="Y839" s="79"/>
      <c r="Z839" s="79"/>
      <c r="AA839" s="79"/>
      <c r="AB839" s="79"/>
      <c r="AC839" s="79"/>
      <c r="AD839" s="79"/>
      <c r="AE839" s="79"/>
      <c r="AT839" s="72" t="s">
        <v>116</v>
      </c>
      <c r="AU839" s="72" t="s">
        <v>62</v>
      </c>
    </row>
    <row r="840" spans="1:65" s="82" customFormat="1" x14ac:dyDescent="0.2">
      <c r="A840" s="79"/>
      <c r="B840" s="80"/>
      <c r="C840" s="79"/>
      <c r="D840" s="167" t="s">
        <v>118</v>
      </c>
      <c r="E840" s="79"/>
      <c r="F840" s="168" t="s">
        <v>3873</v>
      </c>
      <c r="G840" s="79"/>
      <c r="H840" s="79"/>
      <c r="I840" s="79"/>
      <c r="J840" s="79"/>
      <c r="K840" s="79"/>
      <c r="L840" s="80"/>
      <c r="M840" s="165"/>
      <c r="O840" s="79"/>
      <c r="P840" s="79"/>
      <c r="Q840" s="79"/>
      <c r="R840" s="79"/>
      <c r="S840" s="79"/>
      <c r="T840" s="166"/>
      <c r="U840" s="79"/>
      <c r="V840" s="79"/>
      <c r="W840" s="79"/>
      <c r="X840" s="79"/>
      <c r="Y840" s="79"/>
      <c r="Z840" s="79"/>
      <c r="AA840" s="79"/>
      <c r="AB840" s="79"/>
      <c r="AC840" s="79"/>
      <c r="AD840" s="79"/>
      <c r="AE840" s="79"/>
      <c r="AT840" s="72" t="s">
        <v>118</v>
      </c>
      <c r="AU840" s="72" t="s">
        <v>62</v>
      </c>
    </row>
    <row r="841" spans="1:65" s="82" customFormat="1" ht="16.5" customHeight="1" x14ac:dyDescent="0.2">
      <c r="A841" s="79"/>
      <c r="B841" s="150"/>
      <c r="C841" s="151" t="s">
        <v>1270</v>
      </c>
      <c r="D841" s="151" t="s">
        <v>26</v>
      </c>
      <c r="E841" s="152" t="s">
        <v>1271</v>
      </c>
      <c r="F841" s="153" t="s">
        <v>1272</v>
      </c>
      <c r="G841" s="154" t="s">
        <v>125</v>
      </c>
      <c r="H841" s="155">
        <v>1</v>
      </c>
      <c r="I841" s="156">
        <v>74195.789999999994</v>
      </c>
      <c r="J841" s="156">
        <f>ROUND(I841*H841,2)</f>
        <v>74195.789999999994</v>
      </c>
      <c r="K841" s="153" t="s">
        <v>3562</v>
      </c>
      <c r="L841" s="80"/>
      <c r="M841" s="157" t="s">
        <v>31</v>
      </c>
      <c r="N841" s="158" t="s">
        <v>3550</v>
      </c>
      <c r="O841" s="159">
        <v>5.2169999999999996</v>
      </c>
      <c r="P841" s="159">
        <f>O841*H841</f>
        <v>5.2169999999999996</v>
      </c>
      <c r="Q841" s="159">
        <v>6.5611859999999994E-2</v>
      </c>
      <c r="R841" s="159">
        <f>Q841*H841</f>
        <v>6.5611859999999994E-2</v>
      </c>
      <c r="S841" s="159">
        <v>0</v>
      </c>
      <c r="T841" s="160">
        <f>S841*H841</f>
        <v>0</v>
      </c>
      <c r="U841" s="79"/>
      <c r="V841" s="79"/>
      <c r="W841" s="79"/>
      <c r="X841" s="79"/>
      <c r="Y841" s="79"/>
      <c r="Z841" s="79"/>
      <c r="AA841" s="79"/>
      <c r="AB841" s="79"/>
      <c r="AC841" s="79"/>
      <c r="AD841" s="79"/>
      <c r="AE841" s="79"/>
      <c r="AR841" s="161" t="s">
        <v>162</v>
      </c>
      <c r="AT841" s="161" t="s">
        <v>26</v>
      </c>
      <c r="AU841" s="161" t="s">
        <v>62</v>
      </c>
      <c r="AY841" s="72" t="s">
        <v>107</v>
      </c>
      <c r="BE841" s="162">
        <f>IF(N841="základní",J841,0)</f>
        <v>74195.789999999994</v>
      </c>
      <c r="BF841" s="162">
        <f>IF(N841="snížená",J841,0)</f>
        <v>0</v>
      </c>
      <c r="BG841" s="162">
        <f>IF(N841="zákl. přenesená",J841,0)</f>
        <v>0</v>
      </c>
      <c r="BH841" s="162">
        <f>IF(N841="sníž. přenesená",J841,0)</f>
        <v>0</v>
      </c>
      <c r="BI841" s="162">
        <f>IF(N841="nulová",J841,0)</f>
        <v>0</v>
      </c>
      <c r="BJ841" s="72" t="s">
        <v>105</v>
      </c>
      <c r="BK841" s="162">
        <f>ROUND(I841*H841,2)</f>
        <v>74195.789999999994</v>
      </c>
      <c r="BL841" s="72" t="s">
        <v>162</v>
      </c>
      <c r="BM841" s="161" t="s">
        <v>1273</v>
      </c>
    </row>
    <row r="842" spans="1:65" s="82" customFormat="1" x14ac:dyDescent="0.2">
      <c r="A842" s="79"/>
      <c r="B842" s="80"/>
      <c r="C842" s="79"/>
      <c r="D842" s="163" t="s">
        <v>116</v>
      </c>
      <c r="E842" s="79"/>
      <c r="F842" s="164" t="s">
        <v>1274</v>
      </c>
      <c r="G842" s="79"/>
      <c r="H842" s="79"/>
      <c r="I842" s="79"/>
      <c r="J842" s="79"/>
      <c r="K842" s="79"/>
      <c r="L842" s="80"/>
      <c r="M842" s="165"/>
      <c r="O842" s="79"/>
      <c r="P842" s="79"/>
      <c r="Q842" s="79"/>
      <c r="R842" s="79"/>
      <c r="S842" s="79"/>
      <c r="T842" s="166"/>
      <c r="U842" s="79"/>
      <c r="V842" s="79"/>
      <c r="W842" s="79"/>
      <c r="X842" s="79"/>
      <c r="Y842" s="79"/>
      <c r="Z842" s="79"/>
      <c r="AA842" s="79"/>
      <c r="AB842" s="79"/>
      <c r="AC842" s="79"/>
      <c r="AD842" s="79"/>
      <c r="AE842" s="79"/>
      <c r="AT842" s="72" t="s">
        <v>116</v>
      </c>
      <c r="AU842" s="72" t="s">
        <v>62</v>
      </c>
    </row>
    <row r="843" spans="1:65" s="82" customFormat="1" x14ac:dyDescent="0.2">
      <c r="A843" s="79"/>
      <c r="B843" s="80"/>
      <c r="C843" s="79"/>
      <c r="D843" s="167" t="s">
        <v>118</v>
      </c>
      <c r="E843" s="79"/>
      <c r="F843" s="168" t="s">
        <v>3874</v>
      </c>
      <c r="G843" s="79"/>
      <c r="H843" s="79"/>
      <c r="I843" s="79"/>
      <c r="J843" s="79"/>
      <c r="K843" s="79"/>
      <c r="L843" s="80"/>
      <c r="M843" s="165"/>
      <c r="O843" s="79"/>
      <c r="P843" s="79"/>
      <c r="Q843" s="79"/>
      <c r="R843" s="79"/>
      <c r="S843" s="79"/>
      <c r="T843" s="166"/>
      <c r="U843" s="79"/>
      <c r="V843" s="79"/>
      <c r="W843" s="79"/>
      <c r="X843" s="79"/>
      <c r="Y843" s="79"/>
      <c r="Z843" s="79"/>
      <c r="AA843" s="79"/>
      <c r="AB843" s="79"/>
      <c r="AC843" s="79"/>
      <c r="AD843" s="79"/>
      <c r="AE843" s="79"/>
      <c r="AT843" s="72" t="s">
        <v>118</v>
      </c>
      <c r="AU843" s="72" t="s">
        <v>62</v>
      </c>
    </row>
    <row r="844" spans="1:65" s="82" customFormat="1" ht="16.5" customHeight="1" x14ac:dyDescent="0.2">
      <c r="A844" s="79"/>
      <c r="B844" s="150"/>
      <c r="C844" s="151" t="s">
        <v>1275</v>
      </c>
      <c r="D844" s="151" t="s">
        <v>26</v>
      </c>
      <c r="E844" s="152" t="s">
        <v>1276</v>
      </c>
      <c r="F844" s="153" t="s">
        <v>1277</v>
      </c>
      <c r="G844" s="154" t="s">
        <v>125</v>
      </c>
      <c r="H844" s="155">
        <v>1</v>
      </c>
      <c r="I844" s="156">
        <v>94891.92</v>
      </c>
      <c r="J844" s="156">
        <f>ROUND(I844*H844,2)</f>
        <v>94891.92</v>
      </c>
      <c r="K844" s="153" t="s">
        <v>3562</v>
      </c>
      <c r="L844" s="80"/>
      <c r="M844" s="157" t="s">
        <v>31</v>
      </c>
      <c r="N844" s="158" t="s">
        <v>3550</v>
      </c>
      <c r="O844" s="159">
        <v>6.2359999999999998</v>
      </c>
      <c r="P844" s="159">
        <f>O844*H844</f>
        <v>6.2359999999999998</v>
      </c>
      <c r="Q844" s="159">
        <v>8.0611859999999994E-2</v>
      </c>
      <c r="R844" s="159">
        <f>Q844*H844</f>
        <v>8.0611859999999994E-2</v>
      </c>
      <c r="S844" s="159">
        <v>0</v>
      </c>
      <c r="T844" s="160">
        <f>S844*H844</f>
        <v>0</v>
      </c>
      <c r="U844" s="79"/>
      <c r="V844" s="79"/>
      <c r="W844" s="79"/>
      <c r="X844" s="79"/>
      <c r="Y844" s="79"/>
      <c r="Z844" s="79"/>
      <c r="AA844" s="79"/>
      <c r="AB844" s="79"/>
      <c r="AC844" s="79"/>
      <c r="AD844" s="79"/>
      <c r="AE844" s="79"/>
      <c r="AR844" s="161" t="s">
        <v>162</v>
      </c>
      <c r="AT844" s="161" t="s">
        <v>26</v>
      </c>
      <c r="AU844" s="161" t="s">
        <v>62</v>
      </c>
      <c r="AY844" s="72" t="s">
        <v>107</v>
      </c>
      <c r="BE844" s="162">
        <f>IF(N844="základní",J844,0)</f>
        <v>94891.92</v>
      </c>
      <c r="BF844" s="162">
        <f>IF(N844="snížená",J844,0)</f>
        <v>0</v>
      </c>
      <c r="BG844" s="162">
        <f>IF(N844="zákl. přenesená",J844,0)</f>
        <v>0</v>
      </c>
      <c r="BH844" s="162">
        <f>IF(N844="sníž. přenesená",J844,0)</f>
        <v>0</v>
      </c>
      <c r="BI844" s="162">
        <f>IF(N844="nulová",J844,0)</f>
        <v>0</v>
      </c>
      <c r="BJ844" s="72" t="s">
        <v>105</v>
      </c>
      <c r="BK844" s="162">
        <f>ROUND(I844*H844,2)</f>
        <v>94891.92</v>
      </c>
      <c r="BL844" s="72" t="s">
        <v>162</v>
      </c>
      <c r="BM844" s="161" t="s">
        <v>1278</v>
      </c>
    </row>
    <row r="845" spans="1:65" s="82" customFormat="1" x14ac:dyDescent="0.2">
      <c r="A845" s="79"/>
      <c r="B845" s="80"/>
      <c r="C845" s="79"/>
      <c r="D845" s="163" t="s">
        <v>116</v>
      </c>
      <c r="E845" s="79"/>
      <c r="F845" s="164" t="s">
        <v>1279</v>
      </c>
      <c r="G845" s="79"/>
      <c r="H845" s="79"/>
      <c r="I845" s="79"/>
      <c r="J845" s="79"/>
      <c r="K845" s="79"/>
      <c r="L845" s="80"/>
      <c r="M845" s="165"/>
      <c r="O845" s="79"/>
      <c r="P845" s="79"/>
      <c r="Q845" s="79"/>
      <c r="R845" s="79"/>
      <c r="S845" s="79"/>
      <c r="T845" s="166"/>
      <c r="U845" s="79"/>
      <c r="V845" s="79"/>
      <c r="W845" s="79"/>
      <c r="X845" s="79"/>
      <c r="Y845" s="79"/>
      <c r="Z845" s="79"/>
      <c r="AA845" s="79"/>
      <c r="AB845" s="79"/>
      <c r="AC845" s="79"/>
      <c r="AD845" s="79"/>
      <c r="AE845" s="79"/>
      <c r="AT845" s="72" t="s">
        <v>116</v>
      </c>
      <c r="AU845" s="72" t="s">
        <v>62</v>
      </c>
    </row>
    <row r="846" spans="1:65" s="82" customFormat="1" x14ac:dyDescent="0.2">
      <c r="A846" s="79"/>
      <c r="B846" s="80"/>
      <c r="C846" s="79"/>
      <c r="D846" s="167" t="s">
        <v>118</v>
      </c>
      <c r="E846" s="79"/>
      <c r="F846" s="168" t="s">
        <v>3875</v>
      </c>
      <c r="G846" s="79"/>
      <c r="H846" s="79"/>
      <c r="I846" s="79"/>
      <c r="J846" s="79"/>
      <c r="K846" s="79"/>
      <c r="L846" s="80"/>
      <c r="M846" s="165"/>
      <c r="O846" s="79"/>
      <c r="P846" s="79"/>
      <c r="Q846" s="79"/>
      <c r="R846" s="79"/>
      <c r="S846" s="79"/>
      <c r="T846" s="166"/>
      <c r="U846" s="79"/>
      <c r="V846" s="79"/>
      <c r="W846" s="79"/>
      <c r="X846" s="79"/>
      <c r="Y846" s="79"/>
      <c r="Z846" s="79"/>
      <c r="AA846" s="79"/>
      <c r="AB846" s="79"/>
      <c r="AC846" s="79"/>
      <c r="AD846" s="79"/>
      <c r="AE846" s="79"/>
      <c r="AT846" s="72" t="s">
        <v>118</v>
      </c>
      <c r="AU846" s="72" t="s">
        <v>62</v>
      </c>
    </row>
    <row r="847" spans="1:65" s="82" customFormat="1" ht="16.5" customHeight="1" x14ac:dyDescent="0.2">
      <c r="A847" s="79"/>
      <c r="B847" s="150"/>
      <c r="C847" s="151" t="s">
        <v>1280</v>
      </c>
      <c r="D847" s="151" t="s">
        <v>26</v>
      </c>
      <c r="E847" s="152" t="s">
        <v>1281</v>
      </c>
      <c r="F847" s="153" t="s">
        <v>1282</v>
      </c>
      <c r="G847" s="154" t="s">
        <v>125</v>
      </c>
      <c r="H847" s="155">
        <v>4</v>
      </c>
      <c r="I847" s="156">
        <v>22870.77</v>
      </c>
      <c r="J847" s="156">
        <f>ROUND(I847*H847,2)</f>
        <v>91483.08</v>
      </c>
      <c r="K847" s="153" t="s">
        <v>3562</v>
      </c>
      <c r="L847" s="80"/>
      <c r="M847" s="157" t="s">
        <v>31</v>
      </c>
      <c r="N847" s="158" t="s">
        <v>3550</v>
      </c>
      <c r="O847" s="159">
        <v>2.988</v>
      </c>
      <c r="P847" s="159">
        <f>O847*H847</f>
        <v>11.952</v>
      </c>
      <c r="Q847" s="159">
        <v>2.7847859999999999E-2</v>
      </c>
      <c r="R847" s="159">
        <f>Q847*H847</f>
        <v>0.11139143999999999</v>
      </c>
      <c r="S847" s="159">
        <v>0</v>
      </c>
      <c r="T847" s="160">
        <f>S847*H847</f>
        <v>0</v>
      </c>
      <c r="U847" s="79"/>
      <c r="V847" s="79"/>
      <c r="W847" s="79"/>
      <c r="X847" s="79"/>
      <c r="Y847" s="79"/>
      <c r="Z847" s="79"/>
      <c r="AA847" s="79"/>
      <c r="AB847" s="79"/>
      <c r="AC847" s="79"/>
      <c r="AD847" s="79"/>
      <c r="AE847" s="79"/>
      <c r="AR847" s="161" t="s">
        <v>162</v>
      </c>
      <c r="AT847" s="161" t="s">
        <v>26</v>
      </c>
      <c r="AU847" s="161" t="s">
        <v>62</v>
      </c>
      <c r="AY847" s="72" t="s">
        <v>107</v>
      </c>
      <c r="BE847" s="162">
        <f>IF(N847="základní",J847,0)</f>
        <v>91483.08</v>
      </c>
      <c r="BF847" s="162">
        <f>IF(N847="snížená",J847,0)</f>
        <v>0</v>
      </c>
      <c r="BG847" s="162">
        <f>IF(N847="zákl. přenesená",J847,0)</f>
        <v>0</v>
      </c>
      <c r="BH847" s="162">
        <f>IF(N847="sníž. přenesená",J847,0)</f>
        <v>0</v>
      </c>
      <c r="BI847" s="162">
        <f>IF(N847="nulová",J847,0)</f>
        <v>0</v>
      </c>
      <c r="BJ847" s="72" t="s">
        <v>105</v>
      </c>
      <c r="BK847" s="162">
        <f>ROUND(I847*H847,2)</f>
        <v>91483.08</v>
      </c>
      <c r="BL847" s="72" t="s">
        <v>162</v>
      </c>
      <c r="BM847" s="161" t="s">
        <v>1283</v>
      </c>
    </row>
    <row r="848" spans="1:65" s="82" customFormat="1" x14ac:dyDescent="0.2">
      <c r="A848" s="79"/>
      <c r="B848" s="80"/>
      <c r="C848" s="79"/>
      <c r="D848" s="163" t="s">
        <v>116</v>
      </c>
      <c r="E848" s="79"/>
      <c r="F848" s="164" t="s">
        <v>1284</v>
      </c>
      <c r="G848" s="79"/>
      <c r="H848" s="79"/>
      <c r="I848" s="79"/>
      <c r="J848" s="79"/>
      <c r="K848" s="79"/>
      <c r="L848" s="80"/>
      <c r="M848" s="165"/>
      <c r="O848" s="79"/>
      <c r="P848" s="79"/>
      <c r="Q848" s="79"/>
      <c r="R848" s="79"/>
      <c r="S848" s="79"/>
      <c r="T848" s="166"/>
      <c r="U848" s="79"/>
      <c r="V848" s="79"/>
      <c r="W848" s="79"/>
      <c r="X848" s="79"/>
      <c r="Y848" s="79"/>
      <c r="Z848" s="79"/>
      <c r="AA848" s="79"/>
      <c r="AB848" s="79"/>
      <c r="AC848" s="79"/>
      <c r="AD848" s="79"/>
      <c r="AE848" s="79"/>
      <c r="AT848" s="72" t="s">
        <v>116</v>
      </c>
      <c r="AU848" s="72" t="s">
        <v>62</v>
      </c>
    </row>
    <row r="849" spans="1:65" s="82" customFormat="1" x14ac:dyDescent="0.2">
      <c r="A849" s="79"/>
      <c r="B849" s="80"/>
      <c r="C849" s="79"/>
      <c r="D849" s="167" t="s">
        <v>118</v>
      </c>
      <c r="E849" s="79"/>
      <c r="F849" s="168" t="s">
        <v>3876</v>
      </c>
      <c r="G849" s="79"/>
      <c r="H849" s="79"/>
      <c r="I849" s="79"/>
      <c r="J849" s="79"/>
      <c r="K849" s="79"/>
      <c r="L849" s="80"/>
      <c r="M849" s="165"/>
      <c r="O849" s="79"/>
      <c r="P849" s="79"/>
      <c r="Q849" s="79"/>
      <c r="R849" s="79"/>
      <c r="S849" s="79"/>
      <c r="T849" s="166"/>
      <c r="U849" s="79"/>
      <c r="V849" s="79"/>
      <c r="W849" s="79"/>
      <c r="X849" s="79"/>
      <c r="Y849" s="79"/>
      <c r="Z849" s="79"/>
      <c r="AA849" s="79"/>
      <c r="AB849" s="79"/>
      <c r="AC849" s="79"/>
      <c r="AD849" s="79"/>
      <c r="AE849" s="79"/>
      <c r="AT849" s="72" t="s">
        <v>118</v>
      </c>
      <c r="AU849" s="72" t="s">
        <v>62</v>
      </c>
    </row>
    <row r="850" spans="1:65" s="82" customFormat="1" ht="16.5" customHeight="1" x14ac:dyDescent="0.2">
      <c r="A850" s="79"/>
      <c r="B850" s="150"/>
      <c r="C850" s="151" t="s">
        <v>1285</v>
      </c>
      <c r="D850" s="151" t="s">
        <v>26</v>
      </c>
      <c r="E850" s="152" t="s">
        <v>1286</v>
      </c>
      <c r="F850" s="153" t="s">
        <v>1287</v>
      </c>
      <c r="G850" s="154" t="s">
        <v>125</v>
      </c>
      <c r="H850" s="155">
        <v>8</v>
      </c>
      <c r="I850" s="156">
        <v>30092.55</v>
      </c>
      <c r="J850" s="156">
        <f>ROUND(I850*H850,2)</f>
        <v>240740.4</v>
      </c>
      <c r="K850" s="153" t="s">
        <v>3562</v>
      </c>
      <c r="L850" s="80"/>
      <c r="M850" s="157" t="s">
        <v>31</v>
      </c>
      <c r="N850" s="158" t="s">
        <v>3550</v>
      </c>
      <c r="O850" s="159">
        <v>3.5859999999999999</v>
      </c>
      <c r="P850" s="159">
        <f>O850*H850</f>
        <v>28.687999999999999</v>
      </c>
      <c r="Q850" s="159">
        <v>5.0437860000000001E-2</v>
      </c>
      <c r="R850" s="159">
        <f>Q850*H850</f>
        <v>0.40350288000000001</v>
      </c>
      <c r="S850" s="159">
        <v>0</v>
      </c>
      <c r="T850" s="160">
        <f>S850*H850</f>
        <v>0</v>
      </c>
      <c r="U850" s="79"/>
      <c r="V850" s="79"/>
      <c r="W850" s="79"/>
      <c r="X850" s="79"/>
      <c r="Y850" s="79"/>
      <c r="Z850" s="79"/>
      <c r="AA850" s="79"/>
      <c r="AB850" s="79"/>
      <c r="AC850" s="79"/>
      <c r="AD850" s="79"/>
      <c r="AE850" s="79"/>
      <c r="AR850" s="161" t="s">
        <v>162</v>
      </c>
      <c r="AT850" s="161" t="s">
        <v>26</v>
      </c>
      <c r="AU850" s="161" t="s">
        <v>62</v>
      </c>
      <c r="AY850" s="72" t="s">
        <v>107</v>
      </c>
      <c r="BE850" s="162">
        <f>IF(N850="základní",J850,0)</f>
        <v>240740.4</v>
      </c>
      <c r="BF850" s="162">
        <f>IF(N850="snížená",J850,0)</f>
        <v>0</v>
      </c>
      <c r="BG850" s="162">
        <f>IF(N850="zákl. přenesená",J850,0)</f>
        <v>0</v>
      </c>
      <c r="BH850" s="162">
        <f>IF(N850="sníž. přenesená",J850,0)</f>
        <v>0</v>
      </c>
      <c r="BI850" s="162">
        <f>IF(N850="nulová",J850,0)</f>
        <v>0</v>
      </c>
      <c r="BJ850" s="72" t="s">
        <v>105</v>
      </c>
      <c r="BK850" s="162">
        <f>ROUND(I850*H850,2)</f>
        <v>240740.4</v>
      </c>
      <c r="BL850" s="72" t="s">
        <v>162</v>
      </c>
      <c r="BM850" s="161" t="s">
        <v>1288</v>
      </c>
    </row>
    <row r="851" spans="1:65" s="82" customFormat="1" x14ac:dyDescent="0.2">
      <c r="A851" s="79"/>
      <c r="B851" s="80"/>
      <c r="C851" s="79"/>
      <c r="D851" s="163" t="s">
        <v>116</v>
      </c>
      <c r="E851" s="79"/>
      <c r="F851" s="164" t="s">
        <v>1289</v>
      </c>
      <c r="G851" s="79"/>
      <c r="H851" s="79"/>
      <c r="I851" s="79"/>
      <c r="J851" s="79"/>
      <c r="K851" s="79"/>
      <c r="L851" s="80"/>
      <c r="M851" s="165"/>
      <c r="O851" s="79"/>
      <c r="P851" s="79"/>
      <c r="Q851" s="79"/>
      <c r="R851" s="79"/>
      <c r="S851" s="79"/>
      <c r="T851" s="166"/>
      <c r="U851" s="79"/>
      <c r="V851" s="79"/>
      <c r="W851" s="79"/>
      <c r="X851" s="79"/>
      <c r="Y851" s="79"/>
      <c r="Z851" s="79"/>
      <c r="AA851" s="79"/>
      <c r="AB851" s="79"/>
      <c r="AC851" s="79"/>
      <c r="AD851" s="79"/>
      <c r="AE851" s="79"/>
      <c r="AT851" s="72" t="s">
        <v>116</v>
      </c>
      <c r="AU851" s="72" t="s">
        <v>62</v>
      </c>
    </row>
    <row r="852" spans="1:65" s="82" customFormat="1" x14ac:dyDescent="0.2">
      <c r="A852" s="79"/>
      <c r="B852" s="80"/>
      <c r="C852" s="79"/>
      <c r="D852" s="167" t="s">
        <v>118</v>
      </c>
      <c r="E852" s="79"/>
      <c r="F852" s="168" t="s">
        <v>3877</v>
      </c>
      <c r="G852" s="79"/>
      <c r="H852" s="79"/>
      <c r="I852" s="79"/>
      <c r="J852" s="79"/>
      <c r="K852" s="79"/>
      <c r="L852" s="80"/>
      <c r="M852" s="165"/>
      <c r="O852" s="79"/>
      <c r="P852" s="79"/>
      <c r="Q852" s="79"/>
      <c r="R852" s="79"/>
      <c r="S852" s="79"/>
      <c r="T852" s="166"/>
      <c r="U852" s="79"/>
      <c r="V852" s="79"/>
      <c r="W852" s="79"/>
      <c r="X852" s="79"/>
      <c r="Y852" s="79"/>
      <c r="Z852" s="79"/>
      <c r="AA852" s="79"/>
      <c r="AB852" s="79"/>
      <c r="AC852" s="79"/>
      <c r="AD852" s="79"/>
      <c r="AE852" s="79"/>
      <c r="AT852" s="72" t="s">
        <v>118</v>
      </c>
      <c r="AU852" s="72" t="s">
        <v>62</v>
      </c>
    </row>
    <row r="853" spans="1:65" s="82" customFormat="1" ht="16.5" customHeight="1" x14ac:dyDescent="0.2">
      <c r="A853" s="79"/>
      <c r="B853" s="150"/>
      <c r="C853" s="151" t="s">
        <v>1290</v>
      </c>
      <c r="D853" s="151" t="s">
        <v>26</v>
      </c>
      <c r="E853" s="152" t="s">
        <v>1291</v>
      </c>
      <c r="F853" s="153" t="s">
        <v>1292</v>
      </c>
      <c r="G853" s="154" t="s">
        <v>125</v>
      </c>
      <c r="H853" s="155">
        <v>1</v>
      </c>
      <c r="I853" s="156">
        <v>41072.79</v>
      </c>
      <c r="J853" s="156">
        <f>ROUND(I853*H853,2)</f>
        <v>41072.79</v>
      </c>
      <c r="K853" s="153" t="s">
        <v>3562</v>
      </c>
      <c r="L853" s="80"/>
      <c r="M853" s="157" t="s">
        <v>31</v>
      </c>
      <c r="N853" s="158" t="s">
        <v>3550</v>
      </c>
      <c r="O853" s="159">
        <v>4.6310000000000002</v>
      </c>
      <c r="P853" s="159">
        <f>O853*H853</f>
        <v>4.6310000000000002</v>
      </c>
      <c r="Q853" s="159">
        <v>6.443786E-2</v>
      </c>
      <c r="R853" s="159">
        <f>Q853*H853</f>
        <v>6.443786E-2</v>
      </c>
      <c r="S853" s="159">
        <v>0</v>
      </c>
      <c r="T853" s="160">
        <f>S853*H853</f>
        <v>0</v>
      </c>
      <c r="U853" s="79"/>
      <c r="V853" s="79"/>
      <c r="W853" s="79"/>
      <c r="X853" s="79"/>
      <c r="Y853" s="79"/>
      <c r="Z853" s="79"/>
      <c r="AA853" s="79"/>
      <c r="AB853" s="79"/>
      <c r="AC853" s="79"/>
      <c r="AD853" s="79"/>
      <c r="AE853" s="79"/>
      <c r="AR853" s="161" t="s">
        <v>162</v>
      </c>
      <c r="AT853" s="161" t="s">
        <v>26</v>
      </c>
      <c r="AU853" s="161" t="s">
        <v>62</v>
      </c>
      <c r="AY853" s="72" t="s">
        <v>107</v>
      </c>
      <c r="BE853" s="162">
        <f>IF(N853="základní",J853,0)</f>
        <v>41072.79</v>
      </c>
      <c r="BF853" s="162">
        <f>IF(N853="snížená",J853,0)</f>
        <v>0</v>
      </c>
      <c r="BG853" s="162">
        <f>IF(N853="zákl. přenesená",J853,0)</f>
        <v>0</v>
      </c>
      <c r="BH853" s="162">
        <f>IF(N853="sníž. přenesená",J853,0)</f>
        <v>0</v>
      </c>
      <c r="BI853" s="162">
        <f>IF(N853="nulová",J853,0)</f>
        <v>0</v>
      </c>
      <c r="BJ853" s="72" t="s">
        <v>105</v>
      </c>
      <c r="BK853" s="162">
        <f>ROUND(I853*H853,2)</f>
        <v>41072.79</v>
      </c>
      <c r="BL853" s="72" t="s">
        <v>162</v>
      </c>
      <c r="BM853" s="161" t="s">
        <v>1293</v>
      </c>
    </row>
    <row r="854" spans="1:65" s="82" customFormat="1" x14ac:dyDescent="0.2">
      <c r="A854" s="79"/>
      <c r="B854" s="80"/>
      <c r="C854" s="79"/>
      <c r="D854" s="163" t="s">
        <v>116</v>
      </c>
      <c r="E854" s="79"/>
      <c r="F854" s="164" t="s">
        <v>1294</v>
      </c>
      <c r="G854" s="79"/>
      <c r="H854" s="79"/>
      <c r="I854" s="79"/>
      <c r="J854" s="79"/>
      <c r="K854" s="79"/>
      <c r="L854" s="80"/>
      <c r="M854" s="165"/>
      <c r="O854" s="79"/>
      <c r="P854" s="79"/>
      <c r="Q854" s="79"/>
      <c r="R854" s="79"/>
      <c r="S854" s="79"/>
      <c r="T854" s="166"/>
      <c r="U854" s="79"/>
      <c r="V854" s="79"/>
      <c r="W854" s="79"/>
      <c r="X854" s="79"/>
      <c r="Y854" s="79"/>
      <c r="Z854" s="79"/>
      <c r="AA854" s="79"/>
      <c r="AB854" s="79"/>
      <c r="AC854" s="79"/>
      <c r="AD854" s="79"/>
      <c r="AE854" s="79"/>
      <c r="AT854" s="72" t="s">
        <v>116</v>
      </c>
      <c r="AU854" s="72" t="s">
        <v>62</v>
      </c>
    </row>
    <row r="855" spans="1:65" s="82" customFormat="1" x14ac:dyDescent="0.2">
      <c r="A855" s="79"/>
      <c r="B855" s="80"/>
      <c r="C855" s="79"/>
      <c r="D855" s="167" t="s">
        <v>118</v>
      </c>
      <c r="E855" s="79"/>
      <c r="F855" s="168" t="s">
        <v>3878</v>
      </c>
      <c r="G855" s="79"/>
      <c r="H855" s="79"/>
      <c r="I855" s="79"/>
      <c r="J855" s="79"/>
      <c r="K855" s="79"/>
      <c r="L855" s="80"/>
      <c r="M855" s="165"/>
      <c r="O855" s="79"/>
      <c r="P855" s="79"/>
      <c r="Q855" s="79"/>
      <c r="R855" s="79"/>
      <c r="S855" s="79"/>
      <c r="T855" s="166"/>
      <c r="U855" s="79"/>
      <c r="V855" s="79"/>
      <c r="W855" s="79"/>
      <c r="X855" s="79"/>
      <c r="Y855" s="79"/>
      <c r="Z855" s="79"/>
      <c r="AA855" s="79"/>
      <c r="AB855" s="79"/>
      <c r="AC855" s="79"/>
      <c r="AD855" s="79"/>
      <c r="AE855" s="79"/>
      <c r="AT855" s="72" t="s">
        <v>118</v>
      </c>
      <c r="AU855" s="72" t="s">
        <v>62</v>
      </c>
    </row>
    <row r="856" spans="1:65" s="82" customFormat="1" ht="16.5" customHeight="1" x14ac:dyDescent="0.2">
      <c r="A856" s="79"/>
      <c r="B856" s="150"/>
      <c r="C856" s="151" t="s">
        <v>1295</v>
      </c>
      <c r="D856" s="151" t="s">
        <v>26</v>
      </c>
      <c r="E856" s="152" t="s">
        <v>1296</v>
      </c>
      <c r="F856" s="153" t="s">
        <v>1297</v>
      </c>
      <c r="G856" s="154" t="s">
        <v>125</v>
      </c>
      <c r="H856" s="155">
        <v>1</v>
      </c>
      <c r="I856" s="156">
        <v>35587.519999999997</v>
      </c>
      <c r="J856" s="156">
        <f>ROUND(I856*H856,2)</f>
        <v>35587.519999999997</v>
      </c>
      <c r="K856" s="153" t="s">
        <v>3562</v>
      </c>
      <c r="L856" s="80"/>
      <c r="M856" s="157" t="s">
        <v>31</v>
      </c>
      <c r="N856" s="158" t="s">
        <v>3550</v>
      </c>
      <c r="O856" s="159">
        <v>3.1930000000000001</v>
      </c>
      <c r="P856" s="159">
        <f>O856*H856</f>
        <v>3.1930000000000001</v>
      </c>
      <c r="Q856" s="159">
        <v>3.3165633999999999E-2</v>
      </c>
      <c r="R856" s="159">
        <f>Q856*H856</f>
        <v>3.3165633999999999E-2</v>
      </c>
      <c r="S856" s="159">
        <v>0</v>
      </c>
      <c r="T856" s="160">
        <f>S856*H856</f>
        <v>0</v>
      </c>
      <c r="U856" s="79"/>
      <c r="V856" s="79"/>
      <c r="W856" s="79"/>
      <c r="X856" s="79"/>
      <c r="Y856" s="79"/>
      <c r="Z856" s="79"/>
      <c r="AA856" s="79"/>
      <c r="AB856" s="79"/>
      <c r="AC856" s="79"/>
      <c r="AD856" s="79"/>
      <c r="AE856" s="79"/>
      <c r="AR856" s="161" t="s">
        <v>162</v>
      </c>
      <c r="AT856" s="161" t="s">
        <v>26</v>
      </c>
      <c r="AU856" s="161" t="s">
        <v>62</v>
      </c>
      <c r="AY856" s="72" t="s">
        <v>107</v>
      </c>
      <c r="BE856" s="162">
        <f>IF(N856="základní",J856,0)</f>
        <v>35587.519999999997</v>
      </c>
      <c r="BF856" s="162">
        <f>IF(N856="snížená",J856,0)</f>
        <v>0</v>
      </c>
      <c r="BG856" s="162">
        <f>IF(N856="zákl. přenesená",J856,0)</f>
        <v>0</v>
      </c>
      <c r="BH856" s="162">
        <f>IF(N856="sníž. přenesená",J856,0)</f>
        <v>0</v>
      </c>
      <c r="BI856" s="162">
        <f>IF(N856="nulová",J856,0)</f>
        <v>0</v>
      </c>
      <c r="BJ856" s="72" t="s">
        <v>105</v>
      </c>
      <c r="BK856" s="162">
        <f>ROUND(I856*H856,2)</f>
        <v>35587.519999999997</v>
      </c>
      <c r="BL856" s="72" t="s">
        <v>162</v>
      </c>
      <c r="BM856" s="161" t="s">
        <v>1298</v>
      </c>
    </row>
    <row r="857" spans="1:65" s="82" customFormat="1" x14ac:dyDescent="0.2">
      <c r="A857" s="79"/>
      <c r="B857" s="80"/>
      <c r="C857" s="79"/>
      <c r="D857" s="163" t="s">
        <v>116</v>
      </c>
      <c r="E857" s="79"/>
      <c r="F857" s="164" t="s">
        <v>1299</v>
      </c>
      <c r="G857" s="79"/>
      <c r="H857" s="79"/>
      <c r="I857" s="79"/>
      <c r="J857" s="79"/>
      <c r="K857" s="79"/>
      <c r="L857" s="80"/>
      <c r="M857" s="165"/>
      <c r="O857" s="79"/>
      <c r="P857" s="79"/>
      <c r="Q857" s="79"/>
      <c r="R857" s="79"/>
      <c r="S857" s="79"/>
      <c r="T857" s="166"/>
      <c r="U857" s="79"/>
      <c r="V857" s="79"/>
      <c r="W857" s="79"/>
      <c r="X857" s="79"/>
      <c r="Y857" s="79"/>
      <c r="Z857" s="79"/>
      <c r="AA857" s="79"/>
      <c r="AB857" s="79"/>
      <c r="AC857" s="79"/>
      <c r="AD857" s="79"/>
      <c r="AE857" s="79"/>
      <c r="AT857" s="72" t="s">
        <v>116</v>
      </c>
      <c r="AU857" s="72" t="s">
        <v>62</v>
      </c>
    </row>
    <row r="858" spans="1:65" s="82" customFormat="1" x14ac:dyDescent="0.2">
      <c r="A858" s="79"/>
      <c r="B858" s="80"/>
      <c r="C858" s="79"/>
      <c r="D858" s="167" t="s">
        <v>118</v>
      </c>
      <c r="E858" s="79"/>
      <c r="F858" s="168" t="s">
        <v>3879</v>
      </c>
      <c r="G858" s="79"/>
      <c r="H858" s="79"/>
      <c r="I858" s="79"/>
      <c r="J858" s="79"/>
      <c r="K858" s="79"/>
      <c r="L858" s="80"/>
      <c r="M858" s="165"/>
      <c r="O858" s="79"/>
      <c r="P858" s="79"/>
      <c r="Q858" s="79"/>
      <c r="R858" s="79"/>
      <c r="S858" s="79"/>
      <c r="T858" s="166"/>
      <c r="U858" s="79"/>
      <c r="V858" s="79"/>
      <c r="W858" s="79"/>
      <c r="X858" s="79"/>
      <c r="Y858" s="79"/>
      <c r="Z858" s="79"/>
      <c r="AA858" s="79"/>
      <c r="AB858" s="79"/>
      <c r="AC858" s="79"/>
      <c r="AD858" s="79"/>
      <c r="AE858" s="79"/>
      <c r="AT858" s="72" t="s">
        <v>118</v>
      </c>
      <c r="AU858" s="72" t="s">
        <v>62</v>
      </c>
    </row>
    <row r="859" spans="1:65" s="82" customFormat="1" ht="16.5" customHeight="1" x14ac:dyDescent="0.2">
      <c r="A859" s="79"/>
      <c r="B859" s="150"/>
      <c r="C859" s="151" t="s">
        <v>1300</v>
      </c>
      <c r="D859" s="151" t="s">
        <v>26</v>
      </c>
      <c r="E859" s="152" t="s">
        <v>1301</v>
      </c>
      <c r="F859" s="153" t="s">
        <v>1302</v>
      </c>
      <c r="G859" s="154" t="s">
        <v>161</v>
      </c>
      <c r="H859" s="155">
        <v>6</v>
      </c>
      <c r="I859" s="156">
        <v>609.86</v>
      </c>
      <c r="J859" s="156">
        <f>ROUND(I859*H859,2)</f>
        <v>3659.16</v>
      </c>
      <c r="K859" s="153" t="s">
        <v>3562</v>
      </c>
      <c r="L859" s="80"/>
      <c r="M859" s="157" t="s">
        <v>31</v>
      </c>
      <c r="N859" s="158" t="s">
        <v>3550</v>
      </c>
      <c r="O859" s="159">
        <v>1.0920000000000001</v>
      </c>
      <c r="P859" s="159">
        <f>O859*H859</f>
        <v>6.5520000000000005</v>
      </c>
      <c r="Q859" s="159">
        <v>1E-4</v>
      </c>
      <c r="R859" s="159">
        <f>Q859*H859</f>
        <v>6.0000000000000006E-4</v>
      </c>
      <c r="S859" s="159">
        <v>0.03</v>
      </c>
      <c r="T859" s="160">
        <f>S859*H859</f>
        <v>0.18</v>
      </c>
      <c r="U859" s="79"/>
      <c r="V859" s="79"/>
      <c r="W859" s="79"/>
      <c r="X859" s="79"/>
      <c r="Y859" s="79"/>
      <c r="Z859" s="79"/>
      <c r="AA859" s="79"/>
      <c r="AB859" s="79"/>
      <c r="AC859" s="79"/>
      <c r="AD859" s="79"/>
      <c r="AE859" s="79"/>
      <c r="AR859" s="161" t="s">
        <v>162</v>
      </c>
      <c r="AT859" s="161" t="s">
        <v>26</v>
      </c>
      <c r="AU859" s="161" t="s">
        <v>62</v>
      </c>
      <c r="AY859" s="72" t="s">
        <v>107</v>
      </c>
      <c r="BE859" s="162">
        <f>IF(N859="základní",J859,0)</f>
        <v>3659.16</v>
      </c>
      <c r="BF859" s="162">
        <f>IF(N859="snížená",J859,0)</f>
        <v>0</v>
      </c>
      <c r="BG859" s="162">
        <f>IF(N859="zákl. přenesená",J859,0)</f>
        <v>0</v>
      </c>
      <c r="BH859" s="162">
        <f>IF(N859="sníž. přenesená",J859,0)</f>
        <v>0</v>
      </c>
      <c r="BI859" s="162">
        <f>IF(N859="nulová",J859,0)</f>
        <v>0</v>
      </c>
      <c r="BJ859" s="72" t="s">
        <v>105</v>
      </c>
      <c r="BK859" s="162">
        <f>ROUND(I859*H859,2)</f>
        <v>3659.16</v>
      </c>
      <c r="BL859" s="72" t="s">
        <v>162</v>
      </c>
      <c r="BM859" s="161" t="s">
        <v>1303</v>
      </c>
    </row>
    <row r="860" spans="1:65" s="82" customFormat="1" x14ac:dyDescent="0.2">
      <c r="A860" s="79"/>
      <c r="B860" s="80"/>
      <c r="C860" s="79"/>
      <c r="D860" s="163" t="s">
        <v>116</v>
      </c>
      <c r="E860" s="79"/>
      <c r="F860" s="164" t="s">
        <v>1304</v>
      </c>
      <c r="G860" s="79"/>
      <c r="H860" s="79"/>
      <c r="I860" s="79"/>
      <c r="J860" s="79"/>
      <c r="K860" s="79"/>
      <c r="L860" s="80"/>
      <c r="M860" s="165"/>
      <c r="O860" s="79"/>
      <c r="P860" s="79"/>
      <c r="Q860" s="79"/>
      <c r="R860" s="79"/>
      <c r="S860" s="79"/>
      <c r="T860" s="166"/>
      <c r="U860" s="79"/>
      <c r="V860" s="79"/>
      <c r="W860" s="79"/>
      <c r="X860" s="79"/>
      <c r="Y860" s="79"/>
      <c r="Z860" s="79"/>
      <c r="AA860" s="79"/>
      <c r="AB860" s="79"/>
      <c r="AC860" s="79"/>
      <c r="AD860" s="79"/>
      <c r="AE860" s="79"/>
      <c r="AT860" s="72" t="s">
        <v>116</v>
      </c>
      <c r="AU860" s="72" t="s">
        <v>62</v>
      </c>
    </row>
    <row r="861" spans="1:65" s="82" customFormat="1" x14ac:dyDescent="0.2">
      <c r="A861" s="79"/>
      <c r="B861" s="80"/>
      <c r="C861" s="79"/>
      <c r="D861" s="167" t="s">
        <v>118</v>
      </c>
      <c r="E861" s="79"/>
      <c r="F861" s="168" t="s">
        <v>3880</v>
      </c>
      <c r="G861" s="79"/>
      <c r="H861" s="79"/>
      <c r="I861" s="79"/>
      <c r="J861" s="79"/>
      <c r="K861" s="79"/>
      <c r="L861" s="80"/>
      <c r="M861" s="165"/>
      <c r="O861" s="79"/>
      <c r="P861" s="79"/>
      <c r="Q861" s="79"/>
      <c r="R861" s="79"/>
      <c r="S861" s="79"/>
      <c r="T861" s="166"/>
      <c r="U861" s="79"/>
      <c r="V861" s="79"/>
      <c r="W861" s="79"/>
      <c r="X861" s="79"/>
      <c r="Y861" s="79"/>
      <c r="Z861" s="79"/>
      <c r="AA861" s="79"/>
      <c r="AB861" s="79"/>
      <c r="AC861" s="79"/>
      <c r="AD861" s="79"/>
      <c r="AE861" s="79"/>
      <c r="AT861" s="72" t="s">
        <v>118</v>
      </c>
      <c r="AU861" s="72" t="s">
        <v>62</v>
      </c>
    </row>
    <row r="862" spans="1:65" s="82" customFormat="1" ht="16.5" customHeight="1" x14ac:dyDescent="0.2">
      <c r="A862" s="79"/>
      <c r="B862" s="150"/>
      <c r="C862" s="151" t="s">
        <v>1305</v>
      </c>
      <c r="D862" s="151" t="s">
        <v>26</v>
      </c>
      <c r="E862" s="152" t="s">
        <v>1306</v>
      </c>
      <c r="F862" s="153" t="s">
        <v>1307</v>
      </c>
      <c r="G862" s="154" t="s">
        <v>130</v>
      </c>
      <c r="H862" s="155">
        <v>10</v>
      </c>
      <c r="I862" s="156">
        <v>79.5</v>
      </c>
      <c r="J862" s="156">
        <f>ROUND(I862*H862,2)</f>
        <v>795</v>
      </c>
      <c r="K862" s="153" t="s">
        <v>3562</v>
      </c>
      <c r="L862" s="80"/>
      <c r="M862" s="157" t="s">
        <v>31</v>
      </c>
      <c r="N862" s="158" t="s">
        <v>3550</v>
      </c>
      <c r="O862" s="159">
        <v>3.1E-2</v>
      </c>
      <c r="P862" s="159">
        <f>O862*H862</f>
        <v>0.31</v>
      </c>
      <c r="Q862" s="159">
        <v>3.8999999999999999E-4</v>
      </c>
      <c r="R862" s="159">
        <f>Q862*H862</f>
        <v>3.8999999999999998E-3</v>
      </c>
      <c r="S862" s="159">
        <v>0</v>
      </c>
      <c r="T862" s="160">
        <f>S862*H862</f>
        <v>0</v>
      </c>
      <c r="U862" s="79"/>
      <c r="V862" s="79"/>
      <c r="W862" s="79"/>
      <c r="X862" s="79"/>
      <c r="Y862" s="79"/>
      <c r="Z862" s="79"/>
      <c r="AA862" s="79"/>
      <c r="AB862" s="79"/>
      <c r="AC862" s="79"/>
      <c r="AD862" s="79"/>
      <c r="AE862" s="79"/>
      <c r="AR862" s="161" t="s">
        <v>162</v>
      </c>
      <c r="AT862" s="161" t="s">
        <v>26</v>
      </c>
      <c r="AU862" s="161" t="s">
        <v>62</v>
      </c>
      <c r="AY862" s="72" t="s">
        <v>107</v>
      </c>
      <c r="BE862" s="162">
        <f>IF(N862="základní",J862,0)</f>
        <v>795</v>
      </c>
      <c r="BF862" s="162">
        <f>IF(N862="snížená",J862,0)</f>
        <v>0</v>
      </c>
      <c r="BG862" s="162">
        <f>IF(N862="zákl. přenesená",J862,0)</f>
        <v>0</v>
      </c>
      <c r="BH862" s="162">
        <f>IF(N862="sníž. přenesená",J862,0)</f>
        <v>0</v>
      </c>
      <c r="BI862" s="162">
        <f>IF(N862="nulová",J862,0)</f>
        <v>0</v>
      </c>
      <c r="BJ862" s="72" t="s">
        <v>105</v>
      </c>
      <c r="BK862" s="162">
        <f>ROUND(I862*H862,2)</f>
        <v>795</v>
      </c>
      <c r="BL862" s="72" t="s">
        <v>162</v>
      </c>
      <c r="BM862" s="161" t="s">
        <v>1308</v>
      </c>
    </row>
    <row r="863" spans="1:65" s="82" customFormat="1" x14ac:dyDescent="0.2">
      <c r="A863" s="79"/>
      <c r="B863" s="80"/>
      <c r="C863" s="79"/>
      <c r="D863" s="163" t="s">
        <v>116</v>
      </c>
      <c r="E863" s="79"/>
      <c r="F863" s="164" t="s">
        <v>1309</v>
      </c>
      <c r="G863" s="79"/>
      <c r="H863" s="79"/>
      <c r="I863" s="79"/>
      <c r="J863" s="79"/>
      <c r="K863" s="79"/>
      <c r="L863" s="80"/>
      <c r="M863" s="165"/>
      <c r="O863" s="79"/>
      <c r="P863" s="79"/>
      <c r="Q863" s="79"/>
      <c r="R863" s="79"/>
      <c r="S863" s="79"/>
      <c r="T863" s="166"/>
      <c r="U863" s="79"/>
      <c r="V863" s="79"/>
      <c r="W863" s="79"/>
      <c r="X863" s="79"/>
      <c r="Y863" s="79"/>
      <c r="Z863" s="79"/>
      <c r="AA863" s="79"/>
      <c r="AB863" s="79"/>
      <c r="AC863" s="79"/>
      <c r="AD863" s="79"/>
      <c r="AE863" s="79"/>
      <c r="AT863" s="72" t="s">
        <v>116</v>
      </c>
      <c r="AU863" s="72" t="s">
        <v>62</v>
      </c>
    </row>
    <row r="864" spans="1:65" s="82" customFormat="1" x14ac:dyDescent="0.2">
      <c r="A864" s="79"/>
      <c r="B864" s="80"/>
      <c r="C864" s="79"/>
      <c r="D864" s="167" t="s">
        <v>118</v>
      </c>
      <c r="E864" s="79"/>
      <c r="F864" s="168" t="s">
        <v>3881</v>
      </c>
      <c r="G864" s="79"/>
      <c r="H864" s="79"/>
      <c r="I864" s="79"/>
      <c r="J864" s="79"/>
      <c r="K864" s="79"/>
      <c r="L864" s="80"/>
      <c r="M864" s="165"/>
      <c r="O864" s="79"/>
      <c r="P864" s="79"/>
      <c r="Q864" s="79"/>
      <c r="R864" s="79"/>
      <c r="S864" s="79"/>
      <c r="T864" s="166"/>
      <c r="U864" s="79"/>
      <c r="V864" s="79"/>
      <c r="W864" s="79"/>
      <c r="X864" s="79"/>
      <c r="Y864" s="79"/>
      <c r="Z864" s="79"/>
      <c r="AA864" s="79"/>
      <c r="AB864" s="79"/>
      <c r="AC864" s="79"/>
      <c r="AD864" s="79"/>
      <c r="AE864" s="79"/>
      <c r="AT864" s="72" t="s">
        <v>118</v>
      </c>
      <c r="AU864" s="72" t="s">
        <v>62</v>
      </c>
    </row>
    <row r="865" spans="1:65" s="82" customFormat="1" ht="16.5" customHeight="1" x14ac:dyDescent="0.2">
      <c r="A865" s="79"/>
      <c r="B865" s="150"/>
      <c r="C865" s="151" t="s">
        <v>1310</v>
      </c>
      <c r="D865" s="151" t="s">
        <v>26</v>
      </c>
      <c r="E865" s="152" t="s">
        <v>1311</v>
      </c>
      <c r="F865" s="153" t="s">
        <v>3882</v>
      </c>
      <c r="G865" s="154" t="s">
        <v>161</v>
      </c>
      <c r="H865" s="155">
        <v>2</v>
      </c>
      <c r="I865" s="156">
        <v>586.70000000000005</v>
      </c>
      <c r="J865" s="156">
        <f>ROUND(I865*H865,2)</f>
        <v>1173.4000000000001</v>
      </c>
      <c r="K865" s="153" t="s">
        <v>3562</v>
      </c>
      <c r="L865" s="80"/>
      <c r="M865" s="157" t="s">
        <v>31</v>
      </c>
      <c r="N865" s="158" t="s">
        <v>3550</v>
      </c>
      <c r="O865" s="159">
        <v>1.258</v>
      </c>
      <c r="P865" s="159">
        <f>O865*H865</f>
        <v>2.516</v>
      </c>
      <c r="Q865" s="159">
        <v>0</v>
      </c>
      <c r="R865" s="159">
        <f>Q865*H865</f>
        <v>0</v>
      </c>
      <c r="S865" s="159">
        <v>0</v>
      </c>
      <c r="T865" s="160">
        <f>S865*H865</f>
        <v>0</v>
      </c>
      <c r="U865" s="79"/>
      <c r="V865" s="79"/>
      <c r="W865" s="79"/>
      <c r="X865" s="79"/>
      <c r="Y865" s="79"/>
      <c r="Z865" s="79"/>
      <c r="AA865" s="79"/>
      <c r="AB865" s="79"/>
      <c r="AC865" s="79"/>
      <c r="AD865" s="79"/>
      <c r="AE865" s="79"/>
      <c r="AR865" s="161" t="s">
        <v>162</v>
      </c>
      <c r="AT865" s="161" t="s">
        <v>26</v>
      </c>
      <c r="AU865" s="161" t="s">
        <v>62</v>
      </c>
      <c r="AY865" s="72" t="s">
        <v>107</v>
      </c>
      <c r="BE865" s="162">
        <f>IF(N865="základní",J865,0)</f>
        <v>1173.4000000000001</v>
      </c>
      <c r="BF865" s="162">
        <f>IF(N865="snížená",J865,0)</f>
        <v>0</v>
      </c>
      <c r="BG865" s="162">
        <f>IF(N865="zákl. přenesená",J865,0)</f>
        <v>0</v>
      </c>
      <c r="BH865" s="162">
        <f>IF(N865="sníž. přenesená",J865,0)</f>
        <v>0</v>
      </c>
      <c r="BI865" s="162">
        <f>IF(N865="nulová",J865,0)</f>
        <v>0</v>
      </c>
      <c r="BJ865" s="72" t="s">
        <v>105</v>
      </c>
      <c r="BK865" s="162">
        <f>ROUND(I865*H865,2)</f>
        <v>1173.4000000000001</v>
      </c>
      <c r="BL865" s="72" t="s">
        <v>162</v>
      </c>
      <c r="BM865" s="161" t="s">
        <v>1312</v>
      </c>
    </row>
    <row r="866" spans="1:65" s="82" customFormat="1" x14ac:dyDescent="0.2">
      <c r="A866" s="79"/>
      <c r="B866" s="80"/>
      <c r="C866" s="79"/>
      <c r="D866" s="163" t="s">
        <v>116</v>
      </c>
      <c r="E866" s="79"/>
      <c r="F866" s="164" t="s">
        <v>1313</v>
      </c>
      <c r="G866" s="79"/>
      <c r="H866" s="79"/>
      <c r="I866" s="79"/>
      <c r="J866" s="79"/>
      <c r="K866" s="79"/>
      <c r="L866" s="80"/>
      <c r="M866" s="165"/>
      <c r="O866" s="79"/>
      <c r="P866" s="79"/>
      <c r="Q866" s="79"/>
      <c r="R866" s="79"/>
      <c r="S866" s="79"/>
      <c r="T866" s="166"/>
      <c r="U866" s="79"/>
      <c r="V866" s="79"/>
      <c r="W866" s="79"/>
      <c r="X866" s="79"/>
      <c r="Y866" s="79"/>
      <c r="Z866" s="79"/>
      <c r="AA866" s="79"/>
      <c r="AB866" s="79"/>
      <c r="AC866" s="79"/>
      <c r="AD866" s="79"/>
      <c r="AE866" s="79"/>
      <c r="AT866" s="72" t="s">
        <v>116</v>
      </c>
      <c r="AU866" s="72" t="s">
        <v>62</v>
      </c>
    </row>
    <row r="867" spans="1:65" s="82" customFormat="1" x14ac:dyDescent="0.2">
      <c r="A867" s="79"/>
      <c r="B867" s="80"/>
      <c r="C867" s="79"/>
      <c r="D867" s="167" t="s">
        <v>118</v>
      </c>
      <c r="E867" s="79"/>
      <c r="F867" s="168" t="s">
        <v>3883</v>
      </c>
      <c r="G867" s="79"/>
      <c r="H867" s="79"/>
      <c r="I867" s="79"/>
      <c r="J867" s="79"/>
      <c r="K867" s="79"/>
      <c r="L867" s="80"/>
      <c r="M867" s="165"/>
      <c r="O867" s="79"/>
      <c r="P867" s="79"/>
      <c r="Q867" s="79"/>
      <c r="R867" s="79"/>
      <c r="S867" s="79"/>
      <c r="T867" s="166"/>
      <c r="U867" s="79"/>
      <c r="V867" s="79"/>
      <c r="W867" s="79"/>
      <c r="X867" s="79"/>
      <c r="Y867" s="79"/>
      <c r="Z867" s="79"/>
      <c r="AA867" s="79"/>
      <c r="AB867" s="79"/>
      <c r="AC867" s="79"/>
      <c r="AD867" s="79"/>
      <c r="AE867" s="79"/>
      <c r="AT867" s="72" t="s">
        <v>118</v>
      </c>
      <c r="AU867" s="72" t="s">
        <v>62</v>
      </c>
    </row>
    <row r="868" spans="1:65" s="82" customFormat="1" ht="16.5" customHeight="1" x14ac:dyDescent="0.2">
      <c r="A868" s="79"/>
      <c r="B868" s="150"/>
      <c r="C868" s="151" t="s">
        <v>1314</v>
      </c>
      <c r="D868" s="151" t="s">
        <v>26</v>
      </c>
      <c r="E868" s="152" t="s">
        <v>1315</v>
      </c>
      <c r="F868" s="153" t="s">
        <v>3884</v>
      </c>
      <c r="G868" s="154" t="s">
        <v>161</v>
      </c>
      <c r="H868" s="155">
        <v>4</v>
      </c>
      <c r="I868" s="156">
        <v>810.09</v>
      </c>
      <c r="J868" s="156">
        <f>ROUND(I868*H868,2)</f>
        <v>3240.36</v>
      </c>
      <c r="K868" s="153" t="s">
        <v>3562</v>
      </c>
      <c r="L868" s="80"/>
      <c r="M868" s="157" t="s">
        <v>31</v>
      </c>
      <c r="N868" s="158" t="s">
        <v>3550</v>
      </c>
      <c r="O868" s="159">
        <v>1.7370000000000001</v>
      </c>
      <c r="P868" s="159">
        <f>O868*H868</f>
        <v>6.9480000000000004</v>
      </c>
      <c r="Q868" s="159">
        <v>0</v>
      </c>
      <c r="R868" s="159">
        <f>Q868*H868</f>
        <v>0</v>
      </c>
      <c r="S868" s="159">
        <v>0</v>
      </c>
      <c r="T868" s="160">
        <f>S868*H868</f>
        <v>0</v>
      </c>
      <c r="U868" s="79"/>
      <c r="V868" s="79"/>
      <c r="W868" s="79"/>
      <c r="X868" s="79"/>
      <c r="Y868" s="79"/>
      <c r="Z868" s="79"/>
      <c r="AA868" s="79"/>
      <c r="AB868" s="79"/>
      <c r="AC868" s="79"/>
      <c r="AD868" s="79"/>
      <c r="AE868" s="79"/>
      <c r="AR868" s="161" t="s">
        <v>162</v>
      </c>
      <c r="AT868" s="161" t="s">
        <v>26</v>
      </c>
      <c r="AU868" s="161" t="s">
        <v>62</v>
      </c>
      <c r="AY868" s="72" t="s">
        <v>107</v>
      </c>
      <c r="BE868" s="162">
        <f>IF(N868="základní",J868,0)</f>
        <v>3240.36</v>
      </c>
      <c r="BF868" s="162">
        <f>IF(N868="snížená",J868,0)</f>
        <v>0</v>
      </c>
      <c r="BG868" s="162">
        <f>IF(N868="zákl. přenesená",J868,0)</f>
        <v>0</v>
      </c>
      <c r="BH868" s="162">
        <f>IF(N868="sníž. přenesená",J868,0)</f>
        <v>0</v>
      </c>
      <c r="BI868" s="162">
        <f>IF(N868="nulová",J868,0)</f>
        <v>0</v>
      </c>
      <c r="BJ868" s="72" t="s">
        <v>105</v>
      </c>
      <c r="BK868" s="162">
        <f>ROUND(I868*H868,2)</f>
        <v>3240.36</v>
      </c>
      <c r="BL868" s="72" t="s">
        <v>162</v>
      </c>
      <c r="BM868" s="161" t="s">
        <v>1316</v>
      </c>
    </row>
    <row r="869" spans="1:65" s="82" customFormat="1" x14ac:dyDescent="0.2">
      <c r="A869" s="79"/>
      <c r="B869" s="80"/>
      <c r="C869" s="79"/>
      <c r="D869" s="163" t="s">
        <v>116</v>
      </c>
      <c r="E869" s="79"/>
      <c r="F869" s="164" t="s">
        <v>1317</v>
      </c>
      <c r="G869" s="79"/>
      <c r="H869" s="79"/>
      <c r="I869" s="79"/>
      <c r="J869" s="79"/>
      <c r="K869" s="79"/>
      <c r="L869" s="80"/>
      <c r="M869" s="165"/>
      <c r="O869" s="79"/>
      <c r="P869" s="79"/>
      <c r="Q869" s="79"/>
      <c r="R869" s="79"/>
      <c r="S869" s="79"/>
      <c r="T869" s="166"/>
      <c r="U869" s="79"/>
      <c r="V869" s="79"/>
      <c r="W869" s="79"/>
      <c r="X869" s="79"/>
      <c r="Y869" s="79"/>
      <c r="Z869" s="79"/>
      <c r="AA869" s="79"/>
      <c r="AB869" s="79"/>
      <c r="AC869" s="79"/>
      <c r="AD869" s="79"/>
      <c r="AE869" s="79"/>
      <c r="AT869" s="72" t="s">
        <v>116</v>
      </c>
      <c r="AU869" s="72" t="s">
        <v>62</v>
      </c>
    </row>
    <row r="870" spans="1:65" s="82" customFormat="1" x14ac:dyDescent="0.2">
      <c r="A870" s="79"/>
      <c r="B870" s="80"/>
      <c r="C870" s="79"/>
      <c r="D870" s="167" t="s">
        <v>118</v>
      </c>
      <c r="E870" s="79"/>
      <c r="F870" s="168" t="s">
        <v>3885</v>
      </c>
      <c r="G870" s="79"/>
      <c r="H870" s="79"/>
      <c r="I870" s="79"/>
      <c r="J870" s="79"/>
      <c r="K870" s="79"/>
      <c r="L870" s="80"/>
      <c r="M870" s="165"/>
      <c r="O870" s="79"/>
      <c r="P870" s="79"/>
      <c r="Q870" s="79"/>
      <c r="R870" s="79"/>
      <c r="S870" s="79"/>
      <c r="T870" s="166"/>
      <c r="U870" s="79"/>
      <c r="V870" s="79"/>
      <c r="W870" s="79"/>
      <c r="X870" s="79"/>
      <c r="Y870" s="79"/>
      <c r="Z870" s="79"/>
      <c r="AA870" s="79"/>
      <c r="AB870" s="79"/>
      <c r="AC870" s="79"/>
      <c r="AD870" s="79"/>
      <c r="AE870" s="79"/>
      <c r="AT870" s="72" t="s">
        <v>118</v>
      </c>
      <c r="AU870" s="72" t="s">
        <v>62</v>
      </c>
    </row>
    <row r="871" spans="1:65" s="82" customFormat="1" ht="21.75" customHeight="1" x14ac:dyDescent="0.2">
      <c r="A871" s="79"/>
      <c r="B871" s="150"/>
      <c r="C871" s="151" t="s">
        <v>1318</v>
      </c>
      <c r="D871" s="151" t="s">
        <v>26</v>
      </c>
      <c r="E871" s="152" t="s">
        <v>1319</v>
      </c>
      <c r="F871" s="153" t="s">
        <v>1320</v>
      </c>
      <c r="G871" s="154" t="s">
        <v>125</v>
      </c>
      <c r="H871" s="155">
        <v>2</v>
      </c>
      <c r="I871" s="156">
        <v>1710.81</v>
      </c>
      <c r="J871" s="156">
        <f>ROUND(I871*H871,2)</f>
        <v>3421.62</v>
      </c>
      <c r="K871" s="153" t="s">
        <v>3562</v>
      </c>
      <c r="L871" s="80"/>
      <c r="M871" s="157" t="s">
        <v>31</v>
      </c>
      <c r="N871" s="158" t="s">
        <v>3550</v>
      </c>
      <c r="O871" s="159">
        <v>1.1299999999999999</v>
      </c>
      <c r="P871" s="159">
        <f>O871*H871</f>
        <v>2.2599999999999998</v>
      </c>
      <c r="Q871" s="159">
        <v>8.8000000000000003E-4</v>
      </c>
      <c r="R871" s="159">
        <f>Q871*H871</f>
        <v>1.7600000000000001E-3</v>
      </c>
      <c r="S871" s="159">
        <v>0</v>
      </c>
      <c r="T871" s="160">
        <f>S871*H871</f>
        <v>0</v>
      </c>
      <c r="U871" s="79"/>
      <c r="V871" s="79"/>
      <c r="W871" s="79"/>
      <c r="X871" s="79"/>
      <c r="Y871" s="79"/>
      <c r="Z871" s="79"/>
      <c r="AA871" s="79"/>
      <c r="AB871" s="79"/>
      <c r="AC871" s="79"/>
      <c r="AD871" s="79"/>
      <c r="AE871" s="79"/>
      <c r="AR871" s="161" t="s">
        <v>162</v>
      </c>
      <c r="AT871" s="161" t="s">
        <v>26</v>
      </c>
      <c r="AU871" s="161" t="s">
        <v>62</v>
      </c>
      <c r="AY871" s="72" t="s">
        <v>107</v>
      </c>
      <c r="BE871" s="162">
        <f>IF(N871="základní",J871,0)</f>
        <v>3421.62</v>
      </c>
      <c r="BF871" s="162">
        <f>IF(N871="snížená",J871,0)</f>
        <v>0</v>
      </c>
      <c r="BG871" s="162">
        <f>IF(N871="zákl. přenesená",J871,0)</f>
        <v>0</v>
      </c>
      <c r="BH871" s="162">
        <f>IF(N871="sníž. přenesená",J871,0)</f>
        <v>0</v>
      </c>
      <c r="BI871" s="162">
        <f>IF(N871="nulová",J871,0)</f>
        <v>0</v>
      </c>
      <c r="BJ871" s="72" t="s">
        <v>105</v>
      </c>
      <c r="BK871" s="162">
        <f>ROUND(I871*H871,2)</f>
        <v>3421.62</v>
      </c>
      <c r="BL871" s="72" t="s">
        <v>162</v>
      </c>
      <c r="BM871" s="161" t="s">
        <v>1321</v>
      </c>
    </row>
    <row r="872" spans="1:65" s="82" customFormat="1" x14ac:dyDescent="0.2">
      <c r="A872" s="79"/>
      <c r="B872" s="80"/>
      <c r="C872" s="79"/>
      <c r="D872" s="163" t="s">
        <v>116</v>
      </c>
      <c r="E872" s="79"/>
      <c r="F872" s="164" t="s">
        <v>1322</v>
      </c>
      <c r="G872" s="79"/>
      <c r="H872" s="79"/>
      <c r="I872" s="79"/>
      <c r="J872" s="79"/>
      <c r="K872" s="79"/>
      <c r="L872" s="80"/>
      <c r="M872" s="165"/>
      <c r="O872" s="79"/>
      <c r="P872" s="79"/>
      <c r="Q872" s="79"/>
      <c r="R872" s="79"/>
      <c r="S872" s="79"/>
      <c r="T872" s="166"/>
      <c r="U872" s="79"/>
      <c r="V872" s="79"/>
      <c r="W872" s="79"/>
      <c r="X872" s="79"/>
      <c r="Y872" s="79"/>
      <c r="Z872" s="79"/>
      <c r="AA872" s="79"/>
      <c r="AB872" s="79"/>
      <c r="AC872" s="79"/>
      <c r="AD872" s="79"/>
      <c r="AE872" s="79"/>
      <c r="AT872" s="72" t="s">
        <v>116</v>
      </c>
      <c r="AU872" s="72" t="s">
        <v>62</v>
      </c>
    </row>
    <row r="873" spans="1:65" s="82" customFormat="1" x14ac:dyDescent="0.2">
      <c r="A873" s="79"/>
      <c r="B873" s="80"/>
      <c r="C873" s="79"/>
      <c r="D873" s="167" t="s">
        <v>118</v>
      </c>
      <c r="E873" s="79"/>
      <c r="F873" s="168" t="s">
        <v>3886</v>
      </c>
      <c r="G873" s="79"/>
      <c r="H873" s="79"/>
      <c r="I873" s="79"/>
      <c r="J873" s="79"/>
      <c r="K873" s="79"/>
      <c r="L873" s="80"/>
      <c r="M873" s="165"/>
      <c r="O873" s="79"/>
      <c r="P873" s="79"/>
      <c r="Q873" s="79"/>
      <c r="R873" s="79"/>
      <c r="S873" s="79"/>
      <c r="T873" s="166"/>
      <c r="U873" s="79"/>
      <c r="V873" s="79"/>
      <c r="W873" s="79"/>
      <c r="X873" s="79"/>
      <c r="Y873" s="79"/>
      <c r="Z873" s="79"/>
      <c r="AA873" s="79"/>
      <c r="AB873" s="79"/>
      <c r="AC873" s="79"/>
      <c r="AD873" s="79"/>
      <c r="AE873" s="79"/>
      <c r="AT873" s="72" t="s">
        <v>118</v>
      </c>
      <c r="AU873" s="72" t="s">
        <v>62</v>
      </c>
    </row>
    <row r="874" spans="1:65" s="82" customFormat="1" ht="21.75" customHeight="1" x14ac:dyDescent="0.2">
      <c r="A874" s="79"/>
      <c r="B874" s="150"/>
      <c r="C874" s="151" t="s">
        <v>1323</v>
      </c>
      <c r="D874" s="151" t="s">
        <v>26</v>
      </c>
      <c r="E874" s="152" t="s">
        <v>1324</v>
      </c>
      <c r="F874" s="153" t="s">
        <v>1325</v>
      </c>
      <c r="G874" s="154" t="s">
        <v>125</v>
      </c>
      <c r="H874" s="155">
        <v>1</v>
      </c>
      <c r="I874" s="156">
        <v>2267.59</v>
      </c>
      <c r="J874" s="156">
        <f>ROUND(I874*H874,2)</f>
        <v>2267.59</v>
      </c>
      <c r="K874" s="153" t="s">
        <v>3562</v>
      </c>
      <c r="L874" s="80"/>
      <c r="M874" s="157" t="s">
        <v>31</v>
      </c>
      <c r="N874" s="158" t="s">
        <v>3550</v>
      </c>
      <c r="O874" s="159">
        <v>1.1819999999999999</v>
      </c>
      <c r="P874" s="159">
        <f>O874*H874</f>
        <v>1.1819999999999999</v>
      </c>
      <c r="Q874" s="159">
        <v>8.9999999999999998E-4</v>
      </c>
      <c r="R874" s="159">
        <f>Q874*H874</f>
        <v>8.9999999999999998E-4</v>
      </c>
      <c r="S874" s="159">
        <v>0</v>
      </c>
      <c r="T874" s="160">
        <f>S874*H874</f>
        <v>0</v>
      </c>
      <c r="U874" s="79"/>
      <c r="V874" s="79"/>
      <c r="W874" s="79"/>
      <c r="X874" s="79"/>
      <c r="Y874" s="79"/>
      <c r="Z874" s="79"/>
      <c r="AA874" s="79"/>
      <c r="AB874" s="79"/>
      <c r="AC874" s="79"/>
      <c r="AD874" s="79"/>
      <c r="AE874" s="79"/>
      <c r="AR874" s="161" t="s">
        <v>162</v>
      </c>
      <c r="AT874" s="161" t="s">
        <v>26</v>
      </c>
      <c r="AU874" s="161" t="s">
        <v>62</v>
      </c>
      <c r="AY874" s="72" t="s">
        <v>107</v>
      </c>
      <c r="BE874" s="162">
        <f>IF(N874="základní",J874,0)</f>
        <v>2267.59</v>
      </c>
      <c r="BF874" s="162">
        <f>IF(N874="snížená",J874,0)</f>
        <v>0</v>
      </c>
      <c r="BG874" s="162">
        <f>IF(N874="zákl. přenesená",J874,0)</f>
        <v>0</v>
      </c>
      <c r="BH874" s="162">
        <f>IF(N874="sníž. přenesená",J874,0)</f>
        <v>0</v>
      </c>
      <c r="BI874" s="162">
        <f>IF(N874="nulová",J874,0)</f>
        <v>0</v>
      </c>
      <c r="BJ874" s="72" t="s">
        <v>105</v>
      </c>
      <c r="BK874" s="162">
        <f>ROUND(I874*H874,2)</f>
        <v>2267.59</v>
      </c>
      <c r="BL874" s="72" t="s">
        <v>162</v>
      </c>
      <c r="BM874" s="161" t="s">
        <v>1326</v>
      </c>
    </row>
    <row r="875" spans="1:65" s="82" customFormat="1" x14ac:dyDescent="0.2">
      <c r="A875" s="79"/>
      <c r="B875" s="80"/>
      <c r="C875" s="79"/>
      <c r="D875" s="163" t="s">
        <v>116</v>
      </c>
      <c r="E875" s="79"/>
      <c r="F875" s="164" t="s">
        <v>1327</v>
      </c>
      <c r="G875" s="79"/>
      <c r="H875" s="79"/>
      <c r="I875" s="79"/>
      <c r="J875" s="79"/>
      <c r="K875" s="79"/>
      <c r="L875" s="80"/>
      <c r="M875" s="165"/>
      <c r="O875" s="79"/>
      <c r="P875" s="79"/>
      <c r="Q875" s="79"/>
      <c r="R875" s="79"/>
      <c r="S875" s="79"/>
      <c r="T875" s="166"/>
      <c r="U875" s="79"/>
      <c r="V875" s="79"/>
      <c r="W875" s="79"/>
      <c r="X875" s="79"/>
      <c r="Y875" s="79"/>
      <c r="Z875" s="79"/>
      <c r="AA875" s="79"/>
      <c r="AB875" s="79"/>
      <c r="AC875" s="79"/>
      <c r="AD875" s="79"/>
      <c r="AE875" s="79"/>
      <c r="AT875" s="72" t="s">
        <v>116</v>
      </c>
      <c r="AU875" s="72" t="s">
        <v>62</v>
      </c>
    </row>
    <row r="876" spans="1:65" s="82" customFormat="1" x14ac:dyDescent="0.2">
      <c r="A876" s="79"/>
      <c r="B876" s="80"/>
      <c r="C876" s="79"/>
      <c r="D876" s="167" t="s">
        <v>118</v>
      </c>
      <c r="E876" s="79"/>
      <c r="F876" s="168" t="s">
        <v>3887</v>
      </c>
      <c r="G876" s="79"/>
      <c r="H876" s="79"/>
      <c r="I876" s="79"/>
      <c r="J876" s="79"/>
      <c r="K876" s="79"/>
      <c r="L876" s="80"/>
      <c r="M876" s="165"/>
      <c r="O876" s="79"/>
      <c r="P876" s="79"/>
      <c r="Q876" s="79"/>
      <c r="R876" s="79"/>
      <c r="S876" s="79"/>
      <c r="T876" s="166"/>
      <c r="U876" s="79"/>
      <c r="V876" s="79"/>
      <c r="W876" s="79"/>
      <c r="X876" s="79"/>
      <c r="Y876" s="79"/>
      <c r="Z876" s="79"/>
      <c r="AA876" s="79"/>
      <c r="AB876" s="79"/>
      <c r="AC876" s="79"/>
      <c r="AD876" s="79"/>
      <c r="AE876" s="79"/>
      <c r="AT876" s="72" t="s">
        <v>118</v>
      </c>
      <c r="AU876" s="72" t="s">
        <v>62</v>
      </c>
    </row>
    <row r="877" spans="1:65" s="82" customFormat="1" ht="21.75" customHeight="1" x14ac:dyDescent="0.2">
      <c r="A877" s="79"/>
      <c r="B877" s="150"/>
      <c r="C877" s="151" t="s">
        <v>1328</v>
      </c>
      <c r="D877" s="151" t="s">
        <v>26</v>
      </c>
      <c r="E877" s="152" t="s">
        <v>1329</v>
      </c>
      <c r="F877" s="153" t="s">
        <v>1330</v>
      </c>
      <c r="G877" s="154" t="s">
        <v>125</v>
      </c>
      <c r="H877" s="155">
        <v>1</v>
      </c>
      <c r="I877" s="156">
        <v>1560.77</v>
      </c>
      <c r="J877" s="156">
        <f>ROUND(I877*H877,2)</f>
        <v>1560.77</v>
      </c>
      <c r="K877" s="153" t="s">
        <v>3562</v>
      </c>
      <c r="L877" s="80"/>
      <c r="M877" s="157" t="s">
        <v>31</v>
      </c>
      <c r="N877" s="158" t="s">
        <v>3550</v>
      </c>
      <c r="O877" s="159">
        <v>0.76900000000000002</v>
      </c>
      <c r="P877" s="159">
        <f>O877*H877</f>
        <v>0.76900000000000002</v>
      </c>
      <c r="Q877" s="159">
        <v>8.3000000000000001E-4</v>
      </c>
      <c r="R877" s="159">
        <f>Q877*H877</f>
        <v>8.3000000000000001E-4</v>
      </c>
      <c r="S877" s="159">
        <v>0</v>
      </c>
      <c r="T877" s="160">
        <f>S877*H877</f>
        <v>0</v>
      </c>
      <c r="U877" s="79"/>
      <c r="V877" s="79"/>
      <c r="W877" s="79"/>
      <c r="X877" s="79"/>
      <c r="Y877" s="79"/>
      <c r="Z877" s="79"/>
      <c r="AA877" s="79"/>
      <c r="AB877" s="79"/>
      <c r="AC877" s="79"/>
      <c r="AD877" s="79"/>
      <c r="AE877" s="79"/>
      <c r="AR877" s="161" t="s">
        <v>162</v>
      </c>
      <c r="AT877" s="161" t="s">
        <v>26</v>
      </c>
      <c r="AU877" s="161" t="s">
        <v>62</v>
      </c>
      <c r="AY877" s="72" t="s">
        <v>107</v>
      </c>
      <c r="BE877" s="162">
        <f>IF(N877="základní",J877,0)</f>
        <v>1560.77</v>
      </c>
      <c r="BF877" s="162">
        <f>IF(N877="snížená",J877,0)</f>
        <v>0</v>
      </c>
      <c r="BG877" s="162">
        <f>IF(N877="zákl. přenesená",J877,0)</f>
        <v>0</v>
      </c>
      <c r="BH877" s="162">
        <f>IF(N877="sníž. přenesená",J877,0)</f>
        <v>0</v>
      </c>
      <c r="BI877" s="162">
        <f>IF(N877="nulová",J877,0)</f>
        <v>0</v>
      </c>
      <c r="BJ877" s="72" t="s">
        <v>105</v>
      </c>
      <c r="BK877" s="162">
        <f>ROUND(I877*H877,2)</f>
        <v>1560.77</v>
      </c>
      <c r="BL877" s="72" t="s">
        <v>162</v>
      </c>
      <c r="BM877" s="161" t="s">
        <v>1331</v>
      </c>
    </row>
    <row r="878" spans="1:65" s="82" customFormat="1" x14ac:dyDescent="0.2">
      <c r="A878" s="79"/>
      <c r="B878" s="80"/>
      <c r="C878" s="79"/>
      <c r="D878" s="163" t="s">
        <v>116</v>
      </c>
      <c r="E878" s="79"/>
      <c r="F878" s="164" t="s">
        <v>1332</v>
      </c>
      <c r="G878" s="79"/>
      <c r="H878" s="79"/>
      <c r="I878" s="79"/>
      <c r="J878" s="79"/>
      <c r="K878" s="79"/>
      <c r="L878" s="80"/>
      <c r="M878" s="165"/>
      <c r="O878" s="79"/>
      <c r="P878" s="79"/>
      <c r="Q878" s="79"/>
      <c r="R878" s="79"/>
      <c r="S878" s="79"/>
      <c r="T878" s="166"/>
      <c r="U878" s="79"/>
      <c r="V878" s="79"/>
      <c r="W878" s="79"/>
      <c r="X878" s="79"/>
      <c r="Y878" s="79"/>
      <c r="Z878" s="79"/>
      <c r="AA878" s="79"/>
      <c r="AB878" s="79"/>
      <c r="AC878" s="79"/>
      <c r="AD878" s="79"/>
      <c r="AE878" s="79"/>
      <c r="AT878" s="72" t="s">
        <v>116</v>
      </c>
      <c r="AU878" s="72" t="s">
        <v>62</v>
      </c>
    </row>
    <row r="879" spans="1:65" s="82" customFormat="1" x14ac:dyDescent="0.2">
      <c r="A879" s="79"/>
      <c r="B879" s="80"/>
      <c r="C879" s="79"/>
      <c r="D879" s="167" t="s">
        <v>118</v>
      </c>
      <c r="E879" s="79"/>
      <c r="F879" s="168" t="s">
        <v>3888</v>
      </c>
      <c r="G879" s="79"/>
      <c r="H879" s="79"/>
      <c r="I879" s="79"/>
      <c r="J879" s="79"/>
      <c r="K879" s="79"/>
      <c r="L879" s="80"/>
      <c r="M879" s="165"/>
      <c r="O879" s="79"/>
      <c r="P879" s="79"/>
      <c r="Q879" s="79"/>
      <c r="R879" s="79"/>
      <c r="S879" s="79"/>
      <c r="T879" s="166"/>
      <c r="U879" s="79"/>
      <c r="V879" s="79"/>
      <c r="W879" s="79"/>
      <c r="X879" s="79"/>
      <c r="Y879" s="79"/>
      <c r="Z879" s="79"/>
      <c r="AA879" s="79"/>
      <c r="AB879" s="79"/>
      <c r="AC879" s="79"/>
      <c r="AD879" s="79"/>
      <c r="AE879" s="79"/>
      <c r="AT879" s="72" t="s">
        <v>118</v>
      </c>
      <c r="AU879" s="72" t="s">
        <v>62</v>
      </c>
    </row>
    <row r="880" spans="1:65" s="82" customFormat="1" ht="21.75" customHeight="1" x14ac:dyDescent="0.2">
      <c r="A880" s="79"/>
      <c r="B880" s="150"/>
      <c r="C880" s="151" t="s">
        <v>1333</v>
      </c>
      <c r="D880" s="151" t="s">
        <v>26</v>
      </c>
      <c r="E880" s="152" t="s">
        <v>1334</v>
      </c>
      <c r="F880" s="153" t="s">
        <v>1335</v>
      </c>
      <c r="G880" s="154" t="s">
        <v>125</v>
      </c>
      <c r="H880" s="155">
        <v>1</v>
      </c>
      <c r="I880" s="156">
        <v>2010.55</v>
      </c>
      <c r="J880" s="156">
        <f>ROUND(I880*H880,2)</f>
        <v>2010.55</v>
      </c>
      <c r="K880" s="153" t="s">
        <v>3562</v>
      </c>
      <c r="L880" s="80"/>
      <c r="M880" s="157" t="s">
        <v>31</v>
      </c>
      <c r="N880" s="158" t="s">
        <v>3550</v>
      </c>
      <c r="O880" s="159">
        <v>0.82099999999999995</v>
      </c>
      <c r="P880" s="159">
        <f>O880*H880</f>
        <v>0.82099999999999995</v>
      </c>
      <c r="Q880" s="159">
        <v>6.8000000000000005E-4</v>
      </c>
      <c r="R880" s="159">
        <f>Q880*H880</f>
        <v>6.8000000000000005E-4</v>
      </c>
      <c r="S880" s="159">
        <v>0</v>
      </c>
      <c r="T880" s="160">
        <f>S880*H880</f>
        <v>0</v>
      </c>
      <c r="U880" s="79"/>
      <c r="V880" s="79"/>
      <c r="W880" s="79"/>
      <c r="X880" s="79"/>
      <c r="Y880" s="79"/>
      <c r="Z880" s="79"/>
      <c r="AA880" s="79"/>
      <c r="AB880" s="79"/>
      <c r="AC880" s="79"/>
      <c r="AD880" s="79"/>
      <c r="AE880" s="79"/>
      <c r="AR880" s="161" t="s">
        <v>162</v>
      </c>
      <c r="AT880" s="161" t="s">
        <v>26</v>
      </c>
      <c r="AU880" s="161" t="s">
        <v>62</v>
      </c>
      <c r="AY880" s="72" t="s">
        <v>107</v>
      </c>
      <c r="BE880" s="162">
        <f>IF(N880="základní",J880,0)</f>
        <v>2010.55</v>
      </c>
      <c r="BF880" s="162">
        <f>IF(N880="snížená",J880,0)</f>
        <v>0</v>
      </c>
      <c r="BG880" s="162">
        <f>IF(N880="zákl. přenesená",J880,0)</f>
        <v>0</v>
      </c>
      <c r="BH880" s="162">
        <f>IF(N880="sníž. přenesená",J880,0)</f>
        <v>0</v>
      </c>
      <c r="BI880" s="162">
        <f>IF(N880="nulová",J880,0)</f>
        <v>0</v>
      </c>
      <c r="BJ880" s="72" t="s">
        <v>105</v>
      </c>
      <c r="BK880" s="162">
        <f>ROUND(I880*H880,2)</f>
        <v>2010.55</v>
      </c>
      <c r="BL880" s="72" t="s">
        <v>162</v>
      </c>
      <c r="BM880" s="161" t="s">
        <v>1336</v>
      </c>
    </row>
    <row r="881" spans="1:65" s="82" customFormat="1" x14ac:dyDescent="0.2">
      <c r="A881" s="79"/>
      <c r="B881" s="80"/>
      <c r="C881" s="79"/>
      <c r="D881" s="163" t="s">
        <v>116</v>
      </c>
      <c r="E881" s="79"/>
      <c r="F881" s="164" t="s">
        <v>1337</v>
      </c>
      <c r="G881" s="79"/>
      <c r="H881" s="79"/>
      <c r="I881" s="79"/>
      <c r="J881" s="79"/>
      <c r="K881" s="79"/>
      <c r="L881" s="80"/>
      <c r="M881" s="165"/>
      <c r="O881" s="79"/>
      <c r="P881" s="79"/>
      <c r="Q881" s="79"/>
      <c r="R881" s="79"/>
      <c r="S881" s="79"/>
      <c r="T881" s="166"/>
      <c r="U881" s="79"/>
      <c r="V881" s="79"/>
      <c r="W881" s="79"/>
      <c r="X881" s="79"/>
      <c r="Y881" s="79"/>
      <c r="Z881" s="79"/>
      <c r="AA881" s="79"/>
      <c r="AB881" s="79"/>
      <c r="AC881" s="79"/>
      <c r="AD881" s="79"/>
      <c r="AE881" s="79"/>
      <c r="AT881" s="72" t="s">
        <v>116</v>
      </c>
      <c r="AU881" s="72" t="s">
        <v>62</v>
      </c>
    </row>
    <row r="882" spans="1:65" s="82" customFormat="1" x14ac:dyDescent="0.2">
      <c r="A882" s="79"/>
      <c r="B882" s="80"/>
      <c r="C882" s="79"/>
      <c r="D882" s="167" t="s">
        <v>118</v>
      </c>
      <c r="E882" s="79"/>
      <c r="F882" s="168" t="s">
        <v>3889</v>
      </c>
      <c r="G882" s="79"/>
      <c r="H882" s="79"/>
      <c r="I882" s="79"/>
      <c r="J882" s="79"/>
      <c r="K882" s="79"/>
      <c r="L882" s="80"/>
      <c r="M882" s="165"/>
      <c r="O882" s="79"/>
      <c r="P882" s="79"/>
      <c r="Q882" s="79"/>
      <c r="R882" s="79"/>
      <c r="S882" s="79"/>
      <c r="T882" s="166"/>
      <c r="U882" s="79"/>
      <c r="V882" s="79"/>
      <c r="W882" s="79"/>
      <c r="X882" s="79"/>
      <c r="Y882" s="79"/>
      <c r="Z882" s="79"/>
      <c r="AA882" s="79"/>
      <c r="AB882" s="79"/>
      <c r="AC882" s="79"/>
      <c r="AD882" s="79"/>
      <c r="AE882" s="79"/>
      <c r="AT882" s="72" t="s">
        <v>118</v>
      </c>
      <c r="AU882" s="72" t="s">
        <v>62</v>
      </c>
    </row>
    <row r="883" spans="1:65" s="82" customFormat="1" ht="21.75" customHeight="1" x14ac:dyDescent="0.2">
      <c r="A883" s="79"/>
      <c r="B883" s="150"/>
      <c r="C883" s="151" t="s">
        <v>1338</v>
      </c>
      <c r="D883" s="151" t="s">
        <v>26</v>
      </c>
      <c r="E883" s="152" t="s">
        <v>1339</v>
      </c>
      <c r="F883" s="153" t="s">
        <v>1340</v>
      </c>
      <c r="G883" s="154" t="s">
        <v>125</v>
      </c>
      <c r="H883" s="155">
        <v>1</v>
      </c>
      <c r="I883" s="156">
        <v>3385.34</v>
      </c>
      <c r="J883" s="156">
        <f>ROUND(I883*H883,2)</f>
        <v>3385.34</v>
      </c>
      <c r="K883" s="153" t="s">
        <v>3562</v>
      </c>
      <c r="L883" s="80"/>
      <c r="M883" s="157" t="s">
        <v>31</v>
      </c>
      <c r="N883" s="158" t="s">
        <v>3550</v>
      </c>
      <c r="O883" s="159">
        <v>1.1220000000000001</v>
      </c>
      <c r="P883" s="159">
        <f>O883*H883</f>
        <v>1.1220000000000001</v>
      </c>
      <c r="Q883" s="159">
        <v>1.49E-3</v>
      </c>
      <c r="R883" s="159">
        <f>Q883*H883</f>
        <v>1.49E-3</v>
      </c>
      <c r="S883" s="159">
        <v>0</v>
      </c>
      <c r="T883" s="160">
        <f>S883*H883</f>
        <v>0</v>
      </c>
      <c r="U883" s="79"/>
      <c r="V883" s="79"/>
      <c r="W883" s="79"/>
      <c r="X883" s="79"/>
      <c r="Y883" s="79"/>
      <c r="Z883" s="79"/>
      <c r="AA883" s="79"/>
      <c r="AB883" s="79"/>
      <c r="AC883" s="79"/>
      <c r="AD883" s="79"/>
      <c r="AE883" s="79"/>
      <c r="AR883" s="161" t="s">
        <v>162</v>
      </c>
      <c r="AT883" s="161" t="s">
        <v>26</v>
      </c>
      <c r="AU883" s="161" t="s">
        <v>62</v>
      </c>
      <c r="AY883" s="72" t="s">
        <v>107</v>
      </c>
      <c r="BE883" s="162">
        <f>IF(N883="základní",J883,0)</f>
        <v>3385.34</v>
      </c>
      <c r="BF883" s="162">
        <f>IF(N883="snížená",J883,0)</f>
        <v>0</v>
      </c>
      <c r="BG883" s="162">
        <f>IF(N883="zákl. přenesená",J883,0)</f>
        <v>0</v>
      </c>
      <c r="BH883" s="162">
        <f>IF(N883="sníž. přenesená",J883,0)</f>
        <v>0</v>
      </c>
      <c r="BI883" s="162">
        <f>IF(N883="nulová",J883,0)</f>
        <v>0</v>
      </c>
      <c r="BJ883" s="72" t="s">
        <v>105</v>
      </c>
      <c r="BK883" s="162">
        <f>ROUND(I883*H883,2)</f>
        <v>3385.34</v>
      </c>
      <c r="BL883" s="72" t="s">
        <v>162</v>
      </c>
      <c r="BM883" s="161" t="s">
        <v>1341</v>
      </c>
    </row>
    <row r="884" spans="1:65" s="82" customFormat="1" x14ac:dyDescent="0.2">
      <c r="A884" s="79"/>
      <c r="B884" s="80"/>
      <c r="C884" s="79"/>
      <c r="D884" s="163" t="s">
        <v>116</v>
      </c>
      <c r="E884" s="79"/>
      <c r="F884" s="164" t="s">
        <v>1342</v>
      </c>
      <c r="G884" s="79"/>
      <c r="H884" s="79"/>
      <c r="I884" s="79"/>
      <c r="J884" s="79"/>
      <c r="K884" s="79"/>
      <c r="L884" s="80"/>
      <c r="M884" s="165"/>
      <c r="O884" s="79"/>
      <c r="P884" s="79"/>
      <c r="Q884" s="79"/>
      <c r="R884" s="79"/>
      <c r="S884" s="79"/>
      <c r="T884" s="166"/>
      <c r="U884" s="79"/>
      <c r="V884" s="79"/>
      <c r="W884" s="79"/>
      <c r="X884" s="79"/>
      <c r="Y884" s="79"/>
      <c r="Z884" s="79"/>
      <c r="AA884" s="79"/>
      <c r="AB884" s="79"/>
      <c r="AC884" s="79"/>
      <c r="AD884" s="79"/>
      <c r="AE884" s="79"/>
      <c r="AT884" s="72" t="s">
        <v>116</v>
      </c>
      <c r="AU884" s="72" t="s">
        <v>62</v>
      </c>
    </row>
    <row r="885" spans="1:65" s="82" customFormat="1" x14ac:dyDescent="0.2">
      <c r="A885" s="79"/>
      <c r="B885" s="80"/>
      <c r="C885" s="79"/>
      <c r="D885" s="167" t="s">
        <v>118</v>
      </c>
      <c r="E885" s="79"/>
      <c r="F885" s="168" t="s">
        <v>3890</v>
      </c>
      <c r="G885" s="79"/>
      <c r="H885" s="79"/>
      <c r="I885" s="79"/>
      <c r="J885" s="79"/>
      <c r="K885" s="79"/>
      <c r="L885" s="80"/>
      <c r="M885" s="165"/>
      <c r="O885" s="79"/>
      <c r="P885" s="79"/>
      <c r="Q885" s="79"/>
      <c r="R885" s="79"/>
      <c r="S885" s="79"/>
      <c r="T885" s="166"/>
      <c r="U885" s="79"/>
      <c r="V885" s="79"/>
      <c r="W885" s="79"/>
      <c r="X885" s="79"/>
      <c r="Y885" s="79"/>
      <c r="Z885" s="79"/>
      <c r="AA885" s="79"/>
      <c r="AB885" s="79"/>
      <c r="AC885" s="79"/>
      <c r="AD885" s="79"/>
      <c r="AE885" s="79"/>
      <c r="AT885" s="72" t="s">
        <v>118</v>
      </c>
      <c r="AU885" s="72" t="s">
        <v>62</v>
      </c>
    </row>
    <row r="886" spans="1:65" s="82" customFormat="1" ht="21.75" customHeight="1" x14ac:dyDescent="0.2">
      <c r="A886" s="79"/>
      <c r="B886" s="150"/>
      <c r="C886" s="151" t="s">
        <v>1343</v>
      </c>
      <c r="D886" s="151" t="s">
        <v>26</v>
      </c>
      <c r="E886" s="152" t="s">
        <v>1344</v>
      </c>
      <c r="F886" s="153" t="s">
        <v>1345</v>
      </c>
      <c r="G886" s="154" t="s">
        <v>125</v>
      </c>
      <c r="H886" s="155">
        <v>1</v>
      </c>
      <c r="I886" s="156">
        <v>4045.65</v>
      </c>
      <c r="J886" s="156">
        <f>ROUND(I886*H886,2)</f>
        <v>4045.65</v>
      </c>
      <c r="K886" s="153" t="s">
        <v>3562</v>
      </c>
      <c r="L886" s="80"/>
      <c r="M886" s="157" t="s">
        <v>31</v>
      </c>
      <c r="N886" s="158" t="s">
        <v>3550</v>
      </c>
      <c r="O886" s="159">
        <v>1.175</v>
      </c>
      <c r="P886" s="159">
        <f>O886*H886</f>
        <v>1.175</v>
      </c>
      <c r="Q886" s="159">
        <v>1.5200000000000001E-3</v>
      </c>
      <c r="R886" s="159">
        <f>Q886*H886</f>
        <v>1.5200000000000001E-3</v>
      </c>
      <c r="S886" s="159">
        <v>0</v>
      </c>
      <c r="T886" s="160">
        <f>S886*H886</f>
        <v>0</v>
      </c>
      <c r="U886" s="79"/>
      <c r="V886" s="79"/>
      <c r="W886" s="79"/>
      <c r="X886" s="79"/>
      <c r="Y886" s="79"/>
      <c r="Z886" s="79"/>
      <c r="AA886" s="79"/>
      <c r="AB886" s="79"/>
      <c r="AC886" s="79"/>
      <c r="AD886" s="79"/>
      <c r="AE886" s="79"/>
      <c r="AR886" s="161" t="s">
        <v>162</v>
      </c>
      <c r="AT886" s="161" t="s">
        <v>26</v>
      </c>
      <c r="AU886" s="161" t="s">
        <v>62</v>
      </c>
      <c r="AY886" s="72" t="s">
        <v>107</v>
      </c>
      <c r="BE886" s="162">
        <f>IF(N886="základní",J886,0)</f>
        <v>4045.65</v>
      </c>
      <c r="BF886" s="162">
        <f>IF(N886="snížená",J886,0)</f>
        <v>0</v>
      </c>
      <c r="BG886" s="162">
        <f>IF(N886="zákl. přenesená",J886,0)</f>
        <v>0</v>
      </c>
      <c r="BH886" s="162">
        <f>IF(N886="sníž. přenesená",J886,0)</f>
        <v>0</v>
      </c>
      <c r="BI886" s="162">
        <f>IF(N886="nulová",J886,0)</f>
        <v>0</v>
      </c>
      <c r="BJ886" s="72" t="s">
        <v>105</v>
      </c>
      <c r="BK886" s="162">
        <f>ROUND(I886*H886,2)</f>
        <v>4045.65</v>
      </c>
      <c r="BL886" s="72" t="s">
        <v>162</v>
      </c>
      <c r="BM886" s="161" t="s">
        <v>1346</v>
      </c>
    </row>
    <row r="887" spans="1:65" s="82" customFormat="1" x14ac:dyDescent="0.2">
      <c r="A887" s="79"/>
      <c r="B887" s="80"/>
      <c r="C887" s="79"/>
      <c r="D887" s="163" t="s">
        <v>116</v>
      </c>
      <c r="E887" s="79"/>
      <c r="F887" s="164" t="s">
        <v>1347</v>
      </c>
      <c r="G887" s="79"/>
      <c r="H887" s="79"/>
      <c r="I887" s="79"/>
      <c r="J887" s="79"/>
      <c r="K887" s="79"/>
      <c r="L887" s="80"/>
      <c r="M887" s="165"/>
      <c r="O887" s="79"/>
      <c r="P887" s="79"/>
      <c r="Q887" s="79"/>
      <c r="R887" s="79"/>
      <c r="S887" s="79"/>
      <c r="T887" s="166"/>
      <c r="U887" s="79"/>
      <c r="V887" s="79"/>
      <c r="W887" s="79"/>
      <c r="X887" s="79"/>
      <c r="Y887" s="79"/>
      <c r="Z887" s="79"/>
      <c r="AA887" s="79"/>
      <c r="AB887" s="79"/>
      <c r="AC887" s="79"/>
      <c r="AD887" s="79"/>
      <c r="AE887" s="79"/>
      <c r="AT887" s="72" t="s">
        <v>116</v>
      </c>
      <c r="AU887" s="72" t="s">
        <v>62</v>
      </c>
    </row>
    <row r="888" spans="1:65" s="82" customFormat="1" x14ac:dyDescent="0.2">
      <c r="A888" s="79"/>
      <c r="B888" s="80"/>
      <c r="C888" s="79"/>
      <c r="D888" s="167" t="s">
        <v>118</v>
      </c>
      <c r="E888" s="79"/>
      <c r="F888" s="168" t="s">
        <v>3891</v>
      </c>
      <c r="G888" s="79"/>
      <c r="H888" s="79"/>
      <c r="I888" s="79"/>
      <c r="J888" s="79"/>
      <c r="K888" s="79"/>
      <c r="L888" s="80"/>
      <c r="M888" s="165"/>
      <c r="O888" s="79"/>
      <c r="P888" s="79"/>
      <c r="Q888" s="79"/>
      <c r="R888" s="79"/>
      <c r="S888" s="79"/>
      <c r="T888" s="166"/>
      <c r="U888" s="79"/>
      <c r="V888" s="79"/>
      <c r="W888" s="79"/>
      <c r="X888" s="79"/>
      <c r="Y888" s="79"/>
      <c r="Z888" s="79"/>
      <c r="AA888" s="79"/>
      <c r="AB888" s="79"/>
      <c r="AC888" s="79"/>
      <c r="AD888" s="79"/>
      <c r="AE888" s="79"/>
      <c r="AT888" s="72" t="s">
        <v>118</v>
      </c>
      <c r="AU888" s="72" t="s">
        <v>62</v>
      </c>
    </row>
    <row r="889" spans="1:65" s="82" customFormat="1" ht="16.5" customHeight="1" x14ac:dyDescent="0.2">
      <c r="A889" s="79"/>
      <c r="B889" s="150"/>
      <c r="C889" s="151" t="s">
        <v>1348</v>
      </c>
      <c r="D889" s="151" t="s">
        <v>26</v>
      </c>
      <c r="E889" s="152" t="s">
        <v>1349</v>
      </c>
      <c r="F889" s="153" t="s">
        <v>1350</v>
      </c>
      <c r="G889" s="154" t="s">
        <v>130</v>
      </c>
      <c r="H889" s="155">
        <v>2</v>
      </c>
      <c r="I889" s="156">
        <v>826.77</v>
      </c>
      <c r="J889" s="156">
        <f>ROUND(I889*H889,2)</f>
        <v>1653.54</v>
      </c>
      <c r="K889" s="153" t="s">
        <v>3562</v>
      </c>
      <c r="L889" s="80"/>
      <c r="M889" s="157" t="s">
        <v>31</v>
      </c>
      <c r="N889" s="158" t="s">
        <v>3550</v>
      </c>
      <c r="O889" s="159">
        <v>0.76900000000000002</v>
      </c>
      <c r="P889" s="159">
        <f>O889*H889</f>
        <v>1.538</v>
      </c>
      <c r="Q889" s="159">
        <v>4.4999999999999999E-4</v>
      </c>
      <c r="R889" s="159">
        <f>Q889*H889</f>
        <v>8.9999999999999998E-4</v>
      </c>
      <c r="S889" s="159">
        <v>0</v>
      </c>
      <c r="T889" s="160">
        <f>S889*H889</f>
        <v>0</v>
      </c>
      <c r="U889" s="79"/>
      <c r="V889" s="79"/>
      <c r="W889" s="79"/>
      <c r="X889" s="79"/>
      <c r="Y889" s="79"/>
      <c r="Z889" s="79"/>
      <c r="AA889" s="79"/>
      <c r="AB889" s="79"/>
      <c r="AC889" s="79"/>
      <c r="AD889" s="79"/>
      <c r="AE889" s="79"/>
      <c r="AR889" s="161" t="s">
        <v>162</v>
      </c>
      <c r="AT889" s="161" t="s">
        <v>26</v>
      </c>
      <c r="AU889" s="161" t="s">
        <v>62</v>
      </c>
      <c r="AY889" s="72" t="s">
        <v>107</v>
      </c>
      <c r="BE889" s="162">
        <f>IF(N889="základní",J889,0)</f>
        <v>1653.54</v>
      </c>
      <c r="BF889" s="162">
        <f>IF(N889="snížená",J889,0)</f>
        <v>0</v>
      </c>
      <c r="BG889" s="162">
        <f>IF(N889="zákl. přenesená",J889,0)</f>
        <v>0</v>
      </c>
      <c r="BH889" s="162">
        <f>IF(N889="sníž. přenesená",J889,0)</f>
        <v>0</v>
      </c>
      <c r="BI889" s="162">
        <f>IF(N889="nulová",J889,0)</f>
        <v>0</v>
      </c>
      <c r="BJ889" s="72" t="s">
        <v>105</v>
      </c>
      <c r="BK889" s="162">
        <f>ROUND(I889*H889,2)</f>
        <v>1653.54</v>
      </c>
      <c r="BL889" s="72" t="s">
        <v>162</v>
      </c>
      <c r="BM889" s="161" t="s">
        <v>1351</v>
      </c>
    </row>
    <row r="890" spans="1:65" s="82" customFormat="1" x14ac:dyDescent="0.2">
      <c r="A890" s="79"/>
      <c r="B890" s="80"/>
      <c r="C890" s="79"/>
      <c r="D890" s="163" t="s">
        <v>116</v>
      </c>
      <c r="E890" s="79"/>
      <c r="F890" s="164" t="s">
        <v>1352</v>
      </c>
      <c r="G890" s="79"/>
      <c r="H890" s="79"/>
      <c r="I890" s="79"/>
      <c r="J890" s="79"/>
      <c r="K890" s="79"/>
      <c r="L890" s="80"/>
      <c r="M890" s="165"/>
      <c r="O890" s="79"/>
      <c r="P890" s="79"/>
      <c r="Q890" s="79"/>
      <c r="R890" s="79"/>
      <c r="S890" s="79"/>
      <c r="T890" s="166"/>
      <c r="U890" s="79"/>
      <c r="V890" s="79"/>
      <c r="W890" s="79"/>
      <c r="X890" s="79"/>
      <c r="Y890" s="79"/>
      <c r="Z890" s="79"/>
      <c r="AA890" s="79"/>
      <c r="AB890" s="79"/>
      <c r="AC890" s="79"/>
      <c r="AD890" s="79"/>
      <c r="AE890" s="79"/>
      <c r="AT890" s="72" t="s">
        <v>116</v>
      </c>
      <c r="AU890" s="72" t="s">
        <v>62</v>
      </c>
    </row>
    <row r="891" spans="1:65" s="82" customFormat="1" x14ac:dyDescent="0.2">
      <c r="A891" s="79"/>
      <c r="B891" s="80"/>
      <c r="C891" s="79"/>
      <c r="D891" s="167" t="s">
        <v>118</v>
      </c>
      <c r="E891" s="79"/>
      <c r="F891" s="168" t="s">
        <v>3892</v>
      </c>
      <c r="G891" s="79"/>
      <c r="H891" s="79"/>
      <c r="I891" s="79"/>
      <c r="J891" s="79"/>
      <c r="K891" s="79"/>
      <c r="L891" s="80"/>
      <c r="M891" s="165"/>
      <c r="O891" s="79"/>
      <c r="P891" s="79"/>
      <c r="Q891" s="79"/>
      <c r="R891" s="79"/>
      <c r="S891" s="79"/>
      <c r="T891" s="166"/>
      <c r="U891" s="79"/>
      <c r="V891" s="79"/>
      <c r="W891" s="79"/>
      <c r="X891" s="79"/>
      <c r="Y891" s="79"/>
      <c r="Z891" s="79"/>
      <c r="AA891" s="79"/>
      <c r="AB891" s="79"/>
      <c r="AC891" s="79"/>
      <c r="AD891" s="79"/>
      <c r="AE891" s="79"/>
      <c r="AT891" s="72" t="s">
        <v>118</v>
      </c>
      <c r="AU891" s="72" t="s">
        <v>62</v>
      </c>
    </row>
    <row r="892" spans="1:65" s="82" customFormat="1" ht="16.5" customHeight="1" x14ac:dyDescent="0.2">
      <c r="A892" s="79"/>
      <c r="B892" s="150"/>
      <c r="C892" s="151" t="s">
        <v>1353</v>
      </c>
      <c r="D892" s="151" t="s">
        <v>26</v>
      </c>
      <c r="E892" s="152" t="s">
        <v>1354</v>
      </c>
      <c r="F892" s="153" t="s">
        <v>1355</v>
      </c>
      <c r="G892" s="154" t="s">
        <v>130</v>
      </c>
      <c r="H892" s="155">
        <v>3</v>
      </c>
      <c r="I892" s="156">
        <v>1066.55</v>
      </c>
      <c r="J892" s="156">
        <f>ROUND(I892*H892,2)</f>
        <v>3199.65</v>
      </c>
      <c r="K892" s="153" t="s">
        <v>3562</v>
      </c>
      <c r="L892" s="80"/>
      <c r="M892" s="157" t="s">
        <v>31</v>
      </c>
      <c r="N892" s="158" t="s">
        <v>3550</v>
      </c>
      <c r="O892" s="159">
        <v>0.82099999999999995</v>
      </c>
      <c r="P892" s="159">
        <f>O892*H892</f>
        <v>2.4630000000000001</v>
      </c>
      <c r="Q892" s="159">
        <v>4.4000000000000002E-4</v>
      </c>
      <c r="R892" s="159">
        <f>Q892*H892</f>
        <v>1.32E-3</v>
      </c>
      <c r="S892" s="159">
        <v>0</v>
      </c>
      <c r="T892" s="160">
        <f>S892*H892</f>
        <v>0</v>
      </c>
      <c r="U892" s="79"/>
      <c r="V892" s="79"/>
      <c r="W892" s="79"/>
      <c r="X892" s="79"/>
      <c r="Y892" s="79"/>
      <c r="Z892" s="79"/>
      <c r="AA892" s="79"/>
      <c r="AB892" s="79"/>
      <c r="AC892" s="79"/>
      <c r="AD892" s="79"/>
      <c r="AE892" s="79"/>
      <c r="AR892" s="161" t="s">
        <v>162</v>
      </c>
      <c r="AT892" s="161" t="s">
        <v>26</v>
      </c>
      <c r="AU892" s="161" t="s">
        <v>62</v>
      </c>
      <c r="AY892" s="72" t="s">
        <v>107</v>
      </c>
      <c r="BE892" s="162">
        <f>IF(N892="základní",J892,0)</f>
        <v>3199.65</v>
      </c>
      <c r="BF892" s="162">
        <f>IF(N892="snížená",J892,0)</f>
        <v>0</v>
      </c>
      <c r="BG892" s="162">
        <f>IF(N892="zákl. přenesená",J892,0)</f>
        <v>0</v>
      </c>
      <c r="BH892" s="162">
        <f>IF(N892="sníž. přenesená",J892,0)</f>
        <v>0</v>
      </c>
      <c r="BI892" s="162">
        <f>IF(N892="nulová",J892,0)</f>
        <v>0</v>
      </c>
      <c r="BJ892" s="72" t="s">
        <v>105</v>
      </c>
      <c r="BK892" s="162">
        <f>ROUND(I892*H892,2)</f>
        <v>3199.65</v>
      </c>
      <c r="BL892" s="72" t="s">
        <v>162</v>
      </c>
      <c r="BM892" s="161" t="s">
        <v>1356</v>
      </c>
    </row>
    <row r="893" spans="1:65" s="82" customFormat="1" x14ac:dyDescent="0.2">
      <c r="A893" s="79"/>
      <c r="B893" s="80"/>
      <c r="C893" s="79"/>
      <c r="D893" s="163" t="s">
        <v>116</v>
      </c>
      <c r="E893" s="79"/>
      <c r="F893" s="164" t="s">
        <v>1357</v>
      </c>
      <c r="G893" s="79"/>
      <c r="H893" s="79"/>
      <c r="I893" s="79"/>
      <c r="J893" s="79"/>
      <c r="K893" s="79"/>
      <c r="L893" s="80"/>
      <c r="M893" s="165"/>
      <c r="O893" s="79"/>
      <c r="P893" s="79"/>
      <c r="Q893" s="79"/>
      <c r="R893" s="79"/>
      <c r="S893" s="79"/>
      <c r="T893" s="166"/>
      <c r="U893" s="79"/>
      <c r="V893" s="79"/>
      <c r="W893" s="79"/>
      <c r="X893" s="79"/>
      <c r="Y893" s="79"/>
      <c r="Z893" s="79"/>
      <c r="AA893" s="79"/>
      <c r="AB893" s="79"/>
      <c r="AC893" s="79"/>
      <c r="AD893" s="79"/>
      <c r="AE893" s="79"/>
      <c r="AT893" s="72" t="s">
        <v>116</v>
      </c>
      <c r="AU893" s="72" t="s">
        <v>62</v>
      </c>
    </row>
    <row r="894" spans="1:65" s="82" customFormat="1" x14ac:dyDescent="0.2">
      <c r="A894" s="79"/>
      <c r="B894" s="80"/>
      <c r="C894" s="79"/>
      <c r="D894" s="167" t="s">
        <v>118</v>
      </c>
      <c r="E894" s="79"/>
      <c r="F894" s="168" t="s">
        <v>3893</v>
      </c>
      <c r="G894" s="79"/>
      <c r="H894" s="79"/>
      <c r="I894" s="79"/>
      <c r="J894" s="79"/>
      <c r="K894" s="79"/>
      <c r="L894" s="80"/>
      <c r="M894" s="165"/>
      <c r="O894" s="79"/>
      <c r="P894" s="79"/>
      <c r="Q894" s="79"/>
      <c r="R894" s="79"/>
      <c r="S894" s="79"/>
      <c r="T894" s="166"/>
      <c r="U894" s="79"/>
      <c r="V894" s="79"/>
      <c r="W894" s="79"/>
      <c r="X894" s="79"/>
      <c r="Y894" s="79"/>
      <c r="Z894" s="79"/>
      <c r="AA894" s="79"/>
      <c r="AB894" s="79"/>
      <c r="AC894" s="79"/>
      <c r="AD894" s="79"/>
      <c r="AE894" s="79"/>
      <c r="AT894" s="72" t="s">
        <v>118</v>
      </c>
      <c r="AU894" s="72" t="s">
        <v>62</v>
      </c>
    </row>
    <row r="895" spans="1:65" s="82" customFormat="1" ht="21.75" customHeight="1" x14ac:dyDescent="0.2">
      <c r="A895" s="79"/>
      <c r="B895" s="150"/>
      <c r="C895" s="151" t="s">
        <v>1358</v>
      </c>
      <c r="D895" s="151" t="s">
        <v>26</v>
      </c>
      <c r="E895" s="152" t="s">
        <v>1359</v>
      </c>
      <c r="F895" s="153" t="s">
        <v>1360</v>
      </c>
      <c r="G895" s="154" t="s">
        <v>125</v>
      </c>
      <c r="H895" s="155">
        <v>1</v>
      </c>
      <c r="I895" s="156">
        <v>1013.41</v>
      </c>
      <c r="J895" s="156">
        <f>ROUND(I895*H895,2)</f>
        <v>1013.41</v>
      </c>
      <c r="K895" s="153" t="s">
        <v>3562</v>
      </c>
      <c r="L895" s="80"/>
      <c r="M895" s="157" t="s">
        <v>31</v>
      </c>
      <c r="N895" s="158" t="s">
        <v>3550</v>
      </c>
      <c r="O895" s="159">
        <v>0.73499999999999999</v>
      </c>
      <c r="P895" s="159">
        <f>O895*H895</f>
        <v>0.73499999999999999</v>
      </c>
      <c r="Q895" s="159">
        <v>1.17E-3</v>
      </c>
      <c r="R895" s="159">
        <f>Q895*H895</f>
        <v>1.17E-3</v>
      </c>
      <c r="S895" s="159">
        <v>0</v>
      </c>
      <c r="T895" s="160">
        <f>S895*H895</f>
        <v>0</v>
      </c>
      <c r="U895" s="79"/>
      <c r="V895" s="79"/>
      <c r="W895" s="79"/>
      <c r="X895" s="79"/>
      <c r="Y895" s="79"/>
      <c r="Z895" s="79"/>
      <c r="AA895" s="79"/>
      <c r="AB895" s="79"/>
      <c r="AC895" s="79"/>
      <c r="AD895" s="79"/>
      <c r="AE895" s="79"/>
      <c r="AR895" s="161" t="s">
        <v>162</v>
      </c>
      <c r="AT895" s="161" t="s">
        <v>26</v>
      </c>
      <c r="AU895" s="161" t="s">
        <v>62</v>
      </c>
      <c r="AY895" s="72" t="s">
        <v>107</v>
      </c>
      <c r="BE895" s="162">
        <f>IF(N895="základní",J895,0)</f>
        <v>1013.41</v>
      </c>
      <c r="BF895" s="162">
        <f>IF(N895="snížená",J895,0)</f>
        <v>0</v>
      </c>
      <c r="BG895" s="162">
        <f>IF(N895="zákl. přenesená",J895,0)</f>
        <v>0</v>
      </c>
      <c r="BH895" s="162">
        <f>IF(N895="sníž. přenesená",J895,0)</f>
        <v>0</v>
      </c>
      <c r="BI895" s="162">
        <f>IF(N895="nulová",J895,0)</f>
        <v>0</v>
      </c>
      <c r="BJ895" s="72" t="s">
        <v>105</v>
      </c>
      <c r="BK895" s="162">
        <f>ROUND(I895*H895,2)</f>
        <v>1013.41</v>
      </c>
      <c r="BL895" s="72" t="s">
        <v>162</v>
      </c>
      <c r="BM895" s="161" t="s">
        <v>1361</v>
      </c>
    </row>
    <row r="896" spans="1:65" s="82" customFormat="1" ht="19.5" x14ac:dyDescent="0.2">
      <c r="A896" s="79"/>
      <c r="B896" s="80"/>
      <c r="C896" s="79"/>
      <c r="D896" s="163" t="s">
        <v>116</v>
      </c>
      <c r="E896" s="79"/>
      <c r="F896" s="164" t="s">
        <v>1362</v>
      </c>
      <c r="G896" s="79"/>
      <c r="H896" s="79"/>
      <c r="I896" s="79"/>
      <c r="J896" s="79"/>
      <c r="K896" s="79"/>
      <c r="L896" s="80"/>
      <c r="M896" s="165"/>
      <c r="O896" s="79"/>
      <c r="P896" s="79"/>
      <c r="Q896" s="79"/>
      <c r="R896" s="79"/>
      <c r="S896" s="79"/>
      <c r="T896" s="166"/>
      <c r="U896" s="79"/>
      <c r="V896" s="79"/>
      <c r="W896" s="79"/>
      <c r="X896" s="79"/>
      <c r="Y896" s="79"/>
      <c r="Z896" s="79"/>
      <c r="AA896" s="79"/>
      <c r="AB896" s="79"/>
      <c r="AC896" s="79"/>
      <c r="AD896" s="79"/>
      <c r="AE896" s="79"/>
      <c r="AT896" s="72" t="s">
        <v>116</v>
      </c>
      <c r="AU896" s="72" t="s">
        <v>62</v>
      </c>
    </row>
    <row r="897" spans="1:65" s="82" customFormat="1" x14ac:dyDescent="0.2">
      <c r="A897" s="79"/>
      <c r="B897" s="80"/>
      <c r="C897" s="79"/>
      <c r="D897" s="167" t="s">
        <v>118</v>
      </c>
      <c r="E897" s="79"/>
      <c r="F897" s="168" t="s">
        <v>3894</v>
      </c>
      <c r="G897" s="79"/>
      <c r="H897" s="79"/>
      <c r="I897" s="79"/>
      <c r="J897" s="79"/>
      <c r="K897" s="79"/>
      <c r="L897" s="80"/>
      <c r="M897" s="165"/>
      <c r="O897" s="79"/>
      <c r="P897" s="79"/>
      <c r="Q897" s="79"/>
      <c r="R897" s="79"/>
      <c r="S897" s="79"/>
      <c r="T897" s="166"/>
      <c r="U897" s="79"/>
      <c r="V897" s="79"/>
      <c r="W897" s="79"/>
      <c r="X897" s="79"/>
      <c r="Y897" s="79"/>
      <c r="Z897" s="79"/>
      <c r="AA897" s="79"/>
      <c r="AB897" s="79"/>
      <c r="AC897" s="79"/>
      <c r="AD897" s="79"/>
      <c r="AE897" s="79"/>
      <c r="AT897" s="72" t="s">
        <v>118</v>
      </c>
      <c r="AU897" s="72" t="s">
        <v>62</v>
      </c>
    </row>
    <row r="898" spans="1:65" s="82" customFormat="1" ht="21.75" customHeight="1" x14ac:dyDescent="0.2">
      <c r="A898" s="79"/>
      <c r="B898" s="150"/>
      <c r="C898" s="151" t="s">
        <v>1363</v>
      </c>
      <c r="D898" s="151" t="s">
        <v>26</v>
      </c>
      <c r="E898" s="152" t="s">
        <v>1364</v>
      </c>
      <c r="F898" s="153" t="s">
        <v>1365</v>
      </c>
      <c r="G898" s="154" t="s">
        <v>125</v>
      </c>
      <c r="H898" s="155">
        <v>1</v>
      </c>
      <c r="I898" s="156">
        <v>1323.77</v>
      </c>
      <c r="J898" s="156">
        <f>ROUND(I898*H898,2)</f>
        <v>1323.77</v>
      </c>
      <c r="K898" s="153" t="s">
        <v>3562</v>
      </c>
      <c r="L898" s="80"/>
      <c r="M898" s="157" t="s">
        <v>31</v>
      </c>
      <c r="N898" s="158" t="s">
        <v>3550</v>
      </c>
      <c r="O898" s="159">
        <v>0.76900000000000002</v>
      </c>
      <c r="P898" s="159">
        <f>O898*H898</f>
        <v>0.76900000000000002</v>
      </c>
      <c r="Q898" s="159">
        <v>7.7999999999999999E-4</v>
      </c>
      <c r="R898" s="159">
        <f>Q898*H898</f>
        <v>7.7999999999999999E-4</v>
      </c>
      <c r="S898" s="159">
        <v>0</v>
      </c>
      <c r="T898" s="160">
        <f>S898*H898</f>
        <v>0</v>
      </c>
      <c r="U898" s="79"/>
      <c r="V898" s="79"/>
      <c r="W898" s="79"/>
      <c r="X898" s="79"/>
      <c r="Y898" s="79"/>
      <c r="Z898" s="79"/>
      <c r="AA898" s="79"/>
      <c r="AB898" s="79"/>
      <c r="AC898" s="79"/>
      <c r="AD898" s="79"/>
      <c r="AE898" s="79"/>
      <c r="AR898" s="161" t="s">
        <v>162</v>
      </c>
      <c r="AT898" s="161" t="s">
        <v>26</v>
      </c>
      <c r="AU898" s="161" t="s">
        <v>62</v>
      </c>
      <c r="AY898" s="72" t="s">
        <v>107</v>
      </c>
      <c r="BE898" s="162">
        <f>IF(N898="základní",J898,0)</f>
        <v>1323.77</v>
      </c>
      <c r="BF898" s="162">
        <f>IF(N898="snížená",J898,0)</f>
        <v>0</v>
      </c>
      <c r="BG898" s="162">
        <f>IF(N898="zákl. přenesená",J898,0)</f>
        <v>0</v>
      </c>
      <c r="BH898" s="162">
        <f>IF(N898="sníž. přenesená",J898,0)</f>
        <v>0</v>
      </c>
      <c r="BI898" s="162">
        <f>IF(N898="nulová",J898,0)</f>
        <v>0</v>
      </c>
      <c r="BJ898" s="72" t="s">
        <v>105</v>
      </c>
      <c r="BK898" s="162">
        <f>ROUND(I898*H898,2)</f>
        <v>1323.77</v>
      </c>
      <c r="BL898" s="72" t="s">
        <v>162</v>
      </c>
      <c r="BM898" s="161" t="s">
        <v>1366</v>
      </c>
    </row>
    <row r="899" spans="1:65" s="82" customFormat="1" ht="19.5" x14ac:dyDescent="0.2">
      <c r="A899" s="79"/>
      <c r="B899" s="80"/>
      <c r="C899" s="79"/>
      <c r="D899" s="163" t="s">
        <v>116</v>
      </c>
      <c r="E899" s="79"/>
      <c r="F899" s="164" t="s">
        <v>1367</v>
      </c>
      <c r="G899" s="79"/>
      <c r="H899" s="79"/>
      <c r="I899" s="79"/>
      <c r="J899" s="79"/>
      <c r="K899" s="79"/>
      <c r="L899" s="80"/>
      <c r="M899" s="165"/>
      <c r="O899" s="79"/>
      <c r="P899" s="79"/>
      <c r="Q899" s="79"/>
      <c r="R899" s="79"/>
      <c r="S899" s="79"/>
      <c r="T899" s="166"/>
      <c r="U899" s="79"/>
      <c r="V899" s="79"/>
      <c r="W899" s="79"/>
      <c r="X899" s="79"/>
      <c r="Y899" s="79"/>
      <c r="Z899" s="79"/>
      <c r="AA899" s="79"/>
      <c r="AB899" s="79"/>
      <c r="AC899" s="79"/>
      <c r="AD899" s="79"/>
      <c r="AE899" s="79"/>
      <c r="AT899" s="72" t="s">
        <v>116</v>
      </c>
      <c r="AU899" s="72" t="s">
        <v>62</v>
      </c>
    </row>
    <row r="900" spans="1:65" s="82" customFormat="1" x14ac:dyDescent="0.2">
      <c r="A900" s="79"/>
      <c r="B900" s="80"/>
      <c r="C900" s="79"/>
      <c r="D900" s="167" t="s">
        <v>118</v>
      </c>
      <c r="E900" s="79"/>
      <c r="F900" s="168" t="s">
        <v>3895</v>
      </c>
      <c r="G900" s="79"/>
      <c r="H900" s="79"/>
      <c r="I900" s="79"/>
      <c r="J900" s="79"/>
      <c r="K900" s="79"/>
      <c r="L900" s="80"/>
      <c r="M900" s="165"/>
      <c r="O900" s="79"/>
      <c r="P900" s="79"/>
      <c r="Q900" s="79"/>
      <c r="R900" s="79"/>
      <c r="S900" s="79"/>
      <c r="T900" s="166"/>
      <c r="U900" s="79"/>
      <c r="V900" s="79"/>
      <c r="W900" s="79"/>
      <c r="X900" s="79"/>
      <c r="Y900" s="79"/>
      <c r="Z900" s="79"/>
      <c r="AA900" s="79"/>
      <c r="AB900" s="79"/>
      <c r="AC900" s="79"/>
      <c r="AD900" s="79"/>
      <c r="AE900" s="79"/>
      <c r="AT900" s="72" t="s">
        <v>118</v>
      </c>
      <c r="AU900" s="72" t="s">
        <v>62</v>
      </c>
    </row>
    <row r="901" spans="1:65" s="82" customFormat="1" ht="21.75" customHeight="1" x14ac:dyDescent="0.2">
      <c r="A901" s="79"/>
      <c r="B901" s="150"/>
      <c r="C901" s="151" t="s">
        <v>1368</v>
      </c>
      <c r="D901" s="151" t="s">
        <v>26</v>
      </c>
      <c r="E901" s="152" t="s">
        <v>1369</v>
      </c>
      <c r="F901" s="153" t="s">
        <v>1370</v>
      </c>
      <c r="G901" s="154" t="s">
        <v>125</v>
      </c>
      <c r="H901" s="155">
        <v>2</v>
      </c>
      <c r="I901" s="156">
        <v>1013.41</v>
      </c>
      <c r="J901" s="156">
        <f>ROUND(I901*H901,2)</f>
        <v>2026.82</v>
      </c>
      <c r="K901" s="153" t="s">
        <v>3562</v>
      </c>
      <c r="L901" s="80"/>
      <c r="M901" s="157" t="s">
        <v>31</v>
      </c>
      <c r="N901" s="158" t="s">
        <v>3550</v>
      </c>
      <c r="O901" s="159">
        <v>0.73499999999999999</v>
      </c>
      <c r="P901" s="159">
        <f>O901*H901</f>
        <v>1.47</v>
      </c>
      <c r="Q901" s="159">
        <v>1.17E-3</v>
      </c>
      <c r="R901" s="159">
        <f>Q901*H901</f>
        <v>2.3400000000000001E-3</v>
      </c>
      <c r="S901" s="159">
        <v>0</v>
      </c>
      <c r="T901" s="160">
        <f>S901*H901</f>
        <v>0</v>
      </c>
      <c r="U901" s="79"/>
      <c r="V901" s="79"/>
      <c r="W901" s="79"/>
      <c r="X901" s="79"/>
      <c r="Y901" s="79"/>
      <c r="Z901" s="79"/>
      <c r="AA901" s="79"/>
      <c r="AB901" s="79"/>
      <c r="AC901" s="79"/>
      <c r="AD901" s="79"/>
      <c r="AE901" s="79"/>
      <c r="AR901" s="161" t="s">
        <v>162</v>
      </c>
      <c r="AT901" s="161" t="s">
        <v>26</v>
      </c>
      <c r="AU901" s="161" t="s">
        <v>62</v>
      </c>
      <c r="AY901" s="72" t="s">
        <v>107</v>
      </c>
      <c r="BE901" s="162">
        <f>IF(N901="základní",J901,0)</f>
        <v>2026.82</v>
      </c>
      <c r="BF901" s="162">
        <f>IF(N901="snížená",J901,0)</f>
        <v>0</v>
      </c>
      <c r="BG901" s="162">
        <f>IF(N901="zákl. přenesená",J901,0)</f>
        <v>0</v>
      </c>
      <c r="BH901" s="162">
        <f>IF(N901="sníž. přenesená",J901,0)</f>
        <v>0</v>
      </c>
      <c r="BI901" s="162">
        <f>IF(N901="nulová",J901,0)</f>
        <v>0</v>
      </c>
      <c r="BJ901" s="72" t="s">
        <v>105</v>
      </c>
      <c r="BK901" s="162">
        <f>ROUND(I901*H901,2)</f>
        <v>2026.82</v>
      </c>
      <c r="BL901" s="72" t="s">
        <v>162</v>
      </c>
      <c r="BM901" s="161" t="s">
        <v>1371</v>
      </c>
    </row>
    <row r="902" spans="1:65" s="82" customFormat="1" ht="19.5" x14ac:dyDescent="0.2">
      <c r="A902" s="79"/>
      <c r="B902" s="80"/>
      <c r="C902" s="79"/>
      <c r="D902" s="163" t="s">
        <v>116</v>
      </c>
      <c r="E902" s="79"/>
      <c r="F902" s="164" t="s">
        <v>1372</v>
      </c>
      <c r="G902" s="79"/>
      <c r="H902" s="79"/>
      <c r="I902" s="79"/>
      <c r="J902" s="79"/>
      <c r="K902" s="79"/>
      <c r="L902" s="80"/>
      <c r="M902" s="165"/>
      <c r="O902" s="79"/>
      <c r="P902" s="79"/>
      <c r="Q902" s="79"/>
      <c r="R902" s="79"/>
      <c r="S902" s="79"/>
      <c r="T902" s="166"/>
      <c r="U902" s="79"/>
      <c r="V902" s="79"/>
      <c r="W902" s="79"/>
      <c r="X902" s="79"/>
      <c r="Y902" s="79"/>
      <c r="Z902" s="79"/>
      <c r="AA902" s="79"/>
      <c r="AB902" s="79"/>
      <c r="AC902" s="79"/>
      <c r="AD902" s="79"/>
      <c r="AE902" s="79"/>
      <c r="AT902" s="72" t="s">
        <v>116</v>
      </c>
      <c r="AU902" s="72" t="s">
        <v>62</v>
      </c>
    </row>
    <row r="903" spans="1:65" s="82" customFormat="1" x14ac:dyDescent="0.2">
      <c r="A903" s="79"/>
      <c r="B903" s="80"/>
      <c r="C903" s="79"/>
      <c r="D903" s="167" t="s">
        <v>118</v>
      </c>
      <c r="E903" s="79"/>
      <c r="F903" s="168" t="s">
        <v>3896</v>
      </c>
      <c r="G903" s="79"/>
      <c r="H903" s="79"/>
      <c r="I903" s="79"/>
      <c r="J903" s="79"/>
      <c r="K903" s="79"/>
      <c r="L903" s="80"/>
      <c r="M903" s="165"/>
      <c r="O903" s="79"/>
      <c r="P903" s="79"/>
      <c r="Q903" s="79"/>
      <c r="R903" s="79"/>
      <c r="S903" s="79"/>
      <c r="T903" s="166"/>
      <c r="U903" s="79"/>
      <c r="V903" s="79"/>
      <c r="W903" s="79"/>
      <c r="X903" s="79"/>
      <c r="Y903" s="79"/>
      <c r="Z903" s="79"/>
      <c r="AA903" s="79"/>
      <c r="AB903" s="79"/>
      <c r="AC903" s="79"/>
      <c r="AD903" s="79"/>
      <c r="AE903" s="79"/>
      <c r="AT903" s="72" t="s">
        <v>118</v>
      </c>
      <c r="AU903" s="72" t="s">
        <v>62</v>
      </c>
    </row>
    <row r="904" spans="1:65" s="82" customFormat="1" ht="21.75" customHeight="1" x14ac:dyDescent="0.2">
      <c r="A904" s="79"/>
      <c r="B904" s="150"/>
      <c r="C904" s="151" t="s">
        <v>1373</v>
      </c>
      <c r="D904" s="151" t="s">
        <v>26</v>
      </c>
      <c r="E904" s="152" t="s">
        <v>1374</v>
      </c>
      <c r="F904" s="153" t="s">
        <v>1375</v>
      </c>
      <c r="G904" s="154" t="s">
        <v>125</v>
      </c>
      <c r="H904" s="155">
        <v>2</v>
      </c>
      <c r="I904" s="156">
        <v>1596.77</v>
      </c>
      <c r="J904" s="156">
        <f>ROUND(I904*H904,2)</f>
        <v>3193.54</v>
      </c>
      <c r="K904" s="153" t="s">
        <v>3562</v>
      </c>
      <c r="L904" s="80"/>
      <c r="M904" s="157" t="s">
        <v>31</v>
      </c>
      <c r="N904" s="158" t="s">
        <v>3550</v>
      </c>
      <c r="O904" s="159">
        <v>0.76900000000000002</v>
      </c>
      <c r="P904" s="159">
        <f>O904*H904</f>
        <v>1.538</v>
      </c>
      <c r="Q904" s="159">
        <v>7.7999999999999999E-4</v>
      </c>
      <c r="R904" s="159">
        <f>Q904*H904</f>
        <v>1.56E-3</v>
      </c>
      <c r="S904" s="159">
        <v>0</v>
      </c>
      <c r="T904" s="160">
        <f>S904*H904</f>
        <v>0</v>
      </c>
      <c r="U904" s="79"/>
      <c r="V904" s="79"/>
      <c r="W904" s="79"/>
      <c r="X904" s="79"/>
      <c r="Y904" s="79"/>
      <c r="Z904" s="79"/>
      <c r="AA904" s="79"/>
      <c r="AB904" s="79"/>
      <c r="AC904" s="79"/>
      <c r="AD904" s="79"/>
      <c r="AE904" s="79"/>
      <c r="AR904" s="161" t="s">
        <v>162</v>
      </c>
      <c r="AT904" s="161" t="s">
        <v>26</v>
      </c>
      <c r="AU904" s="161" t="s">
        <v>62</v>
      </c>
      <c r="AY904" s="72" t="s">
        <v>107</v>
      </c>
      <c r="BE904" s="162">
        <f>IF(N904="základní",J904,0)</f>
        <v>3193.54</v>
      </c>
      <c r="BF904" s="162">
        <f>IF(N904="snížená",J904,0)</f>
        <v>0</v>
      </c>
      <c r="BG904" s="162">
        <f>IF(N904="zákl. přenesená",J904,0)</f>
        <v>0</v>
      </c>
      <c r="BH904" s="162">
        <f>IF(N904="sníž. přenesená",J904,0)</f>
        <v>0</v>
      </c>
      <c r="BI904" s="162">
        <f>IF(N904="nulová",J904,0)</f>
        <v>0</v>
      </c>
      <c r="BJ904" s="72" t="s">
        <v>105</v>
      </c>
      <c r="BK904" s="162">
        <f>ROUND(I904*H904,2)</f>
        <v>3193.54</v>
      </c>
      <c r="BL904" s="72" t="s">
        <v>162</v>
      </c>
      <c r="BM904" s="161" t="s">
        <v>1376</v>
      </c>
    </row>
    <row r="905" spans="1:65" s="82" customFormat="1" ht="19.5" x14ac:dyDescent="0.2">
      <c r="A905" s="79"/>
      <c r="B905" s="80"/>
      <c r="C905" s="79"/>
      <c r="D905" s="163" t="s">
        <v>116</v>
      </c>
      <c r="E905" s="79"/>
      <c r="F905" s="164" t="s">
        <v>1377</v>
      </c>
      <c r="G905" s="79"/>
      <c r="H905" s="79"/>
      <c r="I905" s="79"/>
      <c r="J905" s="79"/>
      <c r="K905" s="79"/>
      <c r="L905" s="80"/>
      <c r="M905" s="165"/>
      <c r="O905" s="79"/>
      <c r="P905" s="79"/>
      <c r="Q905" s="79"/>
      <c r="R905" s="79"/>
      <c r="S905" s="79"/>
      <c r="T905" s="166"/>
      <c r="U905" s="79"/>
      <c r="V905" s="79"/>
      <c r="W905" s="79"/>
      <c r="X905" s="79"/>
      <c r="Y905" s="79"/>
      <c r="Z905" s="79"/>
      <c r="AA905" s="79"/>
      <c r="AB905" s="79"/>
      <c r="AC905" s="79"/>
      <c r="AD905" s="79"/>
      <c r="AE905" s="79"/>
      <c r="AT905" s="72" t="s">
        <v>116</v>
      </c>
      <c r="AU905" s="72" t="s">
        <v>62</v>
      </c>
    </row>
    <row r="906" spans="1:65" s="82" customFormat="1" x14ac:dyDescent="0.2">
      <c r="A906" s="79"/>
      <c r="B906" s="80"/>
      <c r="C906" s="79"/>
      <c r="D906" s="167" t="s">
        <v>118</v>
      </c>
      <c r="E906" s="79"/>
      <c r="F906" s="168" t="s">
        <v>3897</v>
      </c>
      <c r="G906" s="79"/>
      <c r="H906" s="79"/>
      <c r="I906" s="79"/>
      <c r="J906" s="79"/>
      <c r="K906" s="79"/>
      <c r="L906" s="80"/>
      <c r="M906" s="165"/>
      <c r="O906" s="79"/>
      <c r="P906" s="79"/>
      <c r="Q906" s="79"/>
      <c r="R906" s="79"/>
      <c r="S906" s="79"/>
      <c r="T906" s="166"/>
      <c r="U906" s="79"/>
      <c r="V906" s="79"/>
      <c r="W906" s="79"/>
      <c r="X906" s="79"/>
      <c r="Y906" s="79"/>
      <c r="Z906" s="79"/>
      <c r="AA906" s="79"/>
      <c r="AB906" s="79"/>
      <c r="AC906" s="79"/>
      <c r="AD906" s="79"/>
      <c r="AE906" s="79"/>
      <c r="AT906" s="72" t="s">
        <v>118</v>
      </c>
      <c r="AU906" s="72" t="s">
        <v>62</v>
      </c>
    </row>
    <row r="907" spans="1:65" s="82" customFormat="1" ht="16.5" customHeight="1" x14ac:dyDescent="0.2">
      <c r="A907" s="79"/>
      <c r="B907" s="150"/>
      <c r="C907" s="151" t="s">
        <v>1378</v>
      </c>
      <c r="D907" s="151" t="s">
        <v>26</v>
      </c>
      <c r="E907" s="152" t="s">
        <v>1379</v>
      </c>
      <c r="F907" s="153" t="s">
        <v>1380</v>
      </c>
      <c r="G907" s="154" t="s">
        <v>130</v>
      </c>
      <c r="H907" s="155">
        <v>2</v>
      </c>
      <c r="I907" s="156">
        <v>596.61</v>
      </c>
      <c r="J907" s="156">
        <f>ROUND(I907*H907,2)</f>
        <v>1193.22</v>
      </c>
      <c r="K907" s="153" t="s">
        <v>3562</v>
      </c>
      <c r="L907" s="80"/>
      <c r="M907" s="157" t="s">
        <v>31</v>
      </c>
      <c r="N907" s="158" t="s">
        <v>3550</v>
      </c>
      <c r="O907" s="159">
        <v>0.73499999999999999</v>
      </c>
      <c r="P907" s="159">
        <f>O907*H907</f>
        <v>1.47</v>
      </c>
      <c r="Q907" s="159">
        <v>4.4000000000000002E-4</v>
      </c>
      <c r="R907" s="159">
        <f>Q907*H907</f>
        <v>8.8000000000000003E-4</v>
      </c>
      <c r="S907" s="159">
        <v>0</v>
      </c>
      <c r="T907" s="160">
        <f>S907*H907</f>
        <v>0</v>
      </c>
      <c r="U907" s="79"/>
      <c r="V907" s="79"/>
      <c r="W907" s="79"/>
      <c r="X907" s="79"/>
      <c r="Y907" s="79"/>
      <c r="Z907" s="79"/>
      <c r="AA907" s="79"/>
      <c r="AB907" s="79"/>
      <c r="AC907" s="79"/>
      <c r="AD907" s="79"/>
      <c r="AE907" s="79"/>
      <c r="AR907" s="161" t="s">
        <v>162</v>
      </c>
      <c r="AT907" s="161" t="s">
        <v>26</v>
      </c>
      <c r="AU907" s="161" t="s">
        <v>62</v>
      </c>
      <c r="AY907" s="72" t="s">
        <v>107</v>
      </c>
      <c r="BE907" s="162">
        <f>IF(N907="základní",J907,0)</f>
        <v>1193.22</v>
      </c>
      <c r="BF907" s="162">
        <f>IF(N907="snížená",J907,0)</f>
        <v>0</v>
      </c>
      <c r="BG907" s="162">
        <f>IF(N907="zákl. přenesená",J907,0)</f>
        <v>0</v>
      </c>
      <c r="BH907" s="162">
        <f>IF(N907="sníž. přenesená",J907,0)</f>
        <v>0</v>
      </c>
      <c r="BI907" s="162">
        <f>IF(N907="nulová",J907,0)</f>
        <v>0</v>
      </c>
      <c r="BJ907" s="72" t="s">
        <v>105</v>
      </c>
      <c r="BK907" s="162">
        <f>ROUND(I907*H907,2)</f>
        <v>1193.22</v>
      </c>
      <c r="BL907" s="72" t="s">
        <v>162</v>
      </c>
      <c r="BM907" s="161" t="s">
        <v>1381</v>
      </c>
    </row>
    <row r="908" spans="1:65" s="82" customFormat="1" x14ac:dyDescent="0.2">
      <c r="A908" s="79"/>
      <c r="B908" s="80"/>
      <c r="C908" s="79"/>
      <c r="D908" s="163" t="s">
        <v>116</v>
      </c>
      <c r="E908" s="79"/>
      <c r="F908" s="164" t="s">
        <v>1382</v>
      </c>
      <c r="G908" s="79"/>
      <c r="H908" s="79"/>
      <c r="I908" s="79"/>
      <c r="J908" s="79"/>
      <c r="K908" s="79"/>
      <c r="L908" s="80"/>
      <c r="M908" s="165"/>
      <c r="O908" s="79"/>
      <c r="P908" s="79"/>
      <c r="Q908" s="79"/>
      <c r="R908" s="79"/>
      <c r="S908" s="79"/>
      <c r="T908" s="166"/>
      <c r="U908" s="79"/>
      <c r="V908" s="79"/>
      <c r="W908" s="79"/>
      <c r="X908" s="79"/>
      <c r="Y908" s="79"/>
      <c r="Z908" s="79"/>
      <c r="AA908" s="79"/>
      <c r="AB908" s="79"/>
      <c r="AC908" s="79"/>
      <c r="AD908" s="79"/>
      <c r="AE908" s="79"/>
      <c r="AT908" s="72" t="s">
        <v>116</v>
      </c>
      <c r="AU908" s="72" t="s">
        <v>62</v>
      </c>
    </row>
    <row r="909" spans="1:65" s="82" customFormat="1" x14ac:dyDescent="0.2">
      <c r="A909" s="79"/>
      <c r="B909" s="80"/>
      <c r="C909" s="79"/>
      <c r="D909" s="167" t="s">
        <v>118</v>
      </c>
      <c r="E909" s="79"/>
      <c r="F909" s="168" t="s">
        <v>3898</v>
      </c>
      <c r="G909" s="79"/>
      <c r="H909" s="79"/>
      <c r="I909" s="79"/>
      <c r="J909" s="79"/>
      <c r="K909" s="79"/>
      <c r="L909" s="80"/>
      <c r="M909" s="165"/>
      <c r="O909" s="79"/>
      <c r="P909" s="79"/>
      <c r="Q909" s="79"/>
      <c r="R909" s="79"/>
      <c r="S909" s="79"/>
      <c r="T909" s="166"/>
      <c r="U909" s="79"/>
      <c r="V909" s="79"/>
      <c r="W909" s="79"/>
      <c r="X909" s="79"/>
      <c r="Y909" s="79"/>
      <c r="Z909" s="79"/>
      <c r="AA909" s="79"/>
      <c r="AB909" s="79"/>
      <c r="AC909" s="79"/>
      <c r="AD909" s="79"/>
      <c r="AE909" s="79"/>
      <c r="AT909" s="72" t="s">
        <v>118</v>
      </c>
      <c r="AU909" s="72" t="s">
        <v>62</v>
      </c>
    </row>
    <row r="910" spans="1:65" s="82" customFormat="1" ht="16.5" customHeight="1" x14ac:dyDescent="0.2">
      <c r="A910" s="79"/>
      <c r="B910" s="150"/>
      <c r="C910" s="151" t="s">
        <v>1383</v>
      </c>
      <c r="D910" s="151" t="s">
        <v>26</v>
      </c>
      <c r="E910" s="152" t="s">
        <v>1384</v>
      </c>
      <c r="F910" s="153" t="s">
        <v>1385</v>
      </c>
      <c r="G910" s="154" t="s">
        <v>130</v>
      </c>
      <c r="H910" s="155">
        <v>4</v>
      </c>
      <c r="I910" s="156">
        <v>937.77</v>
      </c>
      <c r="J910" s="156">
        <f>ROUND(I910*H910,2)</f>
        <v>3751.08</v>
      </c>
      <c r="K910" s="153" t="s">
        <v>3562</v>
      </c>
      <c r="L910" s="80"/>
      <c r="M910" s="157" t="s">
        <v>31</v>
      </c>
      <c r="N910" s="158" t="s">
        <v>3550</v>
      </c>
      <c r="O910" s="159">
        <v>0.76900000000000002</v>
      </c>
      <c r="P910" s="159">
        <f>O910*H910</f>
        <v>3.0760000000000001</v>
      </c>
      <c r="Q910" s="159">
        <v>4.4000000000000002E-4</v>
      </c>
      <c r="R910" s="159">
        <f>Q910*H910</f>
        <v>1.7600000000000001E-3</v>
      </c>
      <c r="S910" s="159">
        <v>0</v>
      </c>
      <c r="T910" s="160">
        <f>S910*H910</f>
        <v>0</v>
      </c>
      <c r="U910" s="79"/>
      <c r="V910" s="79"/>
      <c r="W910" s="79"/>
      <c r="X910" s="79"/>
      <c r="Y910" s="79"/>
      <c r="Z910" s="79"/>
      <c r="AA910" s="79"/>
      <c r="AB910" s="79"/>
      <c r="AC910" s="79"/>
      <c r="AD910" s="79"/>
      <c r="AE910" s="79"/>
      <c r="AR910" s="161" t="s">
        <v>162</v>
      </c>
      <c r="AT910" s="161" t="s">
        <v>26</v>
      </c>
      <c r="AU910" s="161" t="s">
        <v>62</v>
      </c>
      <c r="AY910" s="72" t="s">
        <v>107</v>
      </c>
      <c r="BE910" s="162">
        <f>IF(N910="základní",J910,0)</f>
        <v>3751.08</v>
      </c>
      <c r="BF910" s="162">
        <f>IF(N910="snížená",J910,0)</f>
        <v>0</v>
      </c>
      <c r="BG910" s="162">
        <f>IF(N910="zákl. přenesená",J910,0)</f>
        <v>0</v>
      </c>
      <c r="BH910" s="162">
        <f>IF(N910="sníž. přenesená",J910,0)</f>
        <v>0</v>
      </c>
      <c r="BI910" s="162">
        <f>IF(N910="nulová",J910,0)</f>
        <v>0</v>
      </c>
      <c r="BJ910" s="72" t="s">
        <v>105</v>
      </c>
      <c r="BK910" s="162">
        <f>ROUND(I910*H910,2)</f>
        <v>3751.08</v>
      </c>
      <c r="BL910" s="72" t="s">
        <v>162</v>
      </c>
      <c r="BM910" s="161" t="s">
        <v>1386</v>
      </c>
    </row>
    <row r="911" spans="1:65" s="82" customFormat="1" x14ac:dyDescent="0.2">
      <c r="A911" s="79"/>
      <c r="B911" s="80"/>
      <c r="C911" s="79"/>
      <c r="D911" s="163" t="s">
        <v>116</v>
      </c>
      <c r="E911" s="79"/>
      <c r="F911" s="164" t="s">
        <v>1387</v>
      </c>
      <c r="G911" s="79"/>
      <c r="H911" s="79"/>
      <c r="I911" s="79"/>
      <c r="J911" s="79"/>
      <c r="K911" s="79"/>
      <c r="L911" s="80"/>
      <c r="M911" s="165"/>
      <c r="O911" s="79"/>
      <c r="P911" s="79"/>
      <c r="Q911" s="79"/>
      <c r="R911" s="79"/>
      <c r="S911" s="79"/>
      <c r="T911" s="166"/>
      <c r="U911" s="79"/>
      <c r="V911" s="79"/>
      <c r="W911" s="79"/>
      <c r="X911" s="79"/>
      <c r="Y911" s="79"/>
      <c r="Z911" s="79"/>
      <c r="AA911" s="79"/>
      <c r="AB911" s="79"/>
      <c r="AC911" s="79"/>
      <c r="AD911" s="79"/>
      <c r="AE911" s="79"/>
      <c r="AT911" s="72" t="s">
        <v>116</v>
      </c>
      <c r="AU911" s="72" t="s">
        <v>62</v>
      </c>
    </row>
    <row r="912" spans="1:65" s="82" customFormat="1" x14ac:dyDescent="0.2">
      <c r="A912" s="79"/>
      <c r="B912" s="80"/>
      <c r="C912" s="79"/>
      <c r="D912" s="167" t="s">
        <v>118</v>
      </c>
      <c r="E912" s="79"/>
      <c r="F912" s="168" t="s">
        <v>3899</v>
      </c>
      <c r="G912" s="79"/>
      <c r="H912" s="79"/>
      <c r="I912" s="79"/>
      <c r="J912" s="79"/>
      <c r="K912" s="79"/>
      <c r="L912" s="80"/>
      <c r="M912" s="165"/>
      <c r="O912" s="79"/>
      <c r="P912" s="79"/>
      <c r="Q912" s="79"/>
      <c r="R912" s="79"/>
      <c r="S912" s="79"/>
      <c r="T912" s="166"/>
      <c r="U912" s="79"/>
      <c r="V912" s="79"/>
      <c r="W912" s="79"/>
      <c r="X912" s="79"/>
      <c r="Y912" s="79"/>
      <c r="Z912" s="79"/>
      <c r="AA912" s="79"/>
      <c r="AB912" s="79"/>
      <c r="AC912" s="79"/>
      <c r="AD912" s="79"/>
      <c r="AE912" s="79"/>
      <c r="AT912" s="72" t="s">
        <v>118</v>
      </c>
      <c r="AU912" s="72" t="s">
        <v>62</v>
      </c>
    </row>
    <row r="913" spans="1:65" s="82" customFormat="1" ht="16.5" customHeight="1" x14ac:dyDescent="0.2">
      <c r="A913" s="79"/>
      <c r="B913" s="150"/>
      <c r="C913" s="151" t="s">
        <v>1388</v>
      </c>
      <c r="D913" s="151" t="s">
        <v>26</v>
      </c>
      <c r="E913" s="152" t="s">
        <v>1389</v>
      </c>
      <c r="F913" s="153" t="s">
        <v>1390</v>
      </c>
      <c r="G913" s="154" t="s">
        <v>161</v>
      </c>
      <c r="H913" s="155">
        <v>6</v>
      </c>
      <c r="I913" s="156">
        <v>1285.73</v>
      </c>
      <c r="J913" s="156">
        <f>ROUND(I913*H913,2)</f>
        <v>7714.38</v>
      </c>
      <c r="K913" s="153" t="s">
        <v>3562</v>
      </c>
      <c r="L913" s="80"/>
      <c r="M913" s="157" t="s">
        <v>31</v>
      </c>
      <c r="N913" s="158" t="s">
        <v>3550</v>
      </c>
      <c r="O913" s="159">
        <v>0.63600000000000001</v>
      </c>
      <c r="P913" s="159">
        <f>O913*H913</f>
        <v>3.8159999999999998</v>
      </c>
      <c r="Q913" s="159">
        <v>3.8999999999999999E-4</v>
      </c>
      <c r="R913" s="159">
        <f>Q913*H913</f>
        <v>2.3400000000000001E-3</v>
      </c>
      <c r="S913" s="159">
        <v>0</v>
      </c>
      <c r="T913" s="160">
        <f>S913*H913</f>
        <v>0</v>
      </c>
      <c r="U913" s="79"/>
      <c r="V913" s="79"/>
      <c r="W913" s="79"/>
      <c r="X913" s="79"/>
      <c r="Y913" s="79"/>
      <c r="Z913" s="79"/>
      <c r="AA913" s="79"/>
      <c r="AB913" s="79"/>
      <c r="AC913" s="79"/>
      <c r="AD913" s="79"/>
      <c r="AE913" s="79"/>
      <c r="AR913" s="161" t="s">
        <v>162</v>
      </c>
      <c r="AT913" s="161" t="s">
        <v>26</v>
      </c>
      <c r="AU913" s="161" t="s">
        <v>62</v>
      </c>
      <c r="AY913" s="72" t="s">
        <v>107</v>
      </c>
      <c r="BE913" s="162">
        <f>IF(N913="základní",J913,0)</f>
        <v>7714.38</v>
      </c>
      <c r="BF913" s="162">
        <f>IF(N913="snížená",J913,0)</f>
        <v>0</v>
      </c>
      <c r="BG913" s="162">
        <f>IF(N913="zákl. přenesená",J913,0)</f>
        <v>0</v>
      </c>
      <c r="BH913" s="162">
        <f>IF(N913="sníž. přenesená",J913,0)</f>
        <v>0</v>
      </c>
      <c r="BI913" s="162">
        <f>IF(N913="nulová",J913,0)</f>
        <v>0</v>
      </c>
      <c r="BJ913" s="72" t="s">
        <v>105</v>
      </c>
      <c r="BK913" s="162">
        <f>ROUND(I913*H913,2)</f>
        <v>7714.38</v>
      </c>
      <c r="BL913" s="72" t="s">
        <v>162</v>
      </c>
      <c r="BM913" s="161" t="s">
        <v>1391</v>
      </c>
    </row>
    <row r="914" spans="1:65" s="82" customFormat="1" x14ac:dyDescent="0.2">
      <c r="A914" s="79"/>
      <c r="B914" s="80"/>
      <c r="C914" s="79"/>
      <c r="D914" s="163" t="s">
        <v>116</v>
      </c>
      <c r="E914" s="79"/>
      <c r="F914" s="164" t="s">
        <v>1392</v>
      </c>
      <c r="G914" s="79"/>
      <c r="H914" s="79"/>
      <c r="I914" s="79"/>
      <c r="J914" s="79"/>
      <c r="K914" s="79"/>
      <c r="L914" s="80"/>
      <c r="M914" s="165"/>
      <c r="O914" s="79"/>
      <c r="P914" s="79"/>
      <c r="Q914" s="79"/>
      <c r="R914" s="79"/>
      <c r="S914" s="79"/>
      <c r="T914" s="166"/>
      <c r="U914" s="79"/>
      <c r="V914" s="79"/>
      <c r="W914" s="79"/>
      <c r="X914" s="79"/>
      <c r="Y914" s="79"/>
      <c r="Z914" s="79"/>
      <c r="AA914" s="79"/>
      <c r="AB914" s="79"/>
      <c r="AC914" s="79"/>
      <c r="AD914" s="79"/>
      <c r="AE914" s="79"/>
      <c r="AT914" s="72" t="s">
        <v>116</v>
      </c>
      <c r="AU914" s="72" t="s">
        <v>62</v>
      </c>
    </row>
    <row r="915" spans="1:65" s="82" customFormat="1" x14ac:dyDescent="0.2">
      <c r="A915" s="79"/>
      <c r="B915" s="80"/>
      <c r="C915" s="79"/>
      <c r="D915" s="167" t="s">
        <v>118</v>
      </c>
      <c r="E915" s="79"/>
      <c r="F915" s="168" t="s">
        <v>3900</v>
      </c>
      <c r="G915" s="79"/>
      <c r="H915" s="79"/>
      <c r="I915" s="79"/>
      <c r="J915" s="79"/>
      <c r="K915" s="79"/>
      <c r="L915" s="80"/>
      <c r="M915" s="165"/>
      <c r="O915" s="79"/>
      <c r="P915" s="79"/>
      <c r="Q915" s="79"/>
      <c r="R915" s="79"/>
      <c r="S915" s="79"/>
      <c r="T915" s="166"/>
      <c r="U915" s="79"/>
      <c r="V915" s="79"/>
      <c r="W915" s="79"/>
      <c r="X915" s="79"/>
      <c r="Y915" s="79"/>
      <c r="Z915" s="79"/>
      <c r="AA915" s="79"/>
      <c r="AB915" s="79"/>
      <c r="AC915" s="79"/>
      <c r="AD915" s="79"/>
      <c r="AE915" s="79"/>
      <c r="AT915" s="72" t="s">
        <v>118</v>
      </c>
      <c r="AU915" s="72" t="s">
        <v>62</v>
      </c>
    </row>
    <row r="916" spans="1:65" s="82" customFormat="1" ht="16.5" customHeight="1" x14ac:dyDescent="0.2">
      <c r="A916" s="79"/>
      <c r="B916" s="150"/>
      <c r="C916" s="151" t="s">
        <v>1393</v>
      </c>
      <c r="D916" s="151" t="s">
        <v>26</v>
      </c>
      <c r="E916" s="152" t="s">
        <v>1394</v>
      </c>
      <c r="F916" s="153" t="s">
        <v>1395</v>
      </c>
      <c r="G916" s="154" t="s">
        <v>161</v>
      </c>
      <c r="H916" s="155">
        <v>6</v>
      </c>
      <c r="I916" s="156">
        <v>1767.42</v>
      </c>
      <c r="J916" s="156">
        <f>ROUND(I916*H916,2)</f>
        <v>10604.52</v>
      </c>
      <c r="K916" s="153" t="s">
        <v>3562</v>
      </c>
      <c r="L916" s="80"/>
      <c r="M916" s="157" t="s">
        <v>31</v>
      </c>
      <c r="N916" s="158" t="s">
        <v>3550</v>
      </c>
      <c r="O916" s="159">
        <v>0.74399999999999999</v>
      </c>
      <c r="P916" s="159">
        <f>O916*H916</f>
        <v>4.4640000000000004</v>
      </c>
      <c r="Q916" s="159">
        <v>4.2000000000000002E-4</v>
      </c>
      <c r="R916" s="159">
        <f>Q916*H916</f>
        <v>2.5200000000000001E-3</v>
      </c>
      <c r="S916" s="159">
        <v>0</v>
      </c>
      <c r="T916" s="160">
        <f>S916*H916</f>
        <v>0</v>
      </c>
      <c r="U916" s="79"/>
      <c r="V916" s="79"/>
      <c r="W916" s="79"/>
      <c r="X916" s="79"/>
      <c r="Y916" s="79"/>
      <c r="Z916" s="79"/>
      <c r="AA916" s="79"/>
      <c r="AB916" s="79"/>
      <c r="AC916" s="79"/>
      <c r="AD916" s="79"/>
      <c r="AE916" s="79"/>
      <c r="AR916" s="161" t="s">
        <v>162</v>
      </c>
      <c r="AT916" s="161" t="s">
        <v>26</v>
      </c>
      <c r="AU916" s="161" t="s">
        <v>62</v>
      </c>
      <c r="AY916" s="72" t="s">
        <v>107</v>
      </c>
      <c r="BE916" s="162">
        <f>IF(N916="základní",J916,0)</f>
        <v>10604.52</v>
      </c>
      <c r="BF916" s="162">
        <f>IF(N916="snížená",J916,0)</f>
        <v>0</v>
      </c>
      <c r="BG916" s="162">
        <f>IF(N916="zákl. přenesená",J916,0)</f>
        <v>0</v>
      </c>
      <c r="BH916" s="162">
        <f>IF(N916="sníž. přenesená",J916,0)</f>
        <v>0</v>
      </c>
      <c r="BI916" s="162">
        <f>IF(N916="nulová",J916,0)</f>
        <v>0</v>
      </c>
      <c r="BJ916" s="72" t="s">
        <v>105</v>
      </c>
      <c r="BK916" s="162">
        <f>ROUND(I916*H916,2)</f>
        <v>10604.52</v>
      </c>
      <c r="BL916" s="72" t="s">
        <v>162</v>
      </c>
      <c r="BM916" s="161" t="s">
        <v>1396</v>
      </c>
    </row>
    <row r="917" spans="1:65" s="82" customFormat="1" x14ac:dyDescent="0.2">
      <c r="A917" s="79"/>
      <c r="B917" s="80"/>
      <c r="C917" s="79"/>
      <c r="D917" s="163" t="s">
        <v>116</v>
      </c>
      <c r="E917" s="79"/>
      <c r="F917" s="164" t="s">
        <v>1397</v>
      </c>
      <c r="G917" s="79"/>
      <c r="H917" s="79"/>
      <c r="I917" s="79"/>
      <c r="J917" s="79"/>
      <c r="K917" s="79"/>
      <c r="L917" s="80"/>
      <c r="M917" s="165"/>
      <c r="O917" s="79"/>
      <c r="P917" s="79"/>
      <c r="Q917" s="79"/>
      <c r="R917" s="79"/>
      <c r="S917" s="79"/>
      <c r="T917" s="166"/>
      <c r="U917" s="79"/>
      <c r="V917" s="79"/>
      <c r="W917" s="79"/>
      <c r="X917" s="79"/>
      <c r="Y917" s="79"/>
      <c r="Z917" s="79"/>
      <c r="AA917" s="79"/>
      <c r="AB917" s="79"/>
      <c r="AC917" s="79"/>
      <c r="AD917" s="79"/>
      <c r="AE917" s="79"/>
      <c r="AT917" s="72" t="s">
        <v>116</v>
      </c>
      <c r="AU917" s="72" t="s">
        <v>62</v>
      </c>
    </row>
    <row r="918" spans="1:65" s="82" customFormat="1" x14ac:dyDescent="0.2">
      <c r="A918" s="79"/>
      <c r="B918" s="80"/>
      <c r="C918" s="79"/>
      <c r="D918" s="167" t="s">
        <v>118</v>
      </c>
      <c r="E918" s="79"/>
      <c r="F918" s="168" t="s">
        <v>3901</v>
      </c>
      <c r="G918" s="79"/>
      <c r="H918" s="79"/>
      <c r="I918" s="79"/>
      <c r="J918" s="79"/>
      <c r="K918" s="79"/>
      <c r="L918" s="80"/>
      <c r="M918" s="165"/>
      <c r="O918" s="79"/>
      <c r="P918" s="79"/>
      <c r="Q918" s="79"/>
      <c r="R918" s="79"/>
      <c r="S918" s="79"/>
      <c r="T918" s="166"/>
      <c r="U918" s="79"/>
      <c r="V918" s="79"/>
      <c r="W918" s="79"/>
      <c r="X918" s="79"/>
      <c r="Y918" s="79"/>
      <c r="Z918" s="79"/>
      <c r="AA918" s="79"/>
      <c r="AB918" s="79"/>
      <c r="AC918" s="79"/>
      <c r="AD918" s="79"/>
      <c r="AE918" s="79"/>
      <c r="AT918" s="72" t="s">
        <v>118</v>
      </c>
      <c r="AU918" s="72" t="s">
        <v>62</v>
      </c>
    </row>
    <row r="919" spans="1:65" s="82" customFormat="1" ht="16.5" customHeight="1" x14ac:dyDescent="0.2">
      <c r="A919" s="79"/>
      <c r="B919" s="150"/>
      <c r="C919" s="151" t="s">
        <v>3539</v>
      </c>
      <c r="D919" s="151" t="s">
        <v>26</v>
      </c>
      <c r="E919" s="152" t="s">
        <v>3902</v>
      </c>
      <c r="F919" s="153" t="s">
        <v>3903</v>
      </c>
      <c r="G919" s="154" t="s">
        <v>835</v>
      </c>
      <c r="H919" s="155">
        <v>4.1219999999999999</v>
      </c>
      <c r="I919" s="156">
        <v>5127.5</v>
      </c>
      <c r="J919" s="156">
        <f>ROUND(I919*H919,2)</f>
        <v>21135.56</v>
      </c>
      <c r="K919" s="153" t="s">
        <v>3562</v>
      </c>
      <c r="L919" s="80"/>
      <c r="M919" s="157" t="s">
        <v>31</v>
      </c>
      <c r="N919" s="158" t="s">
        <v>3550</v>
      </c>
      <c r="O919" s="159">
        <v>12.207000000000001</v>
      </c>
      <c r="P919" s="159">
        <f>O919*H919</f>
        <v>50.317253999999998</v>
      </c>
      <c r="Q919" s="159">
        <v>0</v>
      </c>
      <c r="R919" s="159">
        <f>Q919*H919</f>
        <v>0</v>
      </c>
      <c r="S919" s="159">
        <v>0</v>
      </c>
      <c r="T919" s="160">
        <f>S919*H919</f>
        <v>0</v>
      </c>
      <c r="U919" s="79"/>
      <c r="V919" s="79"/>
      <c r="W919" s="79"/>
      <c r="X919" s="79"/>
      <c r="Y919" s="79"/>
      <c r="Z919" s="79"/>
      <c r="AA919" s="79"/>
      <c r="AB919" s="79"/>
      <c r="AC919" s="79"/>
      <c r="AD919" s="79"/>
      <c r="AE919" s="79"/>
      <c r="AR919" s="161" t="s">
        <v>162</v>
      </c>
      <c r="AT919" s="161" t="s">
        <v>26</v>
      </c>
      <c r="AU919" s="161" t="s">
        <v>62</v>
      </c>
      <c r="AY919" s="72" t="s">
        <v>107</v>
      </c>
      <c r="BE919" s="162">
        <f>IF(N919="základní",J919,0)</f>
        <v>21135.56</v>
      </c>
      <c r="BF919" s="162">
        <f>IF(N919="snížená",J919,0)</f>
        <v>0</v>
      </c>
      <c r="BG919" s="162">
        <f>IF(N919="zákl. přenesená",J919,0)</f>
        <v>0</v>
      </c>
      <c r="BH919" s="162">
        <f>IF(N919="sníž. přenesená",J919,0)</f>
        <v>0</v>
      </c>
      <c r="BI919" s="162">
        <f>IF(N919="nulová",J919,0)</f>
        <v>0</v>
      </c>
      <c r="BJ919" s="72" t="s">
        <v>105</v>
      </c>
      <c r="BK919" s="162">
        <f>ROUND(I919*H919,2)</f>
        <v>21135.56</v>
      </c>
      <c r="BL919" s="72" t="s">
        <v>162</v>
      </c>
      <c r="BM919" s="161" t="s">
        <v>3904</v>
      </c>
    </row>
    <row r="920" spans="1:65" s="82" customFormat="1" ht="19.5" x14ac:dyDescent="0.2">
      <c r="A920" s="79"/>
      <c r="B920" s="80"/>
      <c r="C920" s="79"/>
      <c r="D920" s="163" t="s">
        <v>116</v>
      </c>
      <c r="E920" s="79"/>
      <c r="F920" s="164" t="s">
        <v>3905</v>
      </c>
      <c r="G920" s="79"/>
      <c r="H920" s="79"/>
      <c r="I920" s="79"/>
      <c r="J920" s="79"/>
      <c r="K920" s="79"/>
      <c r="L920" s="80"/>
      <c r="M920" s="165"/>
      <c r="O920" s="79"/>
      <c r="P920" s="79"/>
      <c r="Q920" s="79"/>
      <c r="R920" s="79"/>
      <c r="S920" s="79"/>
      <c r="T920" s="166"/>
      <c r="U920" s="79"/>
      <c r="V920" s="79"/>
      <c r="W920" s="79"/>
      <c r="X920" s="79"/>
      <c r="Y920" s="79"/>
      <c r="Z920" s="79"/>
      <c r="AA920" s="79"/>
      <c r="AB920" s="79"/>
      <c r="AC920" s="79"/>
      <c r="AD920" s="79"/>
      <c r="AE920" s="79"/>
      <c r="AT920" s="72" t="s">
        <v>116</v>
      </c>
      <c r="AU920" s="72" t="s">
        <v>62</v>
      </c>
    </row>
    <row r="921" spans="1:65" s="82" customFormat="1" x14ac:dyDescent="0.2">
      <c r="A921" s="79"/>
      <c r="B921" s="80"/>
      <c r="C921" s="79"/>
      <c r="D921" s="167" t="s">
        <v>118</v>
      </c>
      <c r="E921" s="79"/>
      <c r="F921" s="168" t="s">
        <v>3906</v>
      </c>
      <c r="G921" s="79"/>
      <c r="H921" s="79"/>
      <c r="I921" s="79"/>
      <c r="J921" s="79"/>
      <c r="K921" s="79"/>
      <c r="L921" s="80"/>
      <c r="M921" s="165"/>
      <c r="O921" s="79"/>
      <c r="P921" s="79"/>
      <c r="Q921" s="79"/>
      <c r="R921" s="79"/>
      <c r="S921" s="79"/>
      <c r="T921" s="166"/>
      <c r="U921" s="79"/>
      <c r="V921" s="79"/>
      <c r="W921" s="79"/>
      <c r="X921" s="79"/>
      <c r="Y921" s="79"/>
      <c r="Z921" s="79"/>
      <c r="AA921" s="79"/>
      <c r="AB921" s="79"/>
      <c r="AC921" s="79"/>
      <c r="AD921" s="79"/>
      <c r="AE921" s="79"/>
      <c r="AT921" s="72" t="s">
        <v>118</v>
      </c>
      <c r="AU921" s="72" t="s">
        <v>62</v>
      </c>
    </row>
    <row r="922" spans="1:65" s="138" customFormat="1" ht="22.9" customHeight="1" x14ac:dyDescent="0.2">
      <c r="B922" s="139"/>
      <c r="D922" s="140" t="s">
        <v>102</v>
      </c>
      <c r="E922" s="148" t="s">
        <v>1398</v>
      </c>
      <c r="F922" s="148" t="s">
        <v>1399</v>
      </c>
      <c r="J922" s="149">
        <f>BK922</f>
        <v>615006.45999999985</v>
      </c>
      <c r="L922" s="139"/>
      <c r="M922" s="143"/>
      <c r="P922" s="144">
        <f>SUM(P923:P1084)</f>
        <v>112.32400000000001</v>
      </c>
      <c r="R922" s="144">
        <f>SUM(R923:R1084)</f>
        <v>0.97722269229999981</v>
      </c>
      <c r="T922" s="145">
        <f>SUM(T923:T1084)</f>
        <v>3.6645000000000003</v>
      </c>
      <c r="AR922" s="140" t="s">
        <v>62</v>
      </c>
      <c r="AT922" s="146" t="s">
        <v>102</v>
      </c>
      <c r="AU922" s="146" t="s">
        <v>105</v>
      </c>
      <c r="AY922" s="140" t="s">
        <v>107</v>
      </c>
      <c r="BK922" s="147">
        <f>SUM(BK923:BK1084)</f>
        <v>615006.45999999985</v>
      </c>
    </row>
    <row r="923" spans="1:65" s="82" customFormat="1" ht="16.5" customHeight="1" x14ac:dyDescent="0.2">
      <c r="A923" s="79"/>
      <c r="B923" s="150"/>
      <c r="C923" s="151" t="s">
        <v>1400</v>
      </c>
      <c r="D923" s="151" t="s">
        <v>26</v>
      </c>
      <c r="E923" s="152" t="s">
        <v>1401</v>
      </c>
      <c r="F923" s="153" t="s">
        <v>3907</v>
      </c>
      <c r="G923" s="154" t="s">
        <v>130</v>
      </c>
      <c r="H923" s="155">
        <v>2</v>
      </c>
      <c r="I923" s="156">
        <v>83.95</v>
      </c>
      <c r="J923" s="156">
        <f>ROUND(I923*H923,2)</f>
        <v>167.9</v>
      </c>
      <c r="K923" s="153" t="s">
        <v>3562</v>
      </c>
      <c r="L923" s="80"/>
      <c r="M923" s="157" t="s">
        <v>31</v>
      </c>
      <c r="N923" s="158" t="s">
        <v>3550</v>
      </c>
      <c r="O923" s="159">
        <v>0.18</v>
      </c>
      <c r="P923" s="159">
        <f>O923*H923</f>
        <v>0.36</v>
      </c>
      <c r="Q923" s="159">
        <v>0</v>
      </c>
      <c r="R923" s="159">
        <f>Q923*H923</f>
        <v>0</v>
      </c>
      <c r="S923" s="159">
        <v>7.7420000000000003E-2</v>
      </c>
      <c r="T923" s="160">
        <f>S923*H923</f>
        <v>0.15484000000000001</v>
      </c>
      <c r="U923" s="79"/>
      <c r="V923" s="79"/>
      <c r="W923" s="79"/>
      <c r="X923" s="79"/>
      <c r="Y923" s="79"/>
      <c r="Z923" s="79"/>
      <c r="AA923" s="79"/>
      <c r="AB923" s="79"/>
      <c r="AC923" s="79"/>
      <c r="AD923" s="79"/>
      <c r="AE923" s="79"/>
      <c r="AR923" s="161" t="s">
        <v>162</v>
      </c>
      <c r="AT923" s="161" t="s">
        <v>26</v>
      </c>
      <c r="AU923" s="161" t="s">
        <v>62</v>
      </c>
      <c r="AY923" s="72" t="s">
        <v>107</v>
      </c>
      <c r="BE923" s="162">
        <f>IF(N923="základní",J923,0)</f>
        <v>167.9</v>
      </c>
      <c r="BF923" s="162">
        <f>IF(N923="snížená",J923,0)</f>
        <v>0</v>
      </c>
      <c r="BG923" s="162">
        <f>IF(N923="zákl. přenesená",J923,0)</f>
        <v>0</v>
      </c>
      <c r="BH923" s="162">
        <f>IF(N923="sníž. přenesená",J923,0)</f>
        <v>0</v>
      </c>
      <c r="BI923" s="162">
        <f>IF(N923="nulová",J923,0)</f>
        <v>0</v>
      </c>
      <c r="BJ923" s="72" t="s">
        <v>105</v>
      </c>
      <c r="BK923" s="162">
        <f>ROUND(I923*H923,2)</f>
        <v>167.9</v>
      </c>
      <c r="BL923" s="72" t="s">
        <v>162</v>
      </c>
      <c r="BM923" s="161" t="s">
        <v>1402</v>
      </c>
    </row>
    <row r="924" spans="1:65" s="82" customFormat="1" x14ac:dyDescent="0.2">
      <c r="A924" s="79"/>
      <c r="B924" s="80"/>
      <c r="C924" s="79"/>
      <c r="D924" s="163" t="s">
        <v>116</v>
      </c>
      <c r="E924" s="79"/>
      <c r="F924" s="164" t="s">
        <v>1403</v>
      </c>
      <c r="G924" s="79"/>
      <c r="H924" s="79"/>
      <c r="I924" s="79"/>
      <c r="J924" s="79"/>
      <c r="K924" s="79"/>
      <c r="L924" s="80"/>
      <c r="M924" s="165"/>
      <c r="O924" s="79"/>
      <c r="P924" s="79"/>
      <c r="Q924" s="79"/>
      <c r="R924" s="79"/>
      <c r="S924" s="79"/>
      <c r="T924" s="166"/>
      <c r="U924" s="79"/>
      <c r="V924" s="79"/>
      <c r="W924" s="79"/>
      <c r="X924" s="79"/>
      <c r="Y924" s="79"/>
      <c r="Z924" s="79"/>
      <c r="AA924" s="79"/>
      <c r="AB924" s="79"/>
      <c r="AC924" s="79"/>
      <c r="AD924" s="79"/>
      <c r="AE924" s="79"/>
      <c r="AT924" s="72" t="s">
        <v>116</v>
      </c>
      <c r="AU924" s="72" t="s">
        <v>62</v>
      </c>
    </row>
    <row r="925" spans="1:65" s="82" customFormat="1" x14ac:dyDescent="0.2">
      <c r="A925" s="79"/>
      <c r="B925" s="80"/>
      <c r="C925" s="79"/>
      <c r="D925" s="167" t="s">
        <v>118</v>
      </c>
      <c r="E925" s="79"/>
      <c r="F925" s="168" t="s">
        <v>3908</v>
      </c>
      <c r="G925" s="79"/>
      <c r="H925" s="79"/>
      <c r="I925" s="79"/>
      <c r="J925" s="79"/>
      <c r="K925" s="79"/>
      <c r="L925" s="80"/>
      <c r="M925" s="165"/>
      <c r="O925" s="79"/>
      <c r="P925" s="79"/>
      <c r="Q925" s="79"/>
      <c r="R925" s="79"/>
      <c r="S925" s="79"/>
      <c r="T925" s="166"/>
      <c r="U925" s="79"/>
      <c r="V925" s="79"/>
      <c r="W925" s="79"/>
      <c r="X925" s="79"/>
      <c r="Y925" s="79"/>
      <c r="Z925" s="79"/>
      <c r="AA925" s="79"/>
      <c r="AB925" s="79"/>
      <c r="AC925" s="79"/>
      <c r="AD925" s="79"/>
      <c r="AE925" s="79"/>
      <c r="AT925" s="72" t="s">
        <v>118</v>
      </c>
      <c r="AU925" s="72" t="s">
        <v>62</v>
      </c>
    </row>
    <row r="926" spans="1:65" s="82" customFormat="1" ht="16.5" customHeight="1" x14ac:dyDescent="0.2">
      <c r="A926" s="79"/>
      <c r="B926" s="150"/>
      <c r="C926" s="151" t="s">
        <v>1404</v>
      </c>
      <c r="D926" s="151" t="s">
        <v>26</v>
      </c>
      <c r="E926" s="152" t="s">
        <v>1405</v>
      </c>
      <c r="F926" s="153" t="s">
        <v>1406</v>
      </c>
      <c r="G926" s="154" t="s">
        <v>161</v>
      </c>
      <c r="H926" s="155">
        <v>1</v>
      </c>
      <c r="I926" s="156">
        <v>2667.11</v>
      </c>
      <c r="J926" s="156">
        <f>ROUND(I926*H926,2)</f>
        <v>2667.11</v>
      </c>
      <c r="K926" s="153" t="s">
        <v>3562</v>
      </c>
      <c r="L926" s="80"/>
      <c r="M926" s="157" t="s">
        <v>31</v>
      </c>
      <c r="N926" s="158" t="s">
        <v>3550</v>
      </c>
      <c r="O926" s="159">
        <v>1.7669999999999999</v>
      </c>
      <c r="P926" s="159">
        <f>O926*H926</f>
        <v>1.7669999999999999</v>
      </c>
      <c r="Q926" s="159">
        <v>2.7649400000000001E-2</v>
      </c>
      <c r="R926" s="159">
        <f>Q926*H926</f>
        <v>2.7649400000000001E-2</v>
      </c>
      <c r="S926" s="159">
        <v>0</v>
      </c>
      <c r="T926" s="160">
        <f>S926*H926</f>
        <v>0</v>
      </c>
      <c r="U926" s="79"/>
      <c r="V926" s="79"/>
      <c r="W926" s="79"/>
      <c r="X926" s="79"/>
      <c r="Y926" s="79"/>
      <c r="Z926" s="79"/>
      <c r="AA926" s="79"/>
      <c r="AB926" s="79"/>
      <c r="AC926" s="79"/>
      <c r="AD926" s="79"/>
      <c r="AE926" s="79"/>
      <c r="AR926" s="161" t="s">
        <v>162</v>
      </c>
      <c r="AT926" s="161" t="s">
        <v>26</v>
      </c>
      <c r="AU926" s="161" t="s">
        <v>62</v>
      </c>
      <c r="AY926" s="72" t="s">
        <v>107</v>
      </c>
      <c r="BE926" s="162">
        <f>IF(N926="základní",J926,0)</f>
        <v>2667.11</v>
      </c>
      <c r="BF926" s="162">
        <f>IF(N926="snížená",J926,0)</f>
        <v>0</v>
      </c>
      <c r="BG926" s="162">
        <f>IF(N926="zákl. přenesená",J926,0)</f>
        <v>0</v>
      </c>
      <c r="BH926" s="162">
        <f>IF(N926="sníž. přenesená",J926,0)</f>
        <v>0</v>
      </c>
      <c r="BI926" s="162">
        <f>IF(N926="nulová",J926,0)</f>
        <v>0</v>
      </c>
      <c r="BJ926" s="72" t="s">
        <v>105</v>
      </c>
      <c r="BK926" s="162">
        <f>ROUND(I926*H926,2)</f>
        <v>2667.11</v>
      </c>
      <c r="BL926" s="72" t="s">
        <v>162</v>
      </c>
      <c r="BM926" s="161" t="s">
        <v>1407</v>
      </c>
    </row>
    <row r="927" spans="1:65" s="82" customFormat="1" x14ac:dyDescent="0.2">
      <c r="A927" s="79"/>
      <c r="B927" s="80"/>
      <c r="C927" s="79"/>
      <c r="D927" s="163" t="s">
        <v>116</v>
      </c>
      <c r="E927" s="79"/>
      <c r="F927" s="164" t="s">
        <v>1408</v>
      </c>
      <c r="G927" s="79"/>
      <c r="H927" s="79"/>
      <c r="I927" s="79"/>
      <c r="J927" s="79"/>
      <c r="K927" s="79"/>
      <c r="L927" s="80"/>
      <c r="M927" s="165"/>
      <c r="O927" s="79"/>
      <c r="P927" s="79"/>
      <c r="Q927" s="79"/>
      <c r="R927" s="79"/>
      <c r="S927" s="79"/>
      <c r="T927" s="166"/>
      <c r="U927" s="79"/>
      <c r="V927" s="79"/>
      <c r="W927" s="79"/>
      <c r="X927" s="79"/>
      <c r="Y927" s="79"/>
      <c r="Z927" s="79"/>
      <c r="AA927" s="79"/>
      <c r="AB927" s="79"/>
      <c r="AC927" s="79"/>
      <c r="AD927" s="79"/>
      <c r="AE927" s="79"/>
      <c r="AT927" s="72" t="s">
        <v>116</v>
      </c>
      <c r="AU927" s="72" t="s">
        <v>62</v>
      </c>
    </row>
    <row r="928" spans="1:65" s="82" customFormat="1" x14ac:dyDescent="0.2">
      <c r="A928" s="79"/>
      <c r="B928" s="80"/>
      <c r="C928" s="79"/>
      <c r="D928" s="167" t="s">
        <v>118</v>
      </c>
      <c r="E928" s="79"/>
      <c r="F928" s="168" t="s">
        <v>3909</v>
      </c>
      <c r="G928" s="79"/>
      <c r="H928" s="79"/>
      <c r="I928" s="79"/>
      <c r="J928" s="79"/>
      <c r="K928" s="79"/>
      <c r="L928" s="80"/>
      <c r="M928" s="165"/>
      <c r="O928" s="79"/>
      <c r="P928" s="79"/>
      <c r="Q928" s="79"/>
      <c r="R928" s="79"/>
      <c r="S928" s="79"/>
      <c r="T928" s="166"/>
      <c r="U928" s="79"/>
      <c r="V928" s="79"/>
      <c r="W928" s="79"/>
      <c r="X928" s="79"/>
      <c r="Y928" s="79"/>
      <c r="Z928" s="79"/>
      <c r="AA928" s="79"/>
      <c r="AB928" s="79"/>
      <c r="AC928" s="79"/>
      <c r="AD928" s="79"/>
      <c r="AE928" s="79"/>
      <c r="AT928" s="72" t="s">
        <v>118</v>
      </c>
      <c r="AU928" s="72" t="s">
        <v>62</v>
      </c>
    </row>
    <row r="929" spans="1:65" s="82" customFormat="1" ht="16.5" customHeight="1" x14ac:dyDescent="0.2">
      <c r="A929" s="79"/>
      <c r="B929" s="150"/>
      <c r="C929" s="151" t="s">
        <v>1409</v>
      </c>
      <c r="D929" s="151" t="s">
        <v>26</v>
      </c>
      <c r="E929" s="152" t="s">
        <v>1410</v>
      </c>
      <c r="F929" s="153" t="s">
        <v>1411</v>
      </c>
      <c r="G929" s="154" t="s">
        <v>161</v>
      </c>
      <c r="H929" s="155">
        <v>1</v>
      </c>
      <c r="I929" s="156">
        <v>3332.93</v>
      </c>
      <c r="J929" s="156">
        <f>ROUND(I929*H929,2)</f>
        <v>3332.93</v>
      </c>
      <c r="K929" s="153" t="s">
        <v>3562</v>
      </c>
      <c r="L929" s="80"/>
      <c r="M929" s="157" t="s">
        <v>31</v>
      </c>
      <c r="N929" s="158" t="s">
        <v>3550</v>
      </c>
      <c r="O929" s="159">
        <v>2.4119999999999999</v>
      </c>
      <c r="P929" s="159">
        <f>O929*H929</f>
        <v>2.4119999999999999</v>
      </c>
      <c r="Q929" s="159">
        <v>3.1813800000000003E-2</v>
      </c>
      <c r="R929" s="159">
        <f>Q929*H929</f>
        <v>3.1813800000000003E-2</v>
      </c>
      <c r="S929" s="159">
        <v>0</v>
      </c>
      <c r="T929" s="160">
        <f>S929*H929</f>
        <v>0</v>
      </c>
      <c r="U929" s="79"/>
      <c r="V929" s="79"/>
      <c r="W929" s="79"/>
      <c r="X929" s="79"/>
      <c r="Y929" s="79"/>
      <c r="Z929" s="79"/>
      <c r="AA929" s="79"/>
      <c r="AB929" s="79"/>
      <c r="AC929" s="79"/>
      <c r="AD929" s="79"/>
      <c r="AE929" s="79"/>
      <c r="AR929" s="161" t="s">
        <v>162</v>
      </c>
      <c r="AT929" s="161" t="s">
        <v>26</v>
      </c>
      <c r="AU929" s="161" t="s">
        <v>62</v>
      </c>
      <c r="AY929" s="72" t="s">
        <v>107</v>
      </c>
      <c r="BE929" s="162">
        <f>IF(N929="základní",J929,0)</f>
        <v>3332.93</v>
      </c>
      <c r="BF929" s="162">
        <f>IF(N929="snížená",J929,0)</f>
        <v>0</v>
      </c>
      <c r="BG929" s="162">
        <f>IF(N929="zákl. přenesená",J929,0)</f>
        <v>0</v>
      </c>
      <c r="BH929" s="162">
        <f>IF(N929="sníž. přenesená",J929,0)</f>
        <v>0</v>
      </c>
      <c r="BI929" s="162">
        <f>IF(N929="nulová",J929,0)</f>
        <v>0</v>
      </c>
      <c r="BJ929" s="72" t="s">
        <v>105</v>
      </c>
      <c r="BK929" s="162">
        <f>ROUND(I929*H929,2)</f>
        <v>3332.93</v>
      </c>
      <c r="BL929" s="72" t="s">
        <v>162</v>
      </c>
      <c r="BM929" s="161" t="s">
        <v>1412</v>
      </c>
    </row>
    <row r="930" spans="1:65" s="82" customFormat="1" x14ac:dyDescent="0.2">
      <c r="A930" s="79"/>
      <c r="B930" s="80"/>
      <c r="C930" s="79"/>
      <c r="D930" s="163" t="s">
        <v>116</v>
      </c>
      <c r="E930" s="79"/>
      <c r="F930" s="164" t="s">
        <v>1413</v>
      </c>
      <c r="G930" s="79"/>
      <c r="H930" s="79"/>
      <c r="I930" s="79"/>
      <c r="J930" s="79"/>
      <c r="K930" s="79"/>
      <c r="L930" s="80"/>
      <c r="M930" s="165"/>
      <c r="O930" s="79"/>
      <c r="P930" s="79"/>
      <c r="Q930" s="79"/>
      <c r="R930" s="79"/>
      <c r="S930" s="79"/>
      <c r="T930" s="166"/>
      <c r="U930" s="79"/>
      <c r="V930" s="79"/>
      <c r="W930" s="79"/>
      <c r="X930" s="79"/>
      <c r="Y930" s="79"/>
      <c r="Z930" s="79"/>
      <c r="AA930" s="79"/>
      <c r="AB930" s="79"/>
      <c r="AC930" s="79"/>
      <c r="AD930" s="79"/>
      <c r="AE930" s="79"/>
      <c r="AT930" s="72" t="s">
        <v>116</v>
      </c>
      <c r="AU930" s="72" t="s">
        <v>62</v>
      </c>
    </row>
    <row r="931" spans="1:65" s="82" customFormat="1" x14ac:dyDescent="0.2">
      <c r="A931" s="79"/>
      <c r="B931" s="80"/>
      <c r="C931" s="79"/>
      <c r="D931" s="167" t="s">
        <v>118</v>
      </c>
      <c r="E931" s="79"/>
      <c r="F931" s="168" t="s">
        <v>3910</v>
      </c>
      <c r="G931" s="79"/>
      <c r="H931" s="79"/>
      <c r="I931" s="79"/>
      <c r="J931" s="79"/>
      <c r="K931" s="79"/>
      <c r="L931" s="80"/>
      <c r="M931" s="165"/>
      <c r="O931" s="79"/>
      <c r="P931" s="79"/>
      <c r="Q931" s="79"/>
      <c r="R931" s="79"/>
      <c r="S931" s="79"/>
      <c r="T931" s="166"/>
      <c r="U931" s="79"/>
      <c r="V931" s="79"/>
      <c r="W931" s="79"/>
      <c r="X931" s="79"/>
      <c r="Y931" s="79"/>
      <c r="Z931" s="79"/>
      <c r="AA931" s="79"/>
      <c r="AB931" s="79"/>
      <c r="AC931" s="79"/>
      <c r="AD931" s="79"/>
      <c r="AE931" s="79"/>
      <c r="AT931" s="72" t="s">
        <v>118</v>
      </c>
      <c r="AU931" s="72" t="s">
        <v>62</v>
      </c>
    </row>
    <row r="932" spans="1:65" s="82" customFormat="1" ht="16.5" customHeight="1" x14ac:dyDescent="0.2">
      <c r="A932" s="79"/>
      <c r="B932" s="150"/>
      <c r="C932" s="151" t="s">
        <v>1414</v>
      </c>
      <c r="D932" s="151" t="s">
        <v>26</v>
      </c>
      <c r="E932" s="152" t="s">
        <v>1415</v>
      </c>
      <c r="F932" s="153" t="s">
        <v>1416</v>
      </c>
      <c r="G932" s="154" t="s">
        <v>161</v>
      </c>
      <c r="H932" s="155">
        <v>1</v>
      </c>
      <c r="I932" s="156">
        <v>430.25</v>
      </c>
      <c r="J932" s="156">
        <f>ROUND(I932*H932,2)</f>
        <v>430.25</v>
      </c>
      <c r="K932" s="153" t="s">
        <v>3562</v>
      </c>
      <c r="L932" s="80"/>
      <c r="M932" s="157" t="s">
        <v>31</v>
      </c>
      <c r="N932" s="158" t="s">
        <v>3550</v>
      </c>
      <c r="O932" s="159">
        <v>6.8000000000000005E-2</v>
      </c>
      <c r="P932" s="159">
        <f>O932*H932</f>
        <v>6.8000000000000005E-2</v>
      </c>
      <c r="Q932" s="159">
        <v>6.3296999999999997E-3</v>
      </c>
      <c r="R932" s="159">
        <f>Q932*H932</f>
        <v>6.3296999999999997E-3</v>
      </c>
      <c r="S932" s="159">
        <v>0</v>
      </c>
      <c r="T932" s="160">
        <f>S932*H932</f>
        <v>0</v>
      </c>
      <c r="U932" s="79"/>
      <c r="V932" s="79"/>
      <c r="W932" s="79"/>
      <c r="X932" s="79"/>
      <c r="Y932" s="79"/>
      <c r="Z932" s="79"/>
      <c r="AA932" s="79"/>
      <c r="AB932" s="79"/>
      <c r="AC932" s="79"/>
      <c r="AD932" s="79"/>
      <c r="AE932" s="79"/>
      <c r="AR932" s="161" t="s">
        <v>162</v>
      </c>
      <c r="AT932" s="161" t="s">
        <v>26</v>
      </c>
      <c r="AU932" s="161" t="s">
        <v>62</v>
      </c>
      <c r="AY932" s="72" t="s">
        <v>107</v>
      </c>
      <c r="BE932" s="162">
        <f>IF(N932="základní",J932,0)</f>
        <v>430.25</v>
      </c>
      <c r="BF932" s="162">
        <f>IF(N932="snížená",J932,0)</f>
        <v>0</v>
      </c>
      <c r="BG932" s="162">
        <f>IF(N932="zákl. přenesená",J932,0)</f>
        <v>0</v>
      </c>
      <c r="BH932" s="162">
        <f>IF(N932="sníž. přenesená",J932,0)</f>
        <v>0</v>
      </c>
      <c r="BI932" s="162">
        <f>IF(N932="nulová",J932,0)</f>
        <v>0</v>
      </c>
      <c r="BJ932" s="72" t="s">
        <v>105</v>
      </c>
      <c r="BK932" s="162">
        <f>ROUND(I932*H932,2)</f>
        <v>430.25</v>
      </c>
      <c r="BL932" s="72" t="s">
        <v>162</v>
      </c>
      <c r="BM932" s="161" t="s">
        <v>1417</v>
      </c>
    </row>
    <row r="933" spans="1:65" s="82" customFormat="1" ht="19.5" x14ac:dyDescent="0.2">
      <c r="A933" s="79"/>
      <c r="B933" s="80"/>
      <c r="C933" s="79"/>
      <c r="D933" s="163" t="s">
        <v>116</v>
      </c>
      <c r="E933" s="79"/>
      <c r="F933" s="164" t="s">
        <v>1418</v>
      </c>
      <c r="G933" s="79"/>
      <c r="H933" s="79"/>
      <c r="I933" s="79"/>
      <c r="J933" s="79"/>
      <c r="K933" s="79"/>
      <c r="L933" s="80"/>
      <c r="M933" s="165"/>
      <c r="O933" s="79"/>
      <c r="P933" s="79"/>
      <c r="Q933" s="79"/>
      <c r="R933" s="79"/>
      <c r="S933" s="79"/>
      <c r="T933" s="166"/>
      <c r="U933" s="79"/>
      <c r="V933" s="79"/>
      <c r="W933" s="79"/>
      <c r="X933" s="79"/>
      <c r="Y933" s="79"/>
      <c r="Z933" s="79"/>
      <c r="AA933" s="79"/>
      <c r="AB933" s="79"/>
      <c r="AC933" s="79"/>
      <c r="AD933" s="79"/>
      <c r="AE933" s="79"/>
      <c r="AT933" s="72" t="s">
        <v>116</v>
      </c>
      <c r="AU933" s="72" t="s">
        <v>62</v>
      </c>
    </row>
    <row r="934" spans="1:65" s="82" customFormat="1" x14ac:dyDescent="0.2">
      <c r="A934" s="79"/>
      <c r="B934" s="80"/>
      <c r="C934" s="79"/>
      <c r="D934" s="167" t="s">
        <v>118</v>
      </c>
      <c r="E934" s="79"/>
      <c r="F934" s="168" t="s">
        <v>3911</v>
      </c>
      <c r="G934" s="79"/>
      <c r="H934" s="79"/>
      <c r="I934" s="79"/>
      <c r="J934" s="79"/>
      <c r="K934" s="79"/>
      <c r="L934" s="80"/>
      <c r="M934" s="165"/>
      <c r="O934" s="79"/>
      <c r="P934" s="79"/>
      <c r="Q934" s="79"/>
      <c r="R934" s="79"/>
      <c r="S934" s="79"/>
      <c r="T934" s="166"/>
      <c r="U934" s="79"/>
      <c r="V934" s="79"/>
      <c r="W934" s="79"/>
      <c r="X934" s="79"/>
      <c r="Y934" s="79"/>
      <c r="Z934" s="79"/>
      <c r="AA934" s="79"/>
      <c r="AB934" s="79"/>
      <c r="AC934" s="79"/>
      <c r="AD934" s="79"/>
      <c r="AE934" s="79"/>
      <c r="AT934" s="72" t="s">
        <v>118</v>
      </c>
      <c r="AU934" s="72" t="s">
        <v>62</v>
      </c>
    </row>
    <row r="935" spans="1:65" s="82" customFormat="1" ht="16.5" customHeight="1" x14ac:dyDescent="0.2">
      <c r="A935" s="79"/>
      <c r="B935" s="150"/>
      <c r="C935" s="151" t="s">
        <v>1419</v>
      </c>
      <c r="D935" s="151" t="s">
        <v>26</v>
      </c>
      <c r="E935" s="152" t="s">
        <v>1420</v>
      </c>
      <c r="F935" s="153" t="s">
        <v>1421</v>
      </c>
      <c r="G935" s="154" t="s">
        <v>161</v>
      </c>
      <c r="H935" s="155">
        <v>2</v>
      </c>
      <c r="I935" s="156">
        <v>554.65</v>
      </c>
      <c r="J935" s="156">
        <f>ROUND(I935*H935,2)</f>
        <v>1109.3</v>
      </c>
      <c r="K935" s="153" t="s">
        <v>3562</v>
      </c>
      <c r="L935" s="80"/>
      <c r="M935" s="157" t="s">
        <v>31</v>
      </c>
      <c r="N935" s="158" t="s">
        <v>3550</v>
      </c>
      <c r="O935" s="159">
        <v>8.7999999999999995E-2</v>
      </c>
      <c r="P935" s="159">
        <f>O935*H935</f>
        <v>0.17599999999999999</v>
      </c>
      <c r="Q935" s="159">
        <v>7.9243999999999998E-3</v>
      </c>
      <c r="R935" s="159">
        <f>Q935*H935</f>
        <v>1.58488E-2</v>
      </c>
      <c r="S935" s="159">
        <v>0</v>
      </c>
      <c r="T935" s="160">
        <f>S935*H935</f>
        <v>0</v>
      </c>
      <c r="U935" s="79"/>
      <c r="V935" s="79"/>
      <c r="W935" s="79"/>
      <c r="X935" s="79"/>
      <c r="Y935" s="79"/>
      <c r="Z935" s="79"/>
      <c r="AA935" s="79"/>
      <c r="AB935" s="79"/>
      <c r="AC935" s="79"/>
      <c r="AD935" s="79"/>
      <c r="AE935" s="79"/>
      <c r="AR935" s="161" t="s">
        <v>162</v>
      </c>
      <c r="AT935" s="161" t="s">
        <v>26</v>
      </c>
      <c r="AU935" s="161" t="s">
        <v>62</v>
      </c>
      <c r="AY935" s="72" t="s">
        <v>107</v>
      </c>
      <c r="BE935" s="162">
        <f>IF(N935="základní",J935,0)</f>
        <v>1109.3</v>
      </c>
      <c r="BF935" s="162">
        <f>IF(N935="snížená",J935,0)</f>
        <v>0</v>
      </c>
      <c r="BG935" s="162">
        <f>IF(N935="zákl. přenesená",J935,0)</f>
        <v>0</v>
      </c>
      <c r="BH935" s="162">
        <f>IF(N935="sníž. přenesená",J935,0)</f>
        <v>0</v>
      </c>
      <c r="BI935" s="162">
        <f>IF(N935="nulová",J935,0)</f>
        <v>0</v>
      </c>
      <c r="BJ935" s="72" t="s">
        <v>105</v>
      </c>
      <c r="BK935" s="162">
        <f>ROUND(I935*H935,2)</f>
        <v>1109.3</v>
      </c>
      <c r="BL935" s="72" t="s">
        <v>162</v>
      </c>
      <c r="BM935" s="161" t="s">
        <v>1422</v>
      </c>
    </row>
    <row r="936" spans="1:65" s="82" customFormat="1" ht="19.5" x14ac:dyDescent="0.2">
      <c r="A936" s="79"/>
      <c r="B936" s="80"/>
      <c r="C936" s="79"/>
      <c r="D936" s="163" t="s">
        <v>116</v>
      </c>
      <c r="E936" s="79"/>
      <c r="F936" s="164" t="s">
        <v>1423</v>
      </c>
      <c r="G936" s="79"/>
      <c r="H936" s="79"/>
      <c r="I936" s="79"/>
      <c r="J936" s="79"/>
      <c r="K936" s="79"/>
      <c r="L936" s="80"/>
      <c r="M936" s="165"/>
      <c r="O936" s="79"/>
      <c r="P936" s="79"/>
      <c r="Q936" s="79"/>
      <c r="R936" s="79"/>
      <c r="S936" s="79"/>
      <c r="T936" s="166"/>
      <c r="U936" s="79"/>
      <c r="V936" s="79"/>
      <c r="W936" s="79"/>
      <c r="X936" s="79"/>
      <c r="Y936" s="79"/>
      <c r="Z936" s="79"/>
      <c r="AA936" s="79"/>
      <c r="AB936" s="79"/>
      <c r="AC936" s="79"/>
      <c r="AD936" s="79"/>
      <c r="AE936" s="79"/>
      <c r="AT936" s="72" t="s">
        <v>116</v>
      </c>
      <c r="AU936" s="72" t="s">
        <v>62</v>
      </c>
    </row>
    <row r="937" spans="1:65" s="82" customFormat="1" x14ac:dyDescent="0.2">
      <c r="A937" s="79"/>
      <c r="B937" s="80"/>
      <c r="C937" s="79"/>
      <c r="D937" s="167" t="s">
        <v>118</v>
      </c>
      <c r="E937" s="79"/>
      <c r="F937" s="168" t="s">
        <v>3912</v>
      </c>
      <c r="G937" s="79"/>
      <c r="H937" s="79"/>
      <c r="I937" s="79"/>
      <c r="J937" s="79"/>
      <c r="K937" s="79"/>
      <c r="L937" s="80"/>
      <c r="M937" s="165"/>
      <c r="O937" s="79"/>
      <c r="P937" s="79"/>
      <c r="Q937" s="79"/>
      <c r="R937" s="79"/>
      <c r="S937" s="79"/>
      <c r="T937" s="166"/>
      <c r="U937" s="79"/>
      <c r="V937" s="79"/>
      <c r="W937" s="79"/>
      <c r="X937" s="79"/>
      <c r="Y937" s="79"/>
      <c r="Z937" s="79"/>
      <c r="AA937" s="79"/>
      <c r="AB937" s="79"/>
      <c r="AC937" s="79"/>
      <c r="AD937" s="79"/>
      <c r="AE937" s="79"/>
      <c r="AT937" s="72" t="s">
        <v>118</v>
      </c>
      <c r="AU937" s="72" t="s">
        <v>62</v>
      </c>
    </row>
    <row r="938" spans="1:65" s="82" customFormat="1" ht="16.5" customHeight="1" x14ac:dyDescent="0.2">
      <c r="A938" s="79"/>
      <c r="B938" s="150"/>
      <c r="C938" s="151" t="s">
        <v>1424</v>
      </c>
      <c r="D938" s="151" t="s">
        <v>26</v>
      </c>
      <c r="E938" s="152" t="s">
        <v>1425</v>
      </c>
      <c r="F938" s="153" t="s">
        <v>1426</v>
      </c>
      <c r="G938" s="154" t="s">
        <v>161</v>
      </c>
      <c r="H938" s="155">
        <v>2</v>
      </c>
      <c r="I938" s="156">
        <v>235.53</v>
      </c>
      <c r="J938" s="156">
        <f>ROUND(I938*H938,2)</f>
        <v>471.06</v>
      </c>
      <c r="K938" s="153" t="s">
        <v>3562</v>
      </c>
      <c r="L938" s="80"/>
      <c r="M938" s="157" t="s">
        <v>31</v>
      </c>
      <c r="N938" s="158" t="s">
        <v>3550</v>
      </c>
      <c r="O938" s="159">
        <v>0.28100000000000003</v>
      </c>
      <c r="P938" s="159">
        <f>O938*H938</f>
        <v>0.56200000000000006</v>
      </c>
      <c r="Q938" s="159">
        <v>5.8750000000000002E-4</v>
      </c>
      <c r="R938" s="159">
        <f>Q938*H938</f>
        <v>1.175E-3</v>
      </c>
      <c r="S938" s="159">
        <v>0</v>
      </c>
      <c r="T938" s="160">
        <f>S938*H938</f>
        <v>0</v>
      </c>
      <c r="U938" s="79"/>
      <c r="V938" s="79"/>
      <c r="W938" s="79"/>
      <c r="X938" s="79"/>
      <c r="Y938" s="79"/>
      <c r="Z938" s="79"/>
      <c r="AA938" s="79"/>
      <c r="AB938" s="79"/>
      <c r="AC938" s="79"/>
      <c r="AD938" s="79"/>
      <c r="AE938" s="79"/>
      <c r="AR938" s="161" t="s">
        <v>162</v>
      </c>
      <c r="AT938" s="161" t="s">
        <v>26</v>
      </c>
      <c r="AU938" s="161" t="s">
        <v>62</v>
      </c>
      <c r="AY938" s="72" t="s">
        <v>107</v>
      </c>
      <c r="BE938" s="162">
        <f>IF(N938="základní",J938,0)</f>
        <v>471.06</v>
      </c>
      <c r="BF938" s="162">
        <f>IF(N938="snížená",J938,0)</f>
        <v>0</v>
      </c>
      <c r="BG938" s="162">
        <f>IF(N938="zákl. přenesená",J938,0)</f>
        <v>0</v>
      </c>
      <c r="BH938" s="162">
        <f>IF(N938="sníž. přenesená",J938,0)</f>
        <v>0</v>
      </c>
      <c r="BI938" s="162">
        <f>IF(N938="nulová",J938,0)</f>
        <v>0</v>
      </c>
      <c r="BJ938" s="72" t="s">
        <v>105</v>
      </c>
      <c r="BK938" s="162">
        <f>ROUND(I938*H938,2)</f>
        <v>471.06</v>
      </c>
      <c r="BL938" s="72" t="s">
        <v>162</v>
      </c>
      <c r="BM938" s="161" t="s">
        <v>1427</v>
      </c>
    </row>
    <row r="939" spans="1:65" s="82" customFormat="1" x14ac:dyDescent="0.2">
      <c r="A939" s="79"/>
      <c r="B939" s="80"/>
      <c r="C939" s="79"/>
      <c r="D939" s="163" t="s">
        <v>116</v>
      </c>
      <c r="E939" s="79"/>
      <c r="F939" s="164" t="s">
        <v>1428</v>
      </c>
      <c r="G939" s="79"/>
      <c r="H939" s="79"/>
      <c r="I939" s="79"/>
      <c r="J939" s="79"/>
      <c r="K939" s="79"/>
      <c r="L939" s="80"/>
      <c r="M939" s="165"/>
      <c r="O939" s="79"/>
      <c r="P939" s="79"/>
      <c r="Q939" s="79"/>
      <c r="R939" s="79"/>
      <c r="S939" s="79"/>
      <c r="T939" s="166"/>
      <c r="U939" s="79"/>
      <c r="V939" s="79"/>
      <c r="W939" s="79"/>
      <c r="X939" s="79"/>
      <c r="Y939" s="79"/>
      <c r="Z939" s="79"/>
      <c r="AA939" s="79"/>
      <c r="AB939" s="79"/>
      <c r="AC939" s="79"/>
      <c r="AD939" s="79"/>
      <c r="AE939" s="79"/>
      <c r="AT939" s="72" t="s">
        <v>116</v>
      </c>
      <c r="AU939" s="72" t="s">
        <v>62</v>
      </c>
    </row>
    <row r="940" spans="1:65" s="82" customFormat="1" x14ac:dyDescent="0.2">
      <c r="A940" s="79"/>
      <c r="B940" s="80"/>
      <c r="C940" s="79"/>
      <c r="D940" s="167" t="s">
        <v>118</v>
      </c>
      <c r="E940" s="79"/>
      <c r="F940" s="168" t="s">
        <v>3913</v>
      </c>
      <c r="G940" s="79"/>
      <c r="H940" s="79"/>
      <c r="I940" s="79"/>
      <c r="J940" s="79"/>
      <c r="K940" s="79"/>
      <c r="L940" s="80"/>
      <c r="M940" s="165"/>
      <c r="O940" s="79"/>
      <c r="P940" s="79"/>
      <c r="Q940" s="79"/>
      <c r="R940" s="79"/>
      <c r="S940" s="79"/>
      <c r="T940" s="166"/>
      <c r="U940" s="79"/>
      <c r="V940" s="79"/>
      <c r="W940" s="79"/>
      <c r="X940" s="79"/>
      <c r="Y940" s="79"/>
      <c r="Z940" s="79"/>
      <c r="AA940" s="79"/>
      <c r="AB940" s="79"/>
      <c r="AC940" s="79"/>
      <c r="AD940" s="79"/>
      <c r="AE940" s="79"/>
      <c r="AT940" s="72" t="s">
        <v>118</v>
      </c>
      <c r="AU940" s="72" t="s">
        <v>62</v>
      </c>
    </row>
    <row r="941" spans="1:65" s="82" customFormat="1" ht="16.5" customHeight="1" x14ac:dyDescent="0.2">
      <c r="A941" s="79"/>
      <c r="B941" s="150"/>
      <c r="C941" s="151" t="s">
        <v>1429</v>
      </c>
      <c r="D941" s="151" t="s">
        <v>26</v>
      </c>
      <c r="E941" s="152" t="s">
        <v>1430</v>
      </c>
      <c r="F941" s="153" t="s">
        <v>1431</v>
      </c>
      <c r="G941" s="154" t="s">
        <v>161</v>
      </c>
      <c r="H941" s="155">
        <v>3</v>
      </c>
      <c r="I941" s="156">
        <v>269.63</v>
      </c>
      <c r="J941" s="156">
        <f>ROUND(I941*H941,2)</f>
        <v>808.89</v>
      </c>
      <c r="K941" s="153" t="s">
        <v>3562</v>
      </c>
      <c r="L941" s="80"/>
      <c r="M941" s="157" t="s">
        <v>31</v>
      </c>
      <c r="N941" s="158" t="s">
        <v>3550</v>
      </c>
      <c r="O941" s="159">
        <v>0.32200000000000001</v>
      </c>
      <c r="P941" s="159">
        <f>O941*H941</f>
        <v>0.96599999999999997</v>
      </c>
      <c r="Q941" s="159">
        <v>6.7100000000000005E-4</v>
      </c>
      <c r="R941" s="159">
        <f>Q941*H941</f>
        <v>2.013E-3</v>
      </c>
      <c r="S941" s="159">
        <v>0</v>
      </c>
      <c r="T941" s="160">
        <f>S941*H941</f>
        <v>0</v>
      </c>
      <c r="U941" s="79"/>
      <c r="V941" s="79"/>
      <c r="W941" s="79"/>
      <c r="X941" s="79"/>
      <c r="Y941" s="79"/>
      <c r="Z941" s="79"/>
      <c r="AA941" s="79"/>
      <c r="AB941" s="79"/>
      <c r="AC941" s="79"/>
      <c r="AD941" s="79"/>
      <c r="AE941" s="79"/>
      <c r="AR941" s="161" t="s">
        <v>162</v>
      </c>
      <c r="AT941" s="161" t="s">
        <v>26</v>
      </c>
      <c r="AU941" s="161" t="s">
        <v>62</v>
      </c>
      <c r="AY941" s="72" t="s">
        <v>107</v>
      </c>
      <c r="BE941" s="162">
        <f>IF(N941="základní",J941,0)</f>
        <v>808.89</v>
      </c>
      <c r="BF941" s="162">
        <f>IF(N941="snížená",J941,0)</f>
        <v>0</v>
      </c>
      <c r="BG941" s="162">
        <f>IF(N941="zákl. přenesená",J941,0)</f>
        <v>0</v>
      </c>
      <c r="BH941" s="162">
        <f>IF(N941="sníž. přenesená",J941,0)</f>
        <v>0</v>
      </c>
      <c r="BI941" s="162">
        <f>IF(N941="nulová",J941,0)</f>
        <v>0</v>
      </c>
      <c r="BJ941" s="72" t="s">
        <v>105</v>
      </c>
      <c r="BK941" s="162">
        <f>ROUND(I941*H941,2)</f>
        <v>808.89</v>
      </c>
      <c r="BL941" s="72" t="s">
        <v>162</v>
      </c>
      <c r="BM941" s="161" t="s">
        <v>1432</v>
      </c>
    </row>
    <row r="942" spans="1:65" s="82" customFormat="1" x14ac:dyDescent="0.2">
      <c r="A942" s="79"/>
      <c r="B942" s="80"/>
      <c r="C942" s="79"/>
      <c r="D942" s="163" t="s">
        <v>116</v>
      </c>
      <c r="E942" s="79"/>
      <c r="F942" s="164" t="s">
        <v>1433</v>
      </c>
      <c r="G942" s="79"/>
      <c r="H942" s="79"/>
      <c r="I942" s="79"/>
      <c r="J942" s="79"/>
      <c r="K942" s="79"/>
      <c r="L942" s="80"/>
      <c r="M942" s="165"/>
      <c r="O942" s="79"/>
      <c r="P942" s="79"/>
      <c r="Q942" s="79"/>
      <c r="R942" s="79"/>
      <c r="S942" s="79"/>
      <c r="T942" s="166"/>
      <c r="U942" s="79"/>
      <c r="V942" s="79"/>
      <c r="W942" s="79"/>
      <c r="X942" s="79"/>
      <c r="Y942" s="79"/>
      <c r="Z942" s="79"/>
      <c r="AA942" s="79"/>
      <c r="AB942" s="79"/>
      <c r="AC942" s="79"/>
      <c r="AD942" s="79"/>
      <c r="AE942" s="79"/>
      <c r="AT942" s="72" t="s">
        <v>116</v>
      </c>
      <c r="AU942" s="72" t="s">
        <v>62</v>
      </c>
    </row>
    <row r="943" spans="1:65" s="82" customFormat="1" x14ac:dyDescent="0.2">
      <c r="A943" s="79"/>
      <c r="B943" s="80"/>
      <c r="C943" s="79"/>
      <c r="D943" s="167" t="s">
        <v>118</v>
      </c>
      <c r="E943" s="79"/>
      <c r="F943" s="168" t="s">
        <v>3914</v>
      </c>
      <c r="G943" s="79"/>
      <c r="H943" s="79"/>
      <c r="I943" s="79"/>
      <c r="J943" s="79"/>
      <c r="K943" s="79"/>
      <c r="L943" s="80"/>
      <c r="M943" s="165"/>
      <c r="O943" s="79"/>
      <c r="P943" s="79"/>
      <c r="Q943" s="79"/>
      <c r="R943" s="79"/>
      <c r="S943" s="79"/>
      <c r="T943" s="166"/>
      <c r="U943" s="79"/>
      <c r="V943" s="79"/>
      <c r="W943" s="79"/>
      <c r="X943" s="79"/>
      <c r="Y943" s="79"/>
      <c r="Z943" s="79"/>
      <c r="AA943" s="79"/>
      <c r="AB943" s="79"/>
      <c r="AC943" s="79"/>
      <c r="AD943" s="79"/>
      <c r="AE943" s="79"/>
      <c r="AT943" s="72" t="s">
        <v>118</v>
      </c>
      <c r="AU943" s="72" t="s">
        <v>62</v>
      </c>
    </row>
    <row r="944" spans="1:65" s="82" customFormat="1" ht="16.5" customHeight="1" x14ac:dyDescent="0.2">
      <c r="A944" s="79"/>
      <c r="B944" s="150"/>
      <c r="C944" s="151" t="s">
        <v>1434</v>
      </c>
      <c r="D944" s="151" t="s">
        <v>26</v>
      </c>
      <c r="E944" s="152" t="s">
        <v>1435</v>
      </c>
      <c r="F944" s="153" t="s">
        <v>1436</v>
      </c>
      <c r="G944" s="154" t="s">
        <v>161</v>
      </c>
      <c r="H944" s="155">
        <v>4</v>
      </c>
      <c r="I944" s="156">
        <v>314.95999999999998</v>
      </c>
      <c r="J944" s="156">
        <f>ROUND(I944*H944,2)</f>
        <v>1259.8399999999999</v>
      </c>
      <c r="K944" s="153" t="s">
        <v>3562</v>
      </c>
      <c r="L944" s="80"/>
      <c r="M944" s="157" t="s">
        <v>31</v>
      </c>
      <c r="N944" s="158" t="s">
        <v>3550</v>
      </c>
      <c r="O944" s="159">
        <v>0.374</v>
      </c>
      <c r="P944" s="159">
        <f>O944*H944</f>
        <v>1.496</v>
      </c>
      <c r="Q944" s="159">
        <v>7.7749999999999998E-4</v>
      </c>
      <c r="R944" s="159">
        <f>Q944*H944</f>
        <v>3.1099999999999999E-3</v>
      </c>
      <c r="S944" s="159">
        <v>0</v>
      </c>
      <c r="T944" s="160">
        <f>S944*H944</f>
        <v>0</v>
      </c>
      <c r="U944" s="79"/>
      <c r="V944" s="79"/>
      <c r="W944" s="79"/>
      <c r="X944" s="79"/>
      <c r="Y944" s="79"/>
      <c r="Z944" s="79"/>
      <c r="AA944" s="79"/>
      <c r="AB944" s="79"/>
      <c r="AC944" s="79"/>
      <c r="AD944" s="79"/>
      <c r="AE944" s="79"/>
      <c r="AR944" s="161" t="s">
        <v>162</v>
      </c>
      <c r="AT944" s="161" t="s">
        <v>26</v>
      </c>
      <c r="AU944" s="161" t="s">
        <v>62</v>
      </c>
      <c r="AY944" s="72" t="s">
        <v>107</v>
      </c>
      <c r="BE944" s="162">
        <f>IF(N944="základní",J944,0)</f>
        <v>1259.8399999999999</v>
      </c>
      <c r="BF944" s="162">
        <f>IF(N944="snížená",J944,0)</f>
        <v>0</v>
      </c>
      <c r="BG944" s="162">
        <f>IF(N944="zákl. přenesená",J944,0)</f>
        <v>0</v>
      </c>
      <c r="BH944" s="162">
        <f>IF(N944="sníž. přenesená",J944,0)</f>
        <v>0</v>
      </c>
      <c r="BI944" s="162">
        <f>IF(N944="nulová",J944,0)</f>
        <v>0</v>
      </c>
      <c r="BJ944" s="72" t="s">
        <v>105</v>
      </c>
      <c r="BK944" s="162">
        <f>ROUND(I944*H944,2)</f>
        <v>1259.8399999999999</v>
      </c>
      <c r="BL944" s="72" t="s">
        <v>162</v>
      </c>
      <c r="BM944" s="161" t="s">
        <v>1437</v>
      </c>
    </row>
    <row r="945" spans="1:65" s="82" customFormat="1" x14ac:dyDescent="0.2">
      <c r="A945" s="79"/>
      <c r="B945" s="80"/>
      <c r="C945" s="79"/>
      <c r="D945" s="163" t="s">
        <v>116</v>
      </c>
      <c r="E945" s="79"/>
      <c r="F945" s="164" t="s">
        <v>1438</v>
      </c>
      <c r="G945" s="79"/>
      <c r="H945" s="79"/>
      <c r="I945" s="79"/>
      <c r="J945" s="79"/>
      <c r="K945" s="79"/>
      <c r="L945" s="80"/>
      <c r="M945" s="165"/>
      <c r="O945" s="79"/>
      <c r="P945" s="79"/>
      <c r="Q945" s="79"/>
      <c r="R945" s="79"/>
      <c r="S945" s="79"/>
      <c r="T945" s="166"/>
      <c r="U945" s="79"/>
      <c r="V945" s="79"/>
      <c r="W945" s="79"/>
      <c r="X945" s="79"/>
      <c r="Y945" s="79"/>
      <c r="Z945" s="79"/>
      <c r="AA945" s="79"/>
      <c r="AB945" s="79"/>
      <c r="AC945" s="79"/>
      <c r="AD945" s="79"/>
      <c r="AE945" s="79"/>
      <c r="AT945" s="72" t="s">
        <v>116</v>
      </c>
      <c r="AU945" s="72" t="s">
        <v>62</v>
      </c>
    </row>
    <row r="946" spans="1:65" s="82" customFormat="1" x14ac:dyDescent="0.2">
      <c r="A946" s="79"/>
      <c r="B946" s="80"/>
      <c r="C946" s="79"/>
      <c r="D946" s="167" t="s">
        <v>118</v>
      </c>
      <c r="E946" s="79"/>
      <c r="F946" s="168" t="s">
        <v>3915</v>
      </c>
      <c r="G946" s="79"/>
      <c r="H946" s="79"/>
      <c r="I946" s="79"/>
      <c r="J946" s="79"/>
      <c r="K946" s="79"/>
      <c r="L946" s="80"/>
      <c r="M946" s="165"/>
      <c r="O946" s="79"/>
      <c r="P946" s="79"/>
      <c r="Q946" s="79"/>
      <c r="R946" s="79"/>
      <c r="S946" s="79"/>
      <c r="T946" s="166"/>
      <c r="U946" s="79"/>
      <c r="V946" s="79"/>
      <c r="W946" s="79"/>
      <c r="X946" s="79"/>
      <c r="Y946" s="79"/>
      <c r="Z946" s="79"/>
      <c r="AA946" s="79"/>
      <c r="AB946" s="79"/>
      <c r="AC946" s="79"/>
      <c r="AD946" s="79"/>
      <c r="AE946" s="79"/>
      <c r="AT946" s="72" t="s">
        <v>118</v>
      </c>
      <c r="AU946" s="72" t="s">
        <v>62</v>
      </c>
    </row>
    <row r="947" spans="1:65" s="82" customFormat="1" ht="16.5" customHeight="1" x14ac:dyDescent="0.2">
      <c r="A947" s="79"/>
      <c r="B947" s="150"/>
      <c r="C947" s="151" t="s">
        <v>1439</v>
      </c>
      <c r="D947" s="151" t="s">
        <v>26</v>
      </c>
      <c r="E947" s="152" t="s">
        <v>1440</v>
      </c>
      <c r="F947" s="153" t="s">
        <v>1441</v>
      </c>
      <c r="G947" s="154" t="s">
        <v>161</v>
      </c>
      <c r="H947" s="155">
        <v>2</v>
      </c>
      <c r="I947" s="156">
        <v>402.98</v>
      </c>
      <c r="J947" s="156">
        <f>ROUND(I947*H947,2)</f>
        <v>805.96</v>
      </c>
      <c r="K947" s="153" t="s">
        <v>3562</v>
      </c>
      <c r="L947" s="80"/>
      <c r="M947" s="157" t="s">
        <v>31</v>
      </c>
      <c r="N947" s="158" t="s">
        <v>3550</v>
      </c>
      <c r="O947" s="159">
        <v>0.439</v>
      </c>
      <c r="P947" s="159">
        <f>O947*H947</f>
        <v>0.878</v>
      </c>
      <c r="Q947" s="159">
        <v>1.3759E-3</v>
      </c>
      <c r="R947" s="159">
        <f>Q947*H947</f>
        <v>2.7518E-3</v>
      </c>
      <c r="S947" s="159">
        <v>0</v>
      </c>
      <c r="T947" s="160">
        <f>S947*H947</f>
        <v>0</v>
      </c>
      <c r="U947" s="79"/>
      <c r="V947" s="79"/>
      <c r="W947" s="79"/>
      <c r="X947" s="79"/>
      <c r="Y947" s="79"/>
      <c r="Z947" s="79"/>
      <c r="AA947" s="79"/>
      <c r="AB947" s="79"/>
      <c r="AC947" s="79"/>
      <c r="AD947" s="79"/>
      <c r="AE947" s="79"/>
      <c r="AR947" s="161" t="s">
        <v>162</v>
      </c>
      <c r="AT947" s="161" t="s">
        <v>26</v>
      </c>
      <c r="AU947" s="161" t="s">
        <v>62</v>
      </c>
      <c r="AY947" s="72" t="s">
        <v>107</v>
      </c>
      <c r="BE947" s="162">
        <f>IF(N947="základní",J947,0)</f>
        <v>805.96</v>
      </c>
      <c r="BF947" s="162">
        <f>IF(N947="snížená",J947,0)</f>
        <v>0</v>
      </c>
      <c r="BG947" s="162">
        <f>IF(N947="zákl. přenesená",J947,0)</f>
        <v>0</v>
      </c>
      <c r="BH947" s="162">
        <f>IF(N947="sníž. přenesená",J947,0)</f>
        <v>0</v>
      </c>
      <c r="BI947" s="162">
        <f>IF(N947="nulová",J947,0)</f>
        <v>0</v>
      </c>
      <c r="BJ947" s="72" t="s">
        <v>105</v>
      </c>
      <c r="BK947" s="162">
        <f>ROUND(I947*H947,2)</f>
        <v>805.96</v>
      </c>
      <c r="BL947" s="72" t="s">
        <v>162</v>
      </c>
      <c r="BM947" s="161" t="s">
        <v>1442</v>
      </c>
    </row>
    <row r="948" spans="1:65" s="82" customFormat="1" x14ac:dyDescent="0.2">
      <c r="A948" s="79"/>
      <c r="B948" s="80"/>
      <c r="C948" s="79"/>
      <c r="D948" s="163" t="s">
        <v>116</v>
      </c>
      <c r="E948" s="79"/>
      <c r="F948" s="164" t="s">
        <v>1443</v>
      </c>
      <c r="G948" s="79"/>
      <c r="H948" s="79"/>
      <c r="I948" s="79"/>
      <c r="J948" s="79"/>
      <c r="K948" s="79"/>
      <c r="L948" s="80"/>
      <c r="M948" s="165"/>
      <c r="O948" s="79"/>
      <c r="P948" s="79"/>
      <c r="Q948" s="79"/>
      <c r="R948" s="79"/>
      <c r="S948" s="79"/>
      <c r="T948" s="166"/>
      <c r="U948" s="79"/>
      <c r="V948" s="79"/>
      <c r="W948" s="79"/>
      <c r="X948" s="79"/>
      <c r="Y948" s="79"/>
      <c r="Z948" s="79"/>
      <c r="AA948" s="79"/>
      <c r="AB948" s="79"/>
      <c r="AC948" s="79"/>
      <c r="AD948" s="79"/>
      <c r="AE948" s="79"/>
      <c r="AT948" s="72" t="s">
        <v>116</v>
      </c>
      <c r="AU948" s="72" t="s">
        <v>62</v>
      </c>
    </row>
    <row r="949" spans="1:65" s="82" customFormat="1" x14ac:dyDescent="0.2">
      <c r="A949" s="79"/>
      <c r="B949" s="80"/>
      <c r="C949" s="79"/>
      <c r="D949" s="167" t="s">
        <v>118</v>
      </c>
      <c r="E949" s="79"/>
      <c r="F949" s="168" t="s">
        <v>3916</v>
      </c>
      <c r="G949" s="79"/>
      <c r="H949" s="79"/>
      <c r="I949" s="79"/>
      <c r="J949" s="79"/>
      <c r="K949" s="79"/>
      <c r="L949" s="80"/>
      <c r="M949" s="165"/>
      <c r="O949" s="79"/>
      <c r="P949" s="79"/>
      <c r="Q949" s="79"/>
      <c r="R949" s="79"/>
      <c r="S949" s="79"/>
      <c r="T949" s="166"/>
      <c r="U949" s="79"/>
      <c r="V949" s="79"/>
      <c r="W949" s="79"/>
      <c r="X949" s="79"/>
      <c r="Y949" s="79"/>
      <c r="Z949" s="79"/>
      <c r="AA949" s="79"/>
      <c r="AB949" s="79"/>
      <c r="AC949" s="79"/>
      <c r="AD949" s="79"/>
      <c r="AE949" s="79"/>
      <c r="AT949" s="72" t="s">
        <v>118</v>
      </c>
      <c r="AU949" s="72" t="s">
        <v>62</v>
      </c>
    </row>
    <row r="950" spans="1:65" s="82" customFormat="1" ht="16.5" customHeight="1" x14ac:dyDescent="0.2">
      <c r="A950" s="79"/>
      <c r="B950" s="150"/>
      <c r="C950" s="151" t="s">
        <v>1444</v>
      </c>
      <c r="D950" s="151" t="s">
        <v>26</v>
      </c>
      <c r="E950" s="152" t="s">
        <v>1445</v>
      </c>
      <c r="F950" s="153" t="s">
        <v>1446</v>
      </c>
      <c r="G950" s="154" t="s">
        <v>161</v>
      </c>
      <c r="H950" s="155">
        <v>1</v>
      </c>
      <c r="I950" s="156">
        <v>8385.99</v>
      </c>
      <c r="J950" s="156">
        <f>ROUND(I950*H950,2)</f>
        <v>8385.99</v>
      </c>
      <c r="K950" s="153" t="s">
        <v>3562</v>
      </c>
      <c r="L950" s="80"/>
      <c r="M950" s="157" t="s">
        <v>31</v>
      </c>
      <c r="N950" s="158" t="s">
        <v>3550</v>
      </c>
      <c r="O950" s="159">
        <v>0.66600000000000004</v>
      </c>
      <c r="P950" s="159">
        <f>O950*H950</f>
        <v>0.66600000000000004</v>
      </c>
      <c r="Q950" s="159">
        <v>3.1024141000000002E-2</v>
      </c>
      <c r="R950" s="159">
        <f>Q950*H950</f>
        <v>3.1024141000000002E-2</v>
      </c>
      <c r="S950" s="159">
        <v>0</v>
      </c>
      <c r="T950" s="160">
        <f>S950*H950</f>
        <v>0</v>
      </c>
      <c r="U950" s="79"/>
      <c r="V950" s="79"/>
      <c r="W950" s="79"/>
      <c r="X950" s="79"/>
      <c r="Y950" s="79"/>
      <c r="Z950" s="79"/>
      <c r="AA950" s="79"/>
      <c r="AB950" s="79"/>
      <c r="AC950" s="79"/>
      <c r="AD950" s="79"/>
      <c r="AE950" s="79"/>
      <c r="AR950" s="161" t="s">
        <v>162</v>
      </c>
      <c r="AT950" s="161" t="s">
        <v>26</v>
      </c>
      <c r="AU950" s="161" t="s">
        <v>62</v>
      </c>
      <c r="AY950" s="72" t="s">
        <v>107</v>
      </c>
      <c r="BE950" s="162">
        <f>IF(N950="základní",J950,0)</f>
        <v>8385.99</v>
      </c>
      <c r="BF950" s="162">
        <f>IF(N950="snížená",J950,0)</f>
        <v>0</v>
      </c>
      <c r="BG950" s="162">
        <f>IF(N950="zákl. přenesená",J950,0)</f>
        <v>0</v>
      </c>
      <c r="BH950" s="162">
        <f>IF(N950="sníž. přenesená",J950,0)</f>
        <v>0</v>
      </c>
      <c r="BI950" s="162">
        <f>IF(N950="nulová",J950,0)</f>
        <v>0</v>
      </c>
      <c r="BJ950" s="72" t="s">
        <v>105</v>
      </c>
      <c r="BK950" s="162">
        <f>ROUND(I950*H950,2)</f>
        <v>8385.99</v>
      </c>
      <c r="BL950" s="72" t="s">
        <v>162</v>
      </c>
      <c r="BM950" s="161" t="s">
        <v>1447</v>
      </c>
    </row>
    <row r="951" spans="1:65" s="82" customFormat="1" x14ac:dyDescent="0.2">
      <c r="A951" s="79"/>
      <c r="B951" s="80"/>
      <c r="C951" s="79"/>
      <c r="D951" s="163" t="s">
        <v>116</v>
      </c>
      <c r="E951" s="79"/>
      <c r="F951" s="164" t="s">
        <v>1448</v>
      </c>
      <c r="G951" s="79"/>
      <c r="H951" s="79"/>
      <c r="I951" s="79"/>
      <c r="J951" s="79"/>
      <c r="K951" s="79"/>
      <c r="L951" s="80"/>
      <c r="M951" s="165"/>
      <c r="O951" s="79"/>
      <c r="P951" s="79"/>
      <c r="Q951" s="79"/>
      <c r="R951" s="79"/>
      <c r="S951" s="79"/>
      <c r="T951" s="166"/>
      <c r="U951" s="79"/>
      <c r="V951" s="79"/>
      <c r="W951" s="79"/>
      <c r="X951" s="79"/>
      <c r="Y951" s="79"/>
      <c r="Z951" s="79"/>
      <c r="AA951" s="79"/>
      <c r="AB951" s="79"/>
      <c r="AC951" s="79"/>
      <c r="AD951" s="79"/>
      <c r="AE951" s="79"/>
      <c r="AT951" s="72" t="s">
        <v>116</v>
      </c>
      <c r="AU951" s="72" t="s">
        <v>62</v>
      </c>
    </row>
    <row r="952" spans="1:65" s="82" customFormat="1" x14ac:dyDescent="0.2">
      <c r="A952" s="79"/>
      <c r="B952" s="80"/>
      <c r="C952" s="79"/>
      <c r="D952" s="167" t="s">
        <v>118</v>
      </c>
      <c r="E952" s="79"/>
      <c r="F952" s="168" t="s">
        <v>3917</v>
      </c>
      <c r="G952" s="79"/>
      <c r="H952" s="79"/>
      <c r="I952" s="79"/>
      <c r="J952" s="79"/>
      <c r="K952" s="79"/>
      <c r="L952" s="80"/>
      <c r="M952" s="165"/>
      <c r="O952" s="79"/>
      <c r="P952" s="79"/>
      <c r="Q952" s="79"/>
      <c r="R952" s="79"/>
      <c r="S952" s="79"/>
      <c r="T952" s="166"/>
      <c r="U952" s="79"/>
      <c r="V952" s="79"/>
      <c r="W952" s="79"/>
      <c r="X952" s="79"/>
      <c r="Y952" s="79"/>
      <c r="Z952" s="79"/>
      <c r="AA952" s="79"/>
      <c r="AB952" s="79"/>
      <c r="AC952" s="79"/>
      <c r="AD952" s="79"/>
      <c r="AE952" s="79"/>
      <c r="AT952" s="72" t="s">
        <v>118</v>
      </c>
      <c r="AU952" s="72" t="s">
        <v>62</v>
      </c>
    </row>
    <row r="953" spans="1:65" s="82" customFormat="1" ht="16.5" customHeight="1" x14ac:dyDescent="0.2">
      <c r="A953" s="79"/>
      <c r="B953" s="150"/>
      <c r="C953" s="151" t="s">
        <v>1449</v>
      </c>
      <c r="D953" s="151" t="s">
        <v>26</v>
      </c>
      <c r="E953" s="152" t="s">
        <v>1450</v>
      </c>
      <c r="F953" s="153" t="s">
        <v>1451</v>
      </c>
      <c r="G953" s="154" t="s">
        <v>161</v>
      </c>
      <c r="H953" s="155">
        <v>1</v>
      </c>
      <c r="I953" s="156">
        <v>8841.6</v>
      </c>
      <c r="J953" s="156">
        <f>ROUND(I953*H953,2)</f>
        <v>8841.6</v>
      </c>
      <c r="K953" s="153" t="s">
        <v>3562</v>
      </c>
      <c r="L953" s="80"/>
      <c r="M953" s="157" t="s">
        <v>31</v>
      </c>
      <c r="N953" s="158" t="s">
        <v>3550</v>
      </c>
      <c r="O953" s="159">
        <v>1.3320000000000001</v>
      </c>
      <c r="P953" s="159">
        <f>O953*H953</f>
        <v>1.3320000000000001</v>
      </c>
      <c r="Q953" s="159">
        <v>2.2198041500000001E-2</v>
      </c>
      <c r="R953" s="159">
        <f>Q953*H953</f>
        <v>2.2198041500000001E-2</v>
      </c>
      <c r="S953" s="159">
        <v>0</v>
      </c>
      <c r="T953" s="160">
        <f>S953*H953</f>
        <v>0</v>
      </c>
      <c r="U953" s="79"/>
      <c r="V953" s="79"/>
      <c r="W953" s="79"/>
      <c r="X953" s="79"/>
      <c r="Y953" s="79"/>
      <c r="Z953" s="79"/>
      <c r="AA953" s="79"/>
      <c r="AB953" s="79"/>
      <c r="AC953" s="79"/>
      <c r="AD953" s="79"/>
      <c r="AE953" s="79"/>
      <c r="AR953" s="161" t="s">
        <v>162</v>
      </c>
      <c r="AT953" s="161" t="s">
        <v>26</v>
      </c>
      <c r="AU953" s="161" t="s">
        <v>62</v>
      </c>
      <c r="AY953" s="72" t="s">
        <v>107</v>
      </c>
      <c r="BE953" s="162">
        <f>IF(N953="základní",J953,0)</f>
        <v>8841.6</v>
      </c>
      <c r="BF953" s="162">
        <f>IF(N953="snížená",J953,0)</f>
        <v>0</v>
      </c>
      <c r="BG953" s="162">
        <f>IF(N953="zákl. přenesená",J953,0)</f>
        <v>0</v>
      </c>
      <c r="BH953" s="162">
        <f>IF(N953="sníž. přenesená",J953,0)</f>
        <v>0</v>
      </c>
      <c r="BI953" s="162">
        <f>IF(N953="nulová",J953,0)</f>
        <v>0</v>
      </c>
      <c r="BJ953" s="72" t="s">
        <v>105</v>
      </c>
      <c r="BK953" s="162">
        <f>ROUND(I953*H953,2)</f>
        <v>8841.6</v>
      </c>
      <c r="BL953" s="72" t="s">
        <v>162</v>
      </c>
      <c r="BM953" s="161" t="s">
        <v>1452</v>
      </c>
    </row>
    <row r="954" spans="1:65" s="82" customFormat="1" x14ac:dyDescent="0.2">
      <c r="A954" s="79"/>
      <c r="B954" s="80"/>
      <c r="C954" s="79"/>
      <c r="D954" s="163" t="s">
        <v>116</v>
      </c>
      <c r="E954" s="79"/>
      <c r="F954" s="164" t="s">
        <v>1453</v>
      </c>
      <c r="G954" s="79"/>
      <c r="H954" s="79"/>
      <c r="I954" s="79"/>
      <c r="J954" s="79"/>
      <c r="K954" s="79"/>
      <c r="L954" s="80"/>
      <c r="M954" s="165"/>
      <c r="O954" s="79"/>
      <c r="P954" s="79"/>
      <c r="Q954" s="79"/>
      <c r="R954" s="79"/>
      <c r="S954" s="79"/>
      <c r="T954" s="166"/>
      <c r="U954" s="79"/>
      <c r="V954" s="79"/>
      <c r="W954" s="79"/>
      <c r="X954" s="79"/>
      <c r="Y954" s="79"/>
      <c r="Z954" s="79"/>
      <c r="AA954" s="79"/>
      <c r="AB954" s="79"/>
      <c r="AC954" s="79"/>
      <c r="AD954" s="79"/>
      <c r="AE954" s="79"/>
      <c r="AT954" s="72" t="s">
        <v>116</v>
      </c>
      <c r="AU954" s="72" t="s">
        <v>62</v>
      </c>
    </row>
    <row r="955" spans="1:65" s="82" customFormat="1" x14ac:dyDescent="0.2">
      <c r="A955" s="79"/>
      <c r="B955" s="80"/>
      <c r="C955" s="79"/>
      <c r="D955" s="167" t="s">
        <v>118</v>
      </c>
      <c r="E955" s="79"/>
      <c r="F955" s="168" t="s">
        <v>3918</v>
      </c>
      <c r="G955" s="79"/>
      <c r="H955" s="79"/>
      <c r="I955" s="79"/>
      <c r="J955" s="79"/>
      <c r="K955" s="79"/>
      <c r="L955" s="80"/>
      <c r="M955" s="165"/>
      <c r="O955" s="79"/>
      <c r="P955" s="79"/>
      <c r="Q955" s="79"/>
      <c r="R955" s="79"/>
      <c r="S955" s="79"/>
      <c r="T955" s="166"/>
      <c r="U955" s="79"/>
      <c r="V955" s="79"/>
      <c r="W955" s="79"/>
      <c r="X955" s="79"/>
      <c r="Y955" s="79"/>
      <c r="Z955" s="79"/>
      <c r="AA955" s="79"/>
      <c r="AB955" s="79"/>
      <c r="AC955" s="79"/>
      <c r="AD955" s="79"/>
      <c r="AE955" s="79"/>
      <c r="AT955" s="72" t="s">
        <v>118</v>
      </c>
      <c r="AU955" s="72" t="s">
        <v>62</v>
      </c>
    </row>
    <row r="956" spans="1:65" s="82" customFormat="1" ht="16.5" customHeight="1" x14ac:dyDescent="0.2">
      <c r="A956" s="79"/>
      <c r="B956" s="150"/>
      <c r="C956" s="151" t="s">
        <v>1454</v>
      </c>
      <c r="D956" s="151" t="s">
        <v>26</v>
      </c>
      <c r="E956" s="152" t="s">
        <v>1455</v>
      </c>
      <c r="F956" s="153" t="s">
        <v>1456</v>
      </c>
      <c r="G956" s="154" t="s">
        <v>161</v>
      </c>
      <c r="H956" s="155">
        <v>1</v>
      </c>
      <c r="I956" s="156">
        <v>5163.63</v>
      </c>
      <c r="J956" s="156">
        <f>ROUND(I956*H956,2)</f>
        <v>5163.63</v>
      </c>
      <c r="K956" s="153" t="s">
        <v>3562</v>
      </c>
      <c r="L956" s="80"/>
      <c r="M956" s="157" t="s">
        <v>31</v>
      </c>
      <c r="N956" s="158" t="s">
        <v>3550</v>
      </c>
      <c r="O956" s="159">
        <v>1.5660000000000001</v>
      </c>
      <c r="P956" s="159">
        <f>O956*H956</f>
        <v>1.5660000000000001</v>
      </c>
      <c r="Q956" s="159">
        <v>7.0099784999999998E-3</v>
      </c>
      <c r="R956" s="159">
        <f>Q956*H956</f>
        <v>7.0099784999999998E-3</v>
      </c>
      <c r="S956" s="159">
        <v>0</v>
      </c>
      <c r="T956" s="160">
        <f>S956*H956</f>
        <v>0</v>
      </c>
      <c r="U956" s="79"/>
      <c r="V956" s="79"/>
      <c r="W956" s="79"/>
      <c r="X956" s="79"/>
      <c r="Y956" s="79"/>
      <c r="Z956" s="79"/>
      <c r="AA956" s="79"/>
      <c r="AB956" s="79"/>
      <c r="AC956" s="79"/>
      <c r="AD956" s="79"/>
      <c r="AE956" s="79"/>
      <c r="AR956" s="161" t="s">
        <v>162</v>
      </c>
      <c r="AT956" s="161" t="s">
        <v>26</v>
      </c>
      <c r="AU956" s="161" t="s">
        <v>62</v>
      </c>
      <c r="AY956" s="72" t="s">
        <v>107</v>
      </c>
      <c r="BE956" s="162">
        <f>IF(N956="základní",J956,0)</f>
        <v>5163.63</v>
      </c>
      <c r="BF956" s="162">
        <f>IF(N956="snížená",J956,0)</f>
        <v>0</v>
      </c>
      <c r="BG956" s="162">
        <f>IF(N956="zákl. přenesená",J956,0)</f>
        <v>0</v>
      </c>
      <c r="BH956" s="162">
        <f>IF(N956="sníž. přenesená",J956,0)</f>
        <v>0</v>
      </c>
      <c r="BI956" s="162">
        <f>IF(N956="nulová",J956,0)</f>
        <v>0</v>
      </c>
      <c r="BJ956" s="72" t="s">
        <v>105</v>
      </c>
      <c r="BK956" s="162">
        <f>ROUND(I956*H956,2)</f>
        <v>5163.63</v>
      </c>
      <c r="BL956" s="72" t="s">
        <v>162</v>
      </c>
      <c r="BM956" s="161" t="s">
        <v>1457</v>
      </c>
    </row>
    <row r="957" spans="1:65" s="82" customFormat="1" x14ac:dyDescent="0.2">
      <c r="A957" s="79"/>
      <c r="B957" s="80"/>
      <c r="C957" s="79"/>
      <c r="D957" s="163" t="s">
        <v>116</v>
      </c>
      <c r="E957" s="79"/>
      <c r="F957" s="164" t="s">
        <v>1458</v>
      </c>
      <c r="G957" s="79"/>
      <c r="H957" s="79"/>
      <c r="I957" s="79"/>
      <c r="J957" s="79"/>
      <c r="K957" s="79"/>
      <c r="L957" s="80"/>
      <c r="M957" s="165"/>
      <c r="O957" s="79"/>
      <c r="P957" s="79"/>
      <c r="Q957" s="79"/>
      <c r="R957" s="79"/>
      <c r="S957" s="79"/>
      <c r="T957" s="166"/>
      <c r="U957" s="79"/>
      <c r="V957" s="79"/>
      <c r="W957" s="79"/>
      <c r="X957" s="79"/>
      <c r="Y957" s="79"/>
      <c r="Z957" s="79"/>
      <c r="AA957" s="79"/>
      <c r="AB957" s="79"/>
      <c r="AC957" s="79"/>
      <c r="AD957" s="79"/>
      <c r="AE957" s="79"/>
      <c r="AT957" s="72" t="s">
        <v>116</v>
      </c>
      <c r="AU957" s="72" t="s">
        <v>62</v>
      </c>
    </row>
    <row r="958" spans="1:65" s="82" customFormat="1" x14ac:dyDescent="0.2">
      <c r="A958" s="79"/>
      <c r="B958" s="80"/>
      <c r="C958" s="79"/>
      <c r="D958" s="167" t="s">
        <v>118</v>
      </c>
      <c r="E958" s="79"/>
      <c r="F958" s="168" t="s">
        <v>3919</v>
      </c>
      <c r="G958" s="79"/>
      <c r="H958" s="79"/>
      <c r="I958" s="79"/>
      <c r="J958" s="79"/>
      <c r="K958" s="79"/>
      <c r="L958" s="80"/>
      <c r="M958" s="165"/>
      <c r="O958" s="79"/>
      <c r="P958" s="79"/>
      <c r="Q958" s="79"/>
      <c r="R958" s="79"/>
      <c r="S958" s="79"/>
      <c r="T958" s="166"/>
      <c r="U958" s="79"/>
      <c r="V958" s="79"/>
      <c r="W958" s="79"/>
      <c r="X958" s="79"/>
      <c r="Y958" s="79"/>
      <c r="Z958" s="79"/>
      <c r="AA958" s="79"/>
      <c r="AB958" s="79"/>
      <c r="AC958" s="79"/>
      <c r="AD958" s="79"/>
      <c r="AE958" s="79"/>
      <c r="AT958" s="72" t="s">
        <v>118</v>
      </c>
      <c r="AU958" s="72" t="s">
        <v>62</v>
      </c>
    </row>
    <row r="959" spans="1:65" s="82" customFormat="1" ht="16.5" customHeight="1" x14ac:dyDescent="0.2">
      <c r="A959" s="79"/>
      <c r="B959" s="150"/>
      <c r="C959" s="151" t="s">
        <v>1459</v>
      </c>
      <c r="D959" s="151" t="s">
        <v>26</v>
      </c>
      <c r="E959" s="152" t="s">
        <v>1460</v>
      </c>
      <c r="F959" s="153" t="s">
        <v>1461</v>
      </c>
      <c r="G959" s="154" t="s">
        <v>125</v>
      </c>
      <c r="H959" s="155">
        <v>12</v>
      </c>
      <c r="I959" s="156">
        <v>115.3</v>
      </c>
      <c r="J959" s="156">
        <f>ROUND(I959*H959,2)</f>
        <v>1383.6</v>
      </c>
      <c r="K959" s="153" t="s">
        <v>3562</v>
      </c>
      <c r="L959" s="80"/>
      <c r="M959" s="157" t="s">
        <v>31</v>
      </c>
      <c r="N959" s="158" t="s">
        <v>3550</v>
      </c>
      <c r="O959" s="159">
        <v>0.114</v>
      </c>
      <c r="P959" s="159">
        <f>O959*H959</f>
        <v>1.3680000000000001</v>
      </c>
      <c r="Q959" s="159">
        <v>1.1243E-3</v>
      </c>
      <c r="R959" s="159">
        <f>Q959*H959</f>
        <v>1.3491599999999999E-2</v>
      </c>
      <c r="S959" s="159">
        <v>0</v>
      </c>
      <c r="T959" s="160">
        <f>S959*H959</f>
        <v>0</v>
      </c>
      <c r="U959" s="79"/>
      <c r="V959" s="79"/>
      <c r="W959" s="79"/>
      <c r="X959" s="79"/>
      <c r="Y959" s="79"/>
      <c r="Z959" s="79"/>
      <c r="AA959" s="79"/>
      <c r="AB959" s="79"/>
      <c r="AC959" s="79"/>
      <c r="AD959" s="79"/>
      <c r="AE959" s="79"/>
      <c r="AR959" s="161" t="s">
        <v>162</v>
      </c>
      <c r="AT959" s="161" t="s">
        <v>26</v>
      </c>
      <c r="AU959" s="161" t="s">
        <v>62</v>
      </c>
      <c r="AY959" s="72" t="s">
        <v>107</v>
      </c>
      <c r="BE959" s="162">
        <f>IF(N959="základní",J959,0)</f>
        <v>1383.6</v>
      </c>
      <c r="BF959" s="162">
        <f>IF(N959="snížená",J959,0)</f>
        <v>0</v>
      </c>
      <c r="BG959" s="162">
        <f>IF(N959="zákl. přenesená",J959,0)</f>
        <v>0</v>
      </c>
      <c r="BH959" s="162">
        <f>IF(N959="sníž. přenesená",J959,0)</f>
        <v>0</v>
      </c>
      <c r="BI959" s="162">
        <f>IF(N959="nulová",J959,0)</f>
        <v>0</v>
      </c>
      <c r="BJ959" s="72" t="s">
        <v>105</v>
      </c>
      <c r="BK959" s="162">
        <f>ROUND(I959*H959,2)</f>
        <v>1383.6</v>
      </c>
      <c r="BL959" s="72" t="s">
        <v>162</v>
      </c>
      <c r="BM959" s="161" t="s">
        <v>1462</v>
      </c>
    </row>
    <row r="960" spans="1:65" s="82" customFormat="1" x14ac:dyDescent="0.2">
      <c r="A960" s="79"/>
      <c r="B960" s="80"/>
      <c r="C960" s="79"/>
      <c r="D960" s="163" t="s">
        <v>116</v>
      </c>
      <c r="E960" s="79"/>
      <c r="F960" s="164" t="s">
        <v>1463</v>
      </c>
      <c r="G960" s="79"/>
      <c r="H960" s="79"/>
      <c r="I960" s="79"/>
      <c r="J960" s="79"/>
      <c r="K960" s="79"/>
      <c r="L960" s="80"/>
      <c r="M960" s="165"/>
      <c r="O960" s="79"/>
      <c r="P960" s="79"/>
      <c r="Q960" s="79"/>
      <c r="R960" s="79"/>
      <c r="S960" s="79"/>
      <c r="T960" s="166"/>
      <c r="U960" s="79"/>
      <c r="V960" s="79"/>
      <c r="W960" s="79"/>
      <c r="X960" s="79"/>
      <c r="Y960" s="79"/>
      <c r="Z960" s="79"/>
      <c r="AA960" s="79"/>
      <c r="AB960" s="79"/>
      <c r="AC960" s="79"/>
      <c r="AD960" s="79"/>
      <c r="AE960" s="79"/>
      <c r="AT960" s="72" t="s">
        <v>116</v>
      </c>
      <c r="AU960" s="72" t="s">
        <v>62</v>
      </c>
    </row>
    <row r="961" spans="1:65" s="82" customFormat="1" x14ac:dyDescent="0.2">
      <c r="A961" s="79"/>
      <c r="B961" s="80"/>
      <c r="C961" s="79"/>
      <c r="D961" s="167" t="s">
        <v>118</v>
      </c>
      <c r="E961" s="79"/>
      <c r="F961" s="168" t="s">
        <v>3920</v>
      </c>
      <c r="G961" s="79"/>
      <c r="H961" s="79"/>
      <c r="I961" s="79"/>
      <c r="J961" s="79"/>
      <c r="K961" s="79"/>
      <c r="L961" s="80"/>
      <c r="M961" s="165"/>
      <c r="O961" s="79"/>
      <c r="P961" s="79"/>
      <c r="Q961" s="79"/>
      <c r="R961" s="79"/>
      <c r="S961" s="79"/>
      <c r="T961" s="166"/>
      <c r="U961" s="79"/>
      <c r="V961" s="79"/>
      <c r="W961" s="79"/>
      <c r="X961" s="79"/>
      <c r="Y961" s="79"/>
      <c r="Z961" s="79"/>
      <c r="AA961" s="79"/>
      <c r="AB961" s="79"/>
      <c r="AC961" s="79"/>
      <c r="AD961" s="79"/>
      <c r="AE961" s="79"/>
      <c r="AT961" s="72" t="s">
        <v>118</v>
      </c>
      <c r="AU961" s="72" t="s">
        <v>62</v>
      </c>
    </row>
    <row r="962" spans="1:65" s="82" customFormat="1" ht="16.5" customHeight="1" x14ac:dyDescent="0.2">
      <c r="A962" s="79"/>
      <c r="B962" s="150"/>
      <c r="C962" s="151" t="s">
        <v>1464</v>
      </c>
      <c r="D962" s="151" t="s">
        <v>26</v>
      </c>
      <c r="E962" s="152" t="s">
        <v>1465</v>
      </c>
      <c r="F962" s="153" t="s">
        <v>1466</v>
      </c>
      <c r="G962" s="154" t="s">
        <v>125</v>
      </c>
      <c r="H962" s="155">
        <v>1</v>
      </c>
      <c r="I962" s="156">
        <v>24852.62</v>
      </c>
      <c r="J962" s="156">
        <f>ROUND(I962*H962,2)</f>
        <v>24852.62</v>
      </c>
      <c r="K962" s="153" t="s">
        <v>3562</v>
      </c>
      <c r="L962" s="80"/>
      <c r="M962" s="157" t="s">
        <v>31</v>
      </c>
      <c r="N962" s="158" t="s">
        <v>3550</v>
      </c>
      <c r="O962" s="159">
        <v>4.8319999999999999</v>
      </c>
      <c r="P962" s="159">
        <f>O962*H962</f>
        <v>4.8319999999999999</v>
      </c>
      <c r="Q962" s="159">
        <v>0.1028144772</v>
      </c>
      <c r="R962" s="159">
        <f>Q962*H962</f>
        <v>0.1028144772</v>
      </c>
      <c r="S962" s="159">
        <v>0</v>
      </c>
      <c r="T962" s="160">
        <f>S962*H962</f>
        <v>0</v>
      </c>
      <c r="U962" s="79"/>
      <c r="V962" s="79"/>
      <c r="W962" s="79"/>
      <c r="X962" s="79"/>
      <c r="Y962" s="79"/>
      <c r="Z962" s="79"/>
      <c r="AA962" s="79"/>
      <c r="AB962" s="79"/>
      <c r="AC962" s="79"/>
      <c r="AD962" s="79"/>
      <c r="AE962" s="79"/>
      <c r="AR962" s="161" t="s">
        <v>162</v>
      </c>
      <c r="AT962" s="161" t="s">
        <v>26</v>
      </c>
      <c r="AU962" s="161" t="s">
        <v>62</v>
      </c>
      <c r="AY962" s="72" t="s">
        <v>107</v>
      </c>
      <c r="BE962" s="162">
        <f>IF(N962="základní",J962,0)</f>
        <v>24852.62</v>
      </c>
      <c r="BF962" s="162">
        <f>IF(N962="snížená",J962,0)</f>
        <v>0</v>
      </c>
      <c r="BG962" s="162">
        <f>IF(N962="zákl. přenesená",J962,0)</f>
        <v>0</v>
      </c>
      <c r="BH962" s="162">
        <f>IF(N962="sníž. přenesená",J962,0)</f>
        <v>0</v>
      </c>
      <c r="BI962" s="162">
        <f>IF(N962="nulová",J962,0)</f>
        <v>0</v>
      </c>
      <c r="BJ962" s="72" t="s">
        <v>105</v>
      </c>
      <c r="BK962" s="162">
        <f>ROUND(I962*H962,2)</f>
        <v>24852.62</v>
      </c>
      <c r="BL962" s="72" t="s">
        <v>162</v>
      </c>
      <c r="BM962" s="161" t="s">
        <v>1467</v>
      </c>
    </row>
    <row r="963" spans="1:65" s="82" customFormat="1" ht="19.5" x14ac:dyDescent="0.2">
      <c r="A963" s="79"/>
      <c r="B963" s="80"/>
      <c r="C963" s="79"/>
      <c r="D963" s="163" t="s">
        <v>116</v>
      </c>
      <c r="E963" s="79"/>
      <c r="F963" s="164" t="s">
        <v>1468</v>
      </c>
      <c r="G963" s="79"/>
      <c r="H963" s="79"/>
      <c r="I963" s="79"/>
      <c r="J963" s="79"/>
      <c r="K963" s="79"/>
      <c r="L963" s="80"/>
      <c r="M963" s="165"/>
      <c r="O963" s="79"/>
      <c r="P963" s="79"/>
      <c r="Q963" s="79"/>
      <c r="R963" s="79"/>
      <c r="S963" s="79"/>
      <c r="T963" s="166"/>
      <c r="U963" s="79"/>
      <c r="V963" s="79"/>
      <c r="W963" s="79"/>
      <c r="X963" s="79"/>
      <c r="Y963" s="79"/>
      <c r="Z963" s="79"/>
      <c r="AA963" s="79"/>
      <c r="AB963" s="79"/>
      <c r="AC963" s="79"/>
      <c r="AD963" s="79"/>
      <c r="AE963" s="79"/>
      <c r="AT963" s="72" t="s">
        <v>116</v>
      </c>
      <c r="AU963" s="72" t="s">
        <v>62</v>
      </c>
    </row>
    <row r="964" spans="1:65" s="82" customFormat="1" x14ac:dyDescent="0.2">
      <c r="A964" s="79"/>
      <c r="B964" s="80"/>
      <c r="C964" s="79"/>
      <c r="D964" s="167" t="s">
        <v>118</v>
      </c>
      <c r="E964" s="79"/>
      <c r="F964" s="168" t="s">
        <v>3921</v>
      </c>
      <c r="G964" s="79"/>
      <c r="H964" s="79"/>
      <c r="I964" s="79"/>
      <c r="J964" s="79"/>
      <c r="K964" s="79"/>
      <c r="L964" s="80"/>
      <c r="M964" s="165"/>
      <c r="O964" s="79"/>
      <c r="P964" s="79"/>
      <c r="Q964" s="79"/>
      <c r="R964" s="79"/>
      <c r="S964" s="79"/>
      <c r="T964" s="166"/>
      <c r="U964" s="79"/>
      <c r="V964" s="79"/>
      <c r="W964" s="79"/>
      <c r="X964" s="79"/>
      <c r="Y964" s="79"/>
      <c r="Z964" s="79"/>
      <c r="AA964" s="79"/>
      <c r="AB964" s="79"/>
      <c r="AC964" s="79"/>
      <c r="AD964" s="79"/>
      <c r="AE964" s="79"/>
      <c r="AT964" s="72" t="s">
        <v>118</v>
      </c>
      <c r="AU964" s="72" t="s">
        <v>62</v>
      </c>
    </row>
    <row r="965" spans="1:65" s="82" customFormat="1" ht="16.5" customHeight="1" x14ac:dyDescent="0.2">
      <c r="A965" s="79"/>
      <c r="B965" s="150"/>
      <c r="C965" s="151" t="s">
        <v>1469</v>
      </c>
      <c r="D965" s="151" t="s">
        <v>26</v>
      </c>
      <c r="E965" s="152" t="s">
        <v>1470</v>
      </c>
      <c r="F965" s="153" t="s">
        <v>1471</v>
      </c>
      <c r="G965" s="154" t="s">
        <v>125</v>
      </c>
      <c r="H965" s="155">
        <v>1</v>
      </c>
      <c r="I965" s="156">
        <v>40868.550000000003</v>
      </c>
      <c r="J965" s="156">
        <f>ROUND(I965*H965,2)</f>
        <v>40868.550000000003</v>
      </c>
      <c r="K965" s="153" t="s">
        <v>3562</v>
      </c>
      <c r="L965" s="80"/>
      <c r="M965" s="157" t="s">
        <v>31</v>
      </c>
      <c r="N965" s="158" t="s">
        <v>3550</v>
      </c>
      <c r="O965" s="159">
        <v>5.7960000000000003</v>
      </c>
      <c r="P965" s="159">
        <f>O965*H965</f>
        <v>5.7960000000000003</v>
      </c>
      <c r="Q965" s="159">
        <v>0.11773447720000001</v>
      </c>
      <c r="R965" s="159">
        <f>Q965*H965</f>
        <v>0.11773447720000001</v>
      </c>
      <c r="S965" s="159">
        <v>0</v>
      </c>
      <c r="T965" s="160">
        <f>S965*H965</f>
        <v>0</v>
      </c>
      <c r="U965" s="79"/>
      <c r="V965" s="79"/>
      <c r="W965" s="79"/>
      <c r="X965" s="79"/>
      <c r="Y965" s="79"/>
      <c r="Z965" s="79"/>
      <c r="AA965" s="79"/>
      <c r="AB965" s="79"/>
      <c r="AC965" s="79"/>
      <c r="AD965" s="79"/>
      <c r="AE965" s="79"/>
      <c r="AR965" s="161" t="s">
        <v>162</v>
      </c>
      <c r="AT965" s="161" t="s">
        <v>26</v>
      </c>
      <c r="AU965" s="161" t="s">
        <v>62</v>
      </c>
      <c r="AY965" s="72" t="s">
        <v>107</v>
      </c>
      <c r="BE965" s="162">
        <f>IF(N965="základní",J965,0)</f>
        <v>40868.550000000003</v>
      </c>
      <c r="BF965" s="162">
        <f>IF(N965="snížená",J965,0)</f>
        <v>0</v>
      </c>
      <c r="BG965" s="162">
        <f>IF(N965="zákl. přenesená",J965,0)</f>
        <v>0</v>
      </c>
      <c r="BH965" s="162">
        <f>IF(N965="sníž. přenesená",J965,0)</f>
        <v>0</v>
      </c>
      <c r="BI965" s="162">
        <f>IF(N965="nulová",J965,0)</f>
        <v>0</v>
      </c>
      <c r="BJ965" s="72" t="s">
        <v>105</v>
      </c>
      <c r="BK965" s="162">
        <f>ROUND(I965*H965,2)</f>
        <v>40868.550000000003</v>
      </c>
      <c r="BL965" s="72" t="s">
        <v>162</v>
      </c>
      <c r="BM965" s="161" t="s">
        <v>1472</v>
      </c>
    </row>
    <row r="966" spans="1:65" s="82" customFormat="1" ht="19.5" x14ac:dyDescent="0.2">
      <c r="A966" s="79"/>
      <c r="B966" s="80"/>
      <c r="C966" s="79"/>
      <c r="D966" s="163" t="s">
        <v>116</v>
      </c>
      <c r="E966" s="79"/>
      <c r="F966" s="164" t="s">
        <v>1473</v>
      </c>
      <c r="G966" s="79"/>
      <c r="H966" s="79"/>
      <c r="I966" s="79"/>
      <c r="J966" s="79"/>
      <c r="K966" s="79"/>
      <c r="L966" s="80"/>
      <c r="M966" s="165"/>
      <c r="O966" s="79"/>
      <c r="P966" s="79"/>
      <c r="Q966" s="79"/>
      <c r="R966" s="79"/>
      <c r="S966" s="79"/>
      <c r="T966" s="166"/>
      <c r="U966" s="79"/>
      <c r="V966" s="79"/>
      <c r="W966" s="79"/>
      <c r="X966" s="79"/>
      <c r="Y966" s="79"/>
      <c r="Z966" s="79"/>
      <c r="AA966" s="79"/>
      <c r="AB966" s="79"/>
      <c r="AC966" s="79"/>
      <c r="AD966" s="79"/>
      <c r="AE966" s="79"/>
      <c r="AT966" s="72" t="s">
        <v>116</v>
      </c>
      <c r="AU966" s="72" t="s">
        <v>62</v>
      </c>
    </row>
    <row r="967" spans="1:65" s="82" customFormat="1" x14ac:dyDescent="0.2">
      <c r="A967" s="79"/>
      <c r="B967" s="80"/>
      <c r="C967" s="79"/>
      <c r="D967" s="167" t="s">
        <v>118</v>
      </c>
      <c r="E967" s="79"/>
      <c r="F967" s="168" t="s">
        <v>3922</v>
      </c>
      <c r="G967" s="79"/>
      <c r="H967" s="79"/>
      <c r="I967" s="79"/>
      <c r="J967" s="79"/>
      <c r="K967" s="79"/>
      <c r="L967" s="80"/>
      <c r="M967" s="165"/>
      <c r="O967" s="79"/>
      <c r="P967" s="79"/>
      <c r="Q967" s="79"/>
      <c r="R967" s="79"/>
      <c r="S967" s="79"/>
      <c r="T967" s="166"/>
      <c r="U967" s="79"/>
      <c r="V967" s="79"/>
      <c r="W967" s="79"/>
      <c r="X967" s="79"/>
      <c r="Y967" s="79"/>
      <c r="Z967" s="79"/>
      <c r="AA967" s="79"/>
      <c r="AB967" s="79"/>
      <c r="AC967" s="79"/>
      <c r="AD967" s="79"/>
      <c r="AE967" s="79"/>
      <c r="AT967" s="72" t="s">
        <v>118</v>
      </c>
      <c r="AU967" s="72" t="s">
        <v>62</v>
      </c>
    </row>
    <row r="968" spans="1:65" s="82" customFormat="1" ht="16.5" customHeight="1" x14ac:dyDescent="0.2">
      <c r="A968" s="79"/>
      <c r="B968" s="150"/>
      <c r="C968" s="151" t="s">
        <v>1474</v>
      </c>
      <c r="D968" s="151" t="s">
        <v>26</v>
      </c>
      <c r="E968" s="152" t="s">
        <v>1475</v>
      </c>
      <c r="F968" s="153" t="s">
        <v>3923</v>
      </c>
      <c r="G968" s="154" t="s">
        <v>161</v>
      </c>
      <c r="H968" s="155">
        <v>6</v>
      </c>
      <c r="I968" s="156">
        <v>1145.3499999999999</v>
      </c>
      <c r="J968" s="156">
        <f>ROUND(I968*H968,2)</f>
        <v>6872.1</v>
      </c>
      <c r="K968" s="153" t="s">
        <v>3562</v>
      </c>
      <c r="L968" s="80"/>
      <c r="M968" s="157" t="s">
        <v>31</v>
      </c>
      <c r="N968" s="158" t="s">
        <v>3550</v>
      </c>
      <c r="O968" s="159">
        <v>2.3069999999999999</v>
      </c>
      <c r="P968" s="159">
        <f>O968*H968</f>
        <v>13.841999999999999</v>
      </c>
      <c r="Q968" s="159">
        <v>0</v>
      </c>
      <c r="R968" s="159">
        <f>Q968*H968</f>
        <v>0</v>
      </c>
      <c r="S968" s="159">
        <v>0.29980000000000001</v>
      </c>
      <c r="T968" s="160">
        <f>S968*H968</f>
        <v>1.7988</v>
      </c>
      <c r="U968" s="79"/>
      <c r="V968" s="79"/>
      <c r="W968" s="79"/>
      <c r="X968" s="79"/>
      <c r="Y968" s="79"/>
      <c r="Z968" s="79"/>
      <c r="AA968" s="79"/>
      <c r="AB968" s="79"/>
      <c r="AC968" s="79"/>
      <c r="AD968" s="79"/>
      <c r="AE968" s="79"/>
      <c r="AR968" s="161" t="s">
        <v>162</v>
      </c>
      <c r="AT968" s="161" t="s">
        <v>26</v>
      </c>
      <c r="AU968" s="161" t="s">
        <v>62</v>
      </c>
      <c r="AY968" s="72" t="s">
        <v>107</v>
      </c>
      <c r="BE968" s="162">
        <f>IF(N968="základní",J968,0)</f>
        <v>6872.1</v>
      </c>
      <c r="BF968" s="162">
        <f>IF(N968="snížená",J968,0)</f>
        <v>0</v>
      </c>
      <c r="BG968" s="162">
        <f>IF(N968="zákl. přenesená",J968,0)</f>
        <v>0</v>
      </c>
      <c r="BH968" s="162">
        <f>IF(N968="sníž. přenesená",J968,0)</f>
        <v>0</v>
      </c>
      <c r="BI968" s="162">
        <f>IF(N968="nulová",J968,0)</f>
        <v>0</v>
      </c>
      <c r="BJ968" s="72" t="s">
        <v>105</v>
      </c>
      <c r="BK968" s="162">
        <f>ROUND(I968*H968,2)</f>
        <v>6872.1</v>
      </c>
      <c r="BL968" s="72" t="s">
        <v>162</v>
      </c>
      <c r="BM968" s="161" t="s">
        <v>1476</v>
      </c>
    </row>
    <row r="969" spans="1:65" s="82" customFormat="1" x14ac:dyDescent="0.2">
      <c r="A969" s="79"/>
      <c r="B969" s="80"/>
      <c r="C969" s="79"/>
      <c r="D969" s="163" t="s">
        <v>116</v>
      </c>
      <c r="E969" s="79"/>
      <c r="F969" s="164" t="s">
        <v>1477</v>
      </c>
      <c r="G969" s="79"/>
      <c r="H969" s="79"/>
      <c r="I969" s="79"/>
      <c r="J969" s="79"/>
      <c r="K969" s="79"/>
      <c r="L969" s="80"/>
      <c r="M969" s="165"/>
      <c r="O969" s="79"/>
      <c r="P969" s="79"/>
      <c r="Q969" s="79"/>
      <c r="R969" s="79"/>
      <c r="S969" s="79"/>
      <c r="T969" s="166"/>
      <c r="U969" s="79"/>
      <c r="V969" s="79"/>
      <c r="W969" s="79"/>
      <c r="X969" s="79"/>
      <c r="Y969" s="79"/>
      <c r="Z969" s="79"/>
      <c r="AA969" s="79"/>
      <c r="AB969" s="79"/>
      <c r="AC969" s="79"/>
      <c r="AD969" s="79"/>
      <c r="AE969" s="79"/>
      <c r="AT969" s="72" t="s">
        <v>116</v>
      </c>
      <c r="AU969" s="72" t="s">
        <v>62</v>
      </c>
    </row>
    <row r="970" spans="1:65" s="82" customFormat="1" x14ac:dyDescent="0.2">
      <c r="A970" s="79"/>
      <c r="B970" s="80"/>
      <c r="C970" s="79"/>
      <c r="D970" s="167" t="s">
        <v>118</v>
      </c>
      <c r="E970" s="79"/>
      <c r="F970" s="168" t="s">
        <v>3924</v>
      </c>
      <c r="G970" s="79"/>
      <c r="H970" s="79"/>
      <c r="I970" s="79"/>
      <c r="J970" s="79"/>
      <c r="K970" s="79"/>
      <c r="L970" s="80"/>
      <c r="M970" s="165"/>
      <c r="O970" s="79"/>
      <c r="P970" s="79"/>
      <c r="Q970" s="79"/>
      <c r="R970" s="79"/>
      <c r="S970" s="79"/>
      <c r="T970" s="166"/>
      <c r="U970" s="79"/>
      <c r="V970" s="79"/>
      <c r="W970" s="79"/>
      <c r="X970" s="79"/>
      <c r="Y970" s="79"/>
      <c r="Z970" s="79"/>
      <c r="AA970" s="79"/>
      <c r="AB970" s="79"/>
      <c r="AC970" s="79"/>
      <c r="AD970" s="79"/>
      <c r="AE970" s="79"/>
      <c r="AT970" s="72" t="s">
        <v>118</v>
      </c>
      <c r="AU970" s="72" t="s">
        <v>62</v>
      </c>
    </row>
    <row r="971" spans="1:65" s="82" customFormat="1" ht="16.5" customHeight="1" x14ac:dyDescent="0.2">
      <c r="A971" s="79"/>
      <c r="B971" s="150"/>
      <c r="C971" s="151" t="s">
        <v>1478</v>
      </c>
      <c r="D971" s="151" t="s">
        <v>26</v>
      </c>
      <c r="E971" s="152" t="s">
        <v>1479</v>
      </c>
      <c r="F971" s="153" t="s">
        <v>3925</v>
      </c>
      <c r="G971" s="154" t="s">
        <v>161</v>
      </c>
      <c r="H971" s="155">
        <v>1</v>
      </c>
      <c r="I971" s="156">
        <v>1794.46</v>
      </c>
      <c r="J971" s="156">
        <f>ROUND(I971*H971,2)</f>
        <v>1794.46</v>
      </c>
      <c r="K971" s="153" t="s">
        <v>3562</v>
      </c>
      <c r="L971" s="80"/>
      <c r="M971" s="157" t="s">
        <v>31</v>
      </c>
      <c r="N971" s="158" t="s">
        <v>3550</v>
      </c>
      <c r="O971" s="159">
        <v>3.6850000000000001</v>
      </c>
      <c r="P971" s="159">
        <f>O971*H971</f>
        <v>3.6850000000000001</v>
      </c>
      <c r="Q971" s="159">
        <v>0</v>
      </c>
      <c r="R971" s="159">
        <f>Q971*H971</f>
        <v>0</v>
      </c>
      <c r="S971" s="159">
        <v>0.70920000000000005</v>
      </c>
      <c r="T971" s="160">
        <f>S971*H971</f>
        <v>0.70920000000000005</v>
      </c>
      <c r="U971" s="79"/>
      <c r="V971" s="79"/>
      <c r="W971" s="79"/>
      <c r="X971" s="79"/>
      <c r="Y971" s="79"/>
      <c r="Z971" s="79"/>
      <c r="AA971" s="79"/>
      <c r="AB971" s="79"/>
      <c r="AC971" s="79"/>
      <c r="AD971" s="79"/>
      <c r="AE971" s="79"/>
      <c r="AR971" s="161" t="s">
        <v>162</v>
      </c>
      <c r="AT971" s="161" t="s">
        <v>26</v>
      </c>
      <c r="AU971" s="161" t="s">
        <v>62</v>
      </c>
      <c r="AY971" s="72" t="s">
        <v>107</v>
      </c>
      <c r="BE971" s="162">
        <f>IF(N971="základní",J971,0)</f>
        <v>1794.46</v>
      </c>
      <c r="BF971" s="162">
        <f>IF(N971="snížená",J971,0)</f>
        <v>0</v>
      </c>
      <c r="BG971" s="162">
        <f>IF(N971="zákl. přenesená",J971,0)</f>
        <v>0</v>
      </c>
      <c r="BH971" s="162">
        <f>IF(N971="sníž. přenesená",J971,0)</f>
        <v>0</v>
      </c>
      <c r="BI971" s="162">
        <f>IF(N971="nulová",J971,0)</f>
        <v>0</v>
      </c>
      <c r="BJ971" s="72" t="s">
        <v>105</v>
      </c>
      <c r="BK971" s="162">
        <f>ROUND(I971*H971,2)</f>
        <v>1794.46</v>
      </c>
      <c r="BL971" s="72" t="s">
        <v>162</v>
      </c>
      <c r="BM971" s="161" t="s">
        <v>1480</v>
      </c>
    </row>
    <row r="972" spans="1:65" s="82" customFormat="1" x14ac:dyDescent="0.2">
      <c r="A972" s="79"/>
      <c r="B972" s="80"/>
      <c r="C972" s="79"/>
      <c r="D972" s="163" t="s">
        <v>116</v>
      </c>
      <c r="E972" s="79"/>
      <c r="F972" s="164" t="s">
        <v>1481</v>
      </c>
      <c r="G972" s="79"/>
      <c r="H972" s="79"/>
      <c r="I972" s="79"/>
      <c r="J972" s="79"/>
      <c r="K972" s="79"/>
      <c r="L972" s="80"/>
      <c r="M972" s="165"/>
      <c r="O972" s="79"/>
      <c r="P972" s="79"/>
      <c r="Q972" s="79"/>
      <c r="R972" s="79"/>
      <c r="S972" s="79"/>
      <c r="T972" s="166"/>
      <c r="U972" s="79"/>
      <c r="V972" s="79"/>
      <c r="W972" s="79"/>
      <c r="X972" s="79"/>
      <c r="Y972" s="79"/>
      <c r="Z972" s="79"/>
      <c r="AA972" s="79"/>
      <c r="AB972" s="79"/>
      <c r="AC972" s="79"/>
      <c r="AD972" s="79"/>
      <c r="AE972" s="79"/>
      <c r="AT972" s="72" t="s">
        <v>116</v>
      </c>
      <c r="AU972" s="72" t="s">
        <v>62</v>
      </c>
    </row>
    <row r="973" spans="1:65" s="82" customFormat="1" x14ac:dyDescent="0.2">
      <c r="A973" s="79"/>
      <c r="B973" s="80"/>
      <c r="C973" s="79"/>
      <c r="D973" s="167" t="s">
        <v>118</v>
      </c>
      <c r="E973" s="79"/>
      <c r="F973" s="168" t="s">
        <v>3926</v>
      </c>
      <c r="G973" s="79"/>
      <c r="H973" s="79"/>
      <c r="I973" s="79"/>
      <c r="J973" s="79"/>
      <c r="K973" s="79"/>
      <c r="L973" s="80"/>
      <c r="M973" s="165"/>
      <c r="O973" s="79"/>
      <c r="P973" s="79"/>
      <c r="Q973" s="79"/>
      <c r="R973" s="79"/>
      <c r="S973" s="79"/>
      <c r="T973" s="166"/>
      <c r="U973" s="79"/>
      <c r="V973" s="79"/>
      <c r="W973" s="79"/>
      <c r="X973" s="79"/>
      <c r="Y973" s="79"/>
      <c r="Z973" s="79"/>
      <c r="AA973" s="79"/>
      <c r="AB973" s="79"/>
      <c r="AC973" s="79"/>
      <c r="AD973" s="79"/>
      <c r="AE973" s="79"/>
      <c r="AT973" s="72" t="s">
        <v>118</v>
      </c>
      <c r="AU973" s="72" t="s">
        <v>62</v>
      </c>
    </row>
    <row r="974" spans="1:65" s="82" customFormat="1" ht="16.5" customHeight="1" x14ac:dyDescent="0.2">
      <c r="A974" s="79"/>
      <c r="B974" s="150"/>
      <c r="C974" s="151" t="s">
        <v>1482</v>
      </c>
      <c r="D974" s="151" t="s">
        <v>26</v>
      </c>
      <c r="E974" s="152" t="s">
        <v>1483</v>
      </c>
      <c r="F974" s="153" t="s">
        <v>3927</v>
      </c>
      <c r="G974" s="154" t="s">
        <v>161</v>
      </c>
      <c r="H974" s="155">
        <v>1</v>
      </c>
      <c r="I974" s="156">
        <v>1226.52</v>
      </c>
      <c r="J974" s="156">
        <f>ROUND(I974*H974,2)</f>
        <v>1226.52</v>
      </c>
      <c r="K974" s="153" t="s">
        <v>3562</v>
      </c>
      <c r="L974" s="80"/>
      <c r="M974" s="157" t="s">
        <v>31</v>
      </c>
      <c r="N974" s="158" t="s">
        <v>3550</v>
      </c>
      <c r="O974" s="159">
        <v>2.4780000000000002</v>
      </c>
      <c r="P974" s="159">
        <f>O974*H974</f>
        <v>2.4780000000000002</v>
      </c>
      <c r="Q974" s="159">
        <v>0</v>
      </c>
      <c r="R974" s="159">
        <f>Q974*H974</f>
        <v>0</v>
      </c>
      <c r="S974" s="159">
        <v>0.51195999999999997</v>
      </c>
      <c r="T974" s="160">
        <f>S974*H974</f>
        <v>0.51195999999999997</v>
      </c>
      <c r="U974" s="79"/>
      <c r="V974" s="79"/>
      <c r="W974" s="79"/>
      <c r="X974" s="79"/>
      <c r="Y974" s="79"/>
      <c r="Z974" s="79"/>
      <c r="AA974" s="79"/>
      <c r="AB974" s="79"/>
      <c r="AC974" s="79"/>
      <c r="AD974" s="79"/>
      <c r="AE974" s="79"/>
      <c r="AR974" s="161" t="s">
        <v>162</v>
      </c>
      <c r="AT974" s="161" t="s">
        <v>26</v>
      </c>
      <c r="AU974" s="161" t="s">
        <v>62</v>
      </c>
      <c r="AY974" s="72" t="s">
        <v>107</v>
      </c>
      <c r="BE974" s="162">
        <f>IF(N974="základní",J974,0)</f>
        <v>1226.52</v>
      </c>
      <c r="BF974" s="162">
        <f>IF(N974="snížená",J974,0)</f>
        <v>0</v>
      </c>
      <c r="BG974" s="162">
        <f>IF(N974="zákl. přenesená",J974,0)</f>
        <v>0</v>
      </c>
      <c r="BH974" s="162">
        <f>IF(N974="sníž. přenesená",J974,0)</f>
        <v>0</v>
      </c>
      <c r="BI974" s="162">
        <f>IF(N974="nulová",J974,0)</f>
        <v>0</v>
      </c>
      <c r="BJ974" s="72" t="s">
        <v>105</v>
      </c>
      <c r="BK974" s="162">
        <f>ROUND(I974*H974,2)</f>
        <v>1226.52</v>
      </c>
      <c r="BL974" s="72" t="s">
        <v>162</v>
      </c>
      <c r="BM974" s="161" t="s">
        <v>1484</v>
      </c>
    </row>
    <row r="975" spans="1:65" s="82" customFormat="1" x14ac:dyDescent="0.2">
      <c r="A975" s="79"/>
      <c r="B975" s="80"/>
      <c r="C975" s="79"/>
      <c r="D975" s="163" t="s">
        <v>116</v>
      </c>
      <c r="E975" s="79"/>
      <c r="F975" s="164" t="s">
        <v>1485</v>
      </c>
      <c r="G975" s="79"/>
      <c r="H975" s="79"/>
      <c r="I975" s="79"/>
      <c r="J975" s="79"/>
      <c r="K975" s="79"/>
      <c r="L975" s="80"/>
      <c r="M975" s="165"/>
      <c r="O975" s="79"/>
      <c r="P975" s="79"/>
      <c r="Q975" s="79"/>
      <c r="R975" s="79"/>
      <c r="S975" s="79"/>
      <c r="T975" s="166"/>
      <c r="U975" s="79"/>
      <c r="V975" s="79"/>
      <c r="W975" s="79"/>
      <c r="X975" s="79"/>
      <c r="Y975" s="79"/>
      <c r="Z975" s="79"/>
      <c r="AA975" s="79"/>
      <c r="AB975" s="79"/>
      <c r="AC975" s="79"/>
      <c r="AD975" s="79"/>
      <c r="AE975" s="79"/>
      <c r="AT975" s="72" t="s">
        <v>116</v>
      </c>
      <c r="AU975" s="72" t="s">
        <v>62</v>
      </c>
    </row>
    <row r="976" spans="1:65" s="82" customFormat="1" x14ac:dyDescent="0.2">
      <c r="A976" s="79"/>
      <c r="B976" s="80"/>
      <c r="C976" s="79"/>
      <c r="D976" s="167" t="s">
        <v>118</v>
      </c>
      <c r="E976" s="79"/>
      <c r="F976" s="168" t="s">
        <v>3928</v>
      </c>
      <c r="G976" s="79"/>
      <c r="H976" s="79"/>
      <c r="I976" s="79"/>
      <c r="J976" s="79"/>
      <c r="K976" s="79"/>
      <c r="L976" s="80"/>
      <c r="M976" s="165"/>
      <c r="O976" s="79"/>
      <c r="P976" s="79"/>
      <c r="Q976" s="79"/>
      <c r="R976" s="79"/>
      <c r="S976" s="79"/>
      <c r="T976" s="166"/>
      <c r="U976" s="79"/>
      <c r="V976" s="79"/>
      <c r="W976" s="79"/>
      <c r="X976" s="79"/>
      <c r="Y976" s="79"/>
      <c r="Z976" s="79"/>
      <c r="AA976" s="79"/>
      <c r="AB976" s="79"/>
      <c r="AC976" s="79"/>
      <c r="AD976" s="79"/>
      <c r="AE976" s="79"/>
      <c r="AT976" s="72" t="s">
        <v>118</v>
      </c>
      <c r="AU976" s="72" t="s">
        <v>62</v>
      </c>
    </row>
    <row r="977" spans="1:65" s="82" customFormat="1" ht="16.5" customHeight="1" x14ac:dyDescent="0.2">
      <c r="A977" s="79"/>
      <c r="B977" s="150"/>
      <c r="C977" s="151" t="s">
        <v>1486</v>
      </c>
      <c r="D977" s="151" t="s">
        <v>26</v>
      </c>
      <c r="E977" s="152" t="s">
        <v>1487</v>
      </c>
      <c r="F977" s="153" t="s">
        <v>3929</v>
      </c>
      <c r="G977" s="154" t="s">
        <v>161</v>
      </c>
      <c r="H977" s="155">
        <v>3</v>
      </c>
      <c r="I977" s="156">
        <v>2237.62</v>
      </c>
      <c r="J977" s="156">
        <f>ROUND(I977*H977,2)</f>
        <v>6712.86</v>
      </c>
      <c r="K977" s="153" t="s">
        <v>3562</v>
      </c>
      <c r="L977" s="80"/>
      <c r="M977" s="157" t="s">
        <v>31</v>
      </c>
      <c r="N977" s="158" t="s">
        <v>3550</v>
      </c>
      <c r="O977" s="159">
        <v>2.2000000000000002</v>
      </c>
      <c r="P977" s="159">
        <f>O977*H977</f>
        <v>6.6000000000000005</v>
      </c>
      <c r="Q977" s="159">
        <v>4.9399999999999999E-3</v>
      </c>
      <c r="R977" s="159">
        <f>Q977*H977</f>
        <v>1.482E-2</v>
      </c>
      <c r="S977" s="159">
        <v>0</v>
      </c>
      <c r="T977" s="160">
        <f>S977*H977</f>
        <v>0</v>
      </c>
      <c r="U977" s="79"/>
      <c r="V977" s="79"/>
      <c r="W977" s="79"/>
      <c r="X977" s="79"/>
      <c r="Y977" s="79"/>
      <c r="Z977" s="79"/>
      <c r="AA977" s="79"/>
      <c r="AB977" s="79"/>
      <c r="AC977" s="79"/>
      <c r="AD977" s="79"/>
      <c r="AE977" s="79"/>
      <c r="AR977" s="161" t="s">
        <v>162</v>
      </c>
      <c r="AT977" s="161" t="s">
        <v>26</v>
      </c>
      <c r="AU977" s="161" t="s">
        <v>62</v>
      </c>
      <c r="AY977" s="72" t="s">
        <v>107</v>
      </c>
      <c r="BE977" s="162">
        <f>IF(N977="základní",J977,0)</f>
        <v>6712.86</v>
      </c>
      <c r="BF977" s="162">
        <f>IF(N977="snížená",J977,0)</f>
        <v>0</v>
      </c>
      <c r="BG977" s="162">
        <f>IF(N977="zákl. přenesená",J977,0)</f>
        <v>0</v>
      </c>
      <c r="BH977" s="162">
        <f>IF(N977="sníž. přenesená",J977,0)</f>
        <v>0</v>
      </c>
      <c r="BI977" s="162">
        <f>IF(N977="nulová",J977,0)</f>
        <v>0</v>
      </c>
      <c r="BJ977" s="72" t="s">
        <v>105</v>
      </c>
      <c r="BK977" s="162">
        <f>ROUND(I977*H977,2)</f>
        <v>6712.86</v>
      </c>
      <c r="BL977" s="72" t="s">
        <v>162</v>
      </c>
      <c r="BM977" s="161" t="s">
        <v>1488</v>
      </c>
    </row>
    <row r="978" spans="1:65" s="82" customFormat="1" x14ac:dyDescent="0.2">
      <c r="A978" s="79"/>
      <c r="B978" s="80"/>
      <c r="C978" s="79"/>
      <c r="D978" s="163" t="s">
        <v>116</v>
      </c>
      <c r="E978" s="79"/>
      <c r="F978" s="164" t="s">
        <v>1489</v>
      </c>
      <c r="G978" s="79"/>
      <c r="H978" s="79"/>
      <c r="I978" s="79"/>
      <c r="J978" s="79"/>
      <c r="K978" s="79"/>
      <c r="L978" s="80"/>
      <c r="M978" s="165"/>
      <c r="O978" s="79"/>
      <c r="P978" s="79"/>
      <c r="Q978" s="79"/>
      <c r="R978" s="79"/>
      <c r="S978" s="79"/>
      <c r="T978" s="166"/>
      <c r="U978" s="79"/>
      <c r="V978" s="79"/>
      <c r="W978" s="79"/>
      <c r="X978" s="79"/>
      <c r="Y978" s="79"/>
      <c r="Z978" s="79"/>
      <c r="AA978" s="79"/>
      <c r="AB978" s="79"/>
      <c r="AC978" s="79"/>
      <c r="AD978" s="79"/>
      <c r="AE978" s="79"/>
      <c r="AT978" s="72" t="s">
        <v>116</v>
      </c>
      <c r="AU978" s="72" t="s">
        <v>62</v>
      </c>
    </row>
    <row r="979" spans="1:65" s="82" customFormat="1" x14ac:dyDescent="0.2">
      <c r="A979" s="79"/>
      <c r="B979" s="80"/>
      <c r="C979" s="79"/>
      <c r="D979" s="167" t="s">
        <v>118</v>
      </c>
      <c r="E979" s="79"/>
      <c r="F979" s="168" t="s">
        <v>3930</v>
      </c>
      <c r="G979" s="79"/>
      <c r="H979" s="79"/>
      <c r="I979" s="79"/>
      <c r="J979" s="79"/>
      <c r="K979" s="79"/>
      <c r="L979" s="80"/>
      <c r="M979" s="165"/>
      <c r="O979" s="79"/>
      <c r="P979" s="79"/>
      <c r="Q979" s="79"/>
      <c r="R979" s="79"/>
      <c r="S979" s="79"/>
      <c r="T979" s="166"/>
      <c r="U979" s="79"/>
      <c r="V979" s="79"/>
      <c r="W979" s="79"/>
      <c r="X979" s="79"/>
      <c r="Y979" s="79"/>
      <c r="Z979" s="79"/>
      <c r="AA979" s="79"/>
      <c r="AB979" s="79"/>
      <c r="AC979" s="79"/>
      <c r="AD979" s="79"/>
      <c r="AE979" s="79"/>
      <c r="AT979" s="72" t="s">
        <v>118</v>
      </c>
      <c r="AU979" s="72" t="s">
        <v>62</v>
      </c>
    </row>
    <row r="980" spans="1:65" s="82" customFormat="1" ht="16.5" customHeight="1" x14ac:dyDescent="0.2">
      <c r="A980" s="79"/>
      <c r="B980" s="150"/>
      <c r="C980" s="151" t="s">
        <v>1490</v>
      </c>
      <c r="D980" s="151" t="s">
        <v>26</v>
      </c>
      <c r="E980" s="152" t="s">
        <v>1491</v>
      </c>
      <c r="F980" s="153" t="s">
        <v>3931</v>
      </c>
      <c r="G980" s="154" t="s">
        <v>161</v>
      </c>
      <c r="H980" s="155">
        <v>2</v>
      </c>
      <c r="I980" s="156">
        <v>3142.16</v>
      </c>
      <c r="J980" s="156">
        <f>ROUND(I980*H980,2)</f>
        <v>6284.32</v>
      </c>
      <c r="K980" s="153" t="s">
        <v>3562</v>
      </c>
      <c r="L980" s="80"/>
      <c r="M980" s="157" t="s">
        <v>31</v>
      </c>
      <c r="N980" s="158" t="s">
        <v>3550</v>
      </c>
      <c r="O980" s="159">
        <v>3.54</v>
      </c>
      <c r="P980" s="159">
        <f>O980*H980</f>
        <v>7.08</v>
      </c>
      <c r="Q980" s="159">
        <v>6.0800000000000003E-3</v>
      </c>
      <c r="R980" s="159">
        <f>Q980*H980</f>
        <v>1.2160000000000001E-2</v>
      </c>
      <c r="S980" s="159">
        <v>0</v>
      </c>
      <c r="T980" s="160">
        <f>S980*H980</f>
        <v>0</v>
      </c>
      <c r="U980" s="79"/>
      <c r="V980" s="79"/>
      <c r="W980" s="79"/>
      <c r="X980" s="79"/>
      <c r="Y980" s="79"/>
      <c r="Z980" s="79"/>
      <c r="AA980" s="79"/>
      <c r="AB980" s="79"/>
      <c r="AC980" s="79"/>
      <c r="AD980" s="79"/>
      <c r="AE980" s="79"/>
      <c r="AR980" s="161" t="s">
        <v>162</v>
      </c>
      <c r="AT980" s="161" t="s">
        <v>26</v>
      </c>
      <c r="AU980" s="161" t="s">
        <v>62</v>
      </c>
      <c r="AY980" s="72" t="s">
        <v>107</v>
      </c>
      <c r="BE980" s="162">
        <f>IF(N980="základní",J980,0)</f>
        <v>6284.32</v>
      </c>
      <c r="BF980" s="162">
        <f>IF(N980="snížená",J980,0)</f>
        <v>0</v>
      </c>
      <c r="BG980" s="162">
        <f>IF(N980="zákl. přenesená",J980,0)</f>
        <v>0</v>
      </c>
      <c r="BH980" s="162">
        <f>IF(N980="sníž. přenesená",J980,0)</f>
        <v>0</v>
      </c>
      <c r="BI980" s="162">
        <f>IF(N980="nulová",J980,0)</f>
        <v>0</v>
      </c>
      <c r="BJ980" s="72" t="s">
        <v>105</v>
      </c>
      <c r="BK980" s="162">
        <f>ROUND(I980*H980,2)</f>
        <v>6284.32</v>
      </c>
      <c r="BL980" s="72" t="s">
        <v>162</v>
      </c>
      <c r="BM980" s="161" t="s">
        <v>1492</v>
      </c>
    </row>
    <row r="981" spans="1:65" s="82" customFormat="1" x14ac:dyDescent="0.2">
      <c r="A981" s="79"/>
      <c r="B981" s="80"/>
      <c r="C981" s="79"/>
      <c r="D981" s="163" t="s">
        <v>116</v>
      </c>
      <c r="E981" s="79"/>
      <c r="F981" s="164" t="s">
        <v>1493</v>
      </c>
      <c r="G981" s="79"/>
      <c r="H981" s="79"/>
      <c r="I981" s="79"/>
      <c r="J981" s="79"/>
      <c r="K981" s="79"/>
      <c r="L981" s="80"/>
      <c r="M981" s="165"/>
      <c r="O981" s="79"/>
      <c r="P981" s="79"/>
      <c r="Q981" s="79"/>
      <c r="R981" s="79"/>
      <c r="S981" s="79"/>
      <c r="T981" s="166"/>
      <c r="U981" s="79"/>
      <c r="V981" s="79"/>
      <c r="W981" s="79"/>
      <c r="X981" s="79"/>
      <c r="Y981" s="79"/>
      <c r="Z981" s="79"/>
      <c r="AA981" s="79"/>
      <c r="AB981" s="79"/>
      <c r="AC981" s="79"/>
      <c r="AD981" s="79"/>
      <c r="AE981" s="79"/>
      <c r="AT981" s="72" t="s">
        <v>116</v>
      </c>
      <c r="AU981" s="72" t="s">
        <v>62</v>
      </c>
    </row>
    <row r="982" spans="1:65" s="82" customFormat="1" x14ac:dyDescent="0.2">
      <c r="A982" s="79"/>
      <c r="B982" s="80"/>
      <c r="C982" s="79"/>
      <c r="D982" s="167" t="s">
        <v>118</v>
      </c>
      <c r="E982" s="79"/>
      <c r="F982" s="168" t="s">
        <v>3932</v>
      </c>
      <c r="G982" s="79"/>
      <c r="H982" s="79"/>
      <c r="I982" s="79"/>
      <c r="J982" s="79"/>
      <c r="K982" s="79"/>
      <c r="L982" s="80"/>
      <c r="M982" s="165"/>
      <c r="O982" s="79"/>
      <c r="P982" s="79"/>
      <c r="Q982" s="79"/>
      <c r="R982" s="79"/>
      <c r="S982" s="79"/>
      <c r="T982" s="166"/>
      <c r="U982" s="79"/>
      <c r="V982" s="79"/>
      <c r="W982" s="79"/>
      <c r="X982" s="79"/>
      <c r="Y982" s="79"/>
      <c r="Z982" s="79"/>
      <c r="AA982" s="79"/>
      <c r="AB982" s="79"/>
      <c r="AC982" s="79"/>
      <c r="AD982" s="79"/>
      <c r="AE982" s="79"/>
      <c r="AT982" s="72" t="s">
        <v>118</v>
      </c>
      <c r="AU982" s="72" t="s">
        <v>62</v>
      </c>
    </row>
    <row r="983" spans="1:65" s="82" customFormat="1" ht="16.5" customHeight="1" x14ac:dyDescent="0.2">
      <c r="A983" s="79"/>
      <c r="B983" s="150"/>
      <c r="C983" s="151" t="s">
        <v>1494</v>
      </c>
      <c r="D983" s="151" t="s">
        <v>26</v>
      </c>
      <c r="E983" s="152" t="s">
        <v>1495</v>
      </c>
      <c r="F983" s="153" t="s">
        <v>3933</v>
      </c>
      <c r="G983" s="154" t="s">
        <v>161</v>
      </c>
      <c r="H983" s="155">
        <v>6</v>
      </c>
      <c r="I983" s="156">
        <v>349.78</v>
      </c>
      <c r="J983" s="156">
        <f>ROUND(I983*H983,2)</f>
        <v>2098.6799999999998</v>
      </c>
      <c r="K983" s="153" t="s">
        <v>3562</v>
      </c>
      <c r="L983" s="80"/>
      <c r="M983" s="157" t="s">
        <v>31</v>
      </c>
      <c r="N983" s="158" t="s">
        <v>3550</v>
      </c>
      <c r="O983" s="159">
        <v>0.75</v>
      </c>
      <c r="P983" s="159">
        <f>O983*H983</f>
        <v>4.5</v>
      </c>
      <c r="Q983" s="159">
        <v>0</v>
      </c>
      <c r="R983" s="159">
        <f>Q983*H983</f>
        <v>0</v>
      </c>
      <c r="S983" s="159">
        <v>0</v>
      </c>
      <c r="T983" s="160">
        <f>S983*H983</f>
        <v>0</v>
      </c>
      <c r="U983" s="79"/>
      <c r="V983" s="79"/>
      <c r="W983" s="79"/>
      <c r="X983" s="79"/>
      <c r="Y983" s="79"/>
      <c r="Z983" s="79"/>
      <c r="AA983" s="79"/>
      <c r="AB983" s="79"/>
      <c r="AC983" s="79"/>
      <c r="AD983" s="79"/>
      <c r="AE983" s="79"/>
      <c r="AR983" s="161" t="s">
        <v>162</v>
      </c>
      <c r="AT983" s="161" t="s">
        <v>26</v>
      </c>
      <c r="AU983" s="161" t="s">
        <v>62</v>
      </c>
      <c r="AY983" s="72" t="s">
        <v>107</v>
      </c>
      <c r="BE983" s="162">
        <f>IF(N983="základní",J983,0)</f>
        <v>2098.6799999999998</v>
      </c>
      <c r="BF983" s="162">
        <f>IF(N983="snížená",J983,0)</f>
        <v>0</v>
      </c>
      <c r="BG983" s="162">
        <f>IF(N983="zákl. přenesená",J983,0)</f>
        <v>0</v>
      </c>
      <c r="BH983" s="162">
        <f>IF(N983="sníž. přenesená",J983,0)</f>
        <v>0</v>
      </c>
      <c r="BI983" s="162">
        <f>IF(N983="nulová",J983,0)</f>
        <v>0</v>
      </c>
      <c r="BJ983" s="72" t="s">
        <v>105</v>
      </c>
      <c r="BK983" s="162">
        <f>ROUND(I983*H983,2)</f>
        <v>2098.6799999999998</v>
      </c>
      <c r="BL983" s="72" t="s">
        <v>162</v>
      </c>
      <c r="BM983" s="161" t="s">
        <v>1496</v>
      </c>
    </row>
    <row r="984" spans="1:65" s="82" customFormat="1" x14ac:dyDescent="0.2">
      <c r="A984" s="79"/>
      <c r="B984" s="80"/>
      <c r="C984" s="79"/>
      <c r="D984" s="163" t="s">
        <v>116</v>
      </c>
      <c r="E984" s="79"/>
      <c r="F984" s="164" t="s">
        <v>1497</v>
      </c>
      <c r="G984" s="79"/>
      <c r="H984" s="79"/>
      <c r="I984" s="79"/>
      <c r="J984" s="79"/>
      <c r="K984" s="79"/>
      <c r="L984" s="80"/>
      <c r="M984" s="165"/>
      <c r="O984" s="79"/>
      <c r="P984" s="79"/>
      <c r="Q984" s="79"/>
      <c r="R984" s="79"/>
      <c r="S984" s="79"/>
      <c r="T984" s="166"/>
      <c r="U984" s="79"/>
      <c r="V984" s="79"/>
      <c r="W984" s="79"/>
      <c r="X984" s="79"/>
      <c r="Y984" s="79"/>
      <c r="Z984" s="79"/>
      <c r="AA984" s="79"/>
      <c r="AB984" s="79"/>
      <c r="AC984" s="79"/>
      <c r="AD984" s="79"/>
      <c r="AE984" s="79"/>
      <c r="AT984" s="72" t="s">
        <v>116</v>
      </c>
      <c r="AU984" s="72" t="s">
        <v>62</v>
      </c>
    </row>
    <row r="985" spans="1:65" s="82" customFormat="1" x14ac:dyDescent="0.2">
      <c r="A985" s="79"/>
      <c r="B985" s="80"/>
      <c r="C985" s="79"/>
      <c r="D985" s="167" t="s">
        <v>118</v>
      </c>
      <c r="E985" s="79"/>
      <c r="F985" s="168" t="s">
        <v>3934</v>
      </c>
      <c r="G985" s="79"/>
      <c r="H985" s="79"/>
      <c r="I985" s="79"/>
      <c r="J985" s="79"/>
      <c r="K985" s="79"/>
      <c r="L985" s="80"/>
      <c r="M985" s="165"/>
      <c r="O985" s="79"/>
      <c r="P985" s="79"/>
      <c r="Q985" s="79"/>
      <c r="R985" s="79"/>
      <c r="S985" s="79"/>
      <c r="T985" s="166"/>
      <c r="U985" s="79"/>
      <c r="V985" s="79"/>
      <c r="W985" s="79"/>
      <c r="X985" s="79"/>
      <c r="Y985" s="79"/>
      <c r="Z985" s="79"/>
      <c r="AA985" s="79"/>
      <c r="AB985" s="79"/>
      <c r="AC985" s="79"/>
      <c r="AD985" s="79"/>
      <c r="AE985" s="79"/>
      <c r="AT985" s="72" t="s">
        <v>118</v>
      </c>
      <c r="AU985" s="72" t="s">
        <v>62</v>
      </c>
    </row>
    <row r="986" spans="1:65" s="82" customFormat="1" ht="16.5" customHeight="1" x14ac:dyDescent="0.2">
      <c r="A986" s="79"/>
      <c r="B986" s="150"/>
      <c r="C986" s="151" t="s">
        <v>1498</v>
      </c>
      <c r="D986" s="151" t="s">
        <v>26</v>
      </c>
      <c r="E986" s="152" t="s">
        <v>1499</v>
      </c>
      <c r="F986" s="153" t="s">
        <v>3935</v>
      </c>
      <c r="G986" s="154" t="s">
        <v>161</v>
      </c>
      <c r="H986" s="155">
        <v>2</v>
      </c>
      <c r="I986" s="156">
        <v>680.9</v>
      </c>
      <c r="J986" s="156">
        <f>ROUND(I986*H986,2)</f>
        <v>1361.8</v>
      </c>
      <c r="K986" s="153" t="s">
        <v>3562</v>
      </c>
      <c r="L986" s="80"/>
      <c r="M986" s="157" t="s">
        <v>31</v>
      </c>
      <c r="N986" s="158" t="s">
        <v>3550</v>
      </c>
      <c r="O986" s="159">
        <v>1.46</v>
      </c>
      <c r="P986" s="159">
        <f>O986*H986</f>
        <v>2.92</v>
      </c>
      <c r="Q986" s="159">
        <v>0</v>
      </c>
      <c r="R986" s="159">
        <f>Q986*H986</f>
        <v>0</v>
      </c>
      <c r="S986" s="159">
        <v>0</v>
      </c>
      <c r="T986" s="160">
        <f>S986*H986</f>
        <v>0</v>
      </c>
      <c r="U986" s="79"/>
      <c r="V986" s="79"/>
      <c r="W986" s="79"/>
      <c r="X986" s="79"/>
      <c r="Y986" s="79"/>
      <c r="Z986" s="79"/>
      <c r="AA986" s="79"/>
      <c r="AB986" s="79"/>
      <c r="AC986" s="79"/>
      <c r="AD986" s="79"/>
      <c r="AE986" s="79"/>
      <c r="AR986" s="161" t="s">
        <v>162</v>
      </c>
      <c r="AT986" s="161" t="s">
        <v>26</v>
      </c>
      <c r="AU986" s="161" t="s">
        <v>62</v>
      </c>
      <c r="AY986" s="72" t="s">
        <v>107</v>
      </c>
      <c r="BE986" s="162">
        <f>IF(N986="základní",J986,0)</f>
        <v>1361.8</v>
      </c>
      <c r="BF986" s="162">
        <f>IF(N986="snížená",J986,0)</f>
        <v>0</v>
      </c>
      <c r="BG986" s="162">
        <f>IF(N986="zákl. přenesená",J986,0)</f>
        <v>0</v>
      </c>
      <c r="BH986" s="162">
        <f>IF(N986="sníž. přenesená",J986,0)</f>
        <v>0</v>
      </c>
      <c r="BI986" s="162">
        <f>IF(N986="nulová",J986,0)</f>
        <v>0</v>
      </c>
      <c r="BJ986" s="72" t="s">
        <v>105</v>
      </c>
      <c r="BK986" s="162">
        <f>ROUND(I986*H986,2)</f>
        <v>1361.8</v>
      </c>
      <c r="BL986" s="72" t="s">
        <v>162</v>
      </c>
      <c r="BM986" s="161" t="s">
        <v>1500</v>
      </c>
    </row>
    <row r="987" spans="1:65" s="82" customFormat="1" x14ac:dyDescent="0.2">
      <c r="A987" s="79"/>
      <c r="B987" s="80"/>
      <c r="C987" s="79"/>
      <c r="D987" s="163" t="s">
        <v>116</v>
      </c>
      <c r="E987" s="79"/>
      <c r="F987" s="164" t="s">
        <v>1501</v>
      </c>
      <c r="G987" s="79"/>
      <c r="H987" s="79"/>
      <c r="I987" s="79"/>
      <c r="J987" s="79"/>
      <c r="K987" s="79"/>
      <c r="L987" s="80"/>
      <c r="M987" s="165"/>
      <c r="O987" s="79"/>
      <c r="P987" s="79"/>
      <c r="Q987" s="79"/>
      <c r="R987" s="79"/>
      <c r="S987" s="79"/>
      <c r="T987" s="166"/>
      <c r="U987" s="79"/>
      <c r="V987" s="79"/>
      <c r="W987" s="79"/>
      <c r="X987" s="79"/>
      <c r="Y987" s="79"/>
      <c r="Z987" s="79"/>
      <c r="AA987" s="79"/>
      <c r="AB987" s="79"/>
      <c r="AC987" s="79"/>
      <c r="AD987" s="79"/>
      <c r="AE987" s="79"/>
      <c r="AT987" s="72" t="s">
        <v>116</v>
      </c>
      <c r="AU987" s="72" t="s">
        <v>62</v>
      </c>
    </row>
    <row r="988" spans="1:65" s="82" customFormat="1" x14ac:dyDescent="0.2">
      <c r="A988" s="79"/>
      <c r="B988" s="80"/>
      <c r="C988" s="79"/>
      <c r="D988" s="167" t="s">
        <v>118</v>
      </c>
      <c r="E988" s="79"/>
      <c r="F988" s="168" t="s">
        <v>3936</v>
      </c>
      <c r="G988" s="79"/>
      <c r="H988" s="79"/>
      <c r="I988" s="79"/>
      <c r="J988" s="79"/>
      <c r="K988" s="79"/>
      <c r="L988" s="80"/>
      <c r="M988" s="165"/>
      <c r="O988" s="79"/>
      <c r="P988" s="79"/>
      <c r="Q988" s="79"/>
      <c r="R988" s="79"/>
      <c r="S988" s="79"/>
      <c r="T988" s="166"/>
      <c r="U988" s="79"/>
      <c r="V988" s="79"/>
      <c r="W988" s="79"/>
      <c r="X988" s="79"/>
      <c r="Y988" s="79"/>
      <c r="Z988" s="79"/>
      <c r="AA988" s="79"/>
      <c r="AB988" s="79"/>
      <c r="AC988" s="79"/>
      <c r="AD988" s="79"/>
      <c r="AE988" s="79"/>
      <c r="AT988" s="72" t="s">
        <v>118</v>
      </c>
      <c r="AU988" s="72" t="s">
        <v>62</v>
      </c>
    </row>
    <row r="989" spans="1:65" s="82" customFormat="1" ht="16.5" customHeight="1" x14ac:dyDescent="0.2">
      <c r="A989" s="79"/>
      <c r="B989" s="150"/>
      <c r="C989" s="151" t="s">
        <v>1502</v>
      </c>
      <c r="D989" s="151" t="s">
        <v>26</v>
      </c>
      <c r="E989" s="152" t="s">
        <v>1503</v>
      </c>
      <c r="F989" s="153" t="s">
        <v>1504</v>
      </c>
      <c r="G989" s="154" t="s">
        <v>125</v>
      </c>
      <c r="H989" s="155">
        <v>2</v>
      </c>
      <c r="I989" s="156">
        <v>624.88</v>
      </c>
      <c r="J989" s="156">
        <f>ROUND(I989*H989,2)</f>
        <v>1249.76</v>
      </c>
      <c r="K989" s="153" t="s">
        <v>3562</v>
      </c>
      <c r="L989" s="80"/>
      <c r="M989" s="157" t="s">
        <v>31</v>
      </c>
      <c r="N989" s="158" t="s">
        <v>3550</v>
      </c>
      <c r="O989" s="159">
        <v>1.19</v>
      </c>
      <c r="P989" s="159">
        <f>O989*H989</f>
        <v>2.38</v>
      </c>
      <c r="Q989" s="159">
        <v>2.8499999999999999E-4</v>
      </c>
      <c r="R989" s="159">
        <f>Q989*H989</f>
        <v>5.6999999999999998E-4</v>
      </c>
      <c r="S989" s="159">
        <v>2.7E-2</v>
      </c>
      <c r="T989" s="160">
        <f>S989*H989</f>
        <v>5.3999999999999999E-2</v>
      </c>
      <c r="U989" s="79"/>
      <c r="V989" s="79"/>
      <c r="W989" s="79"/>
      <c r="X989" s="79"/>
      <c r="Y989" s="79"/>
      <c r="Z989" s="79"/>
      <c r="AA989" s="79"/>
      <c r="AB989" s="79"/>
      <c r="AC989" s="79"/>
      <c r="AD989" s="79"/>
      <c r="AE989" s="79"/>
      <c r="AR989" s="161" t="s">
        <v>162</v>
      </c>
      <c r="AT989" s="161" t="s">
        <v>26</v>
      </c>
      <c r="AU989" s="161" t="s">
        <v>62</v>
      </c>
      <c r="AY989" s="72" t="s">
        <v>107</v>
      </c>
      <c r="BE989" s="162">
        <f>IF(N989="základní",J989,0)</f>
        <v>1249.76</v>
      </c>
      <c r="BF989" s="162">
        <f>IF(N989="snížená",J989,0)</f>
        <v>0</v>
      </c>
      <c r="BG989" s="162">
        <f>IF(N989="zákl. přenesená",J989,0)</f>
        <v>0</v>
      </c>
      <c r="BH989" s="162">
        <f>IF(N989="sníž. přenesená",J989,0)</f>
        <v>0</v>
      </c>
      <c r="BI989" s="162">
        <f>IF(N989="nulová",J989,0)</f>
        <v>0</v>
      </c>
      <c r="BJ989" s="72" t="s">
        <v>105</v>
      </c>
      <c r="BK989" s="162">
        <f>ROUND(I989*H989,2)</f>
        <v>1249.76</v>
      </c>
      <c r="BL989" s="72" t="s">
        <v>162</v>
      </c>
      <c r="BM989" s="161" t="s">
        <v>1505</v>
      </c>
    </row>
    <row r="990" spans="1:65" s="82" customFormat="1" x14ac:dyDescent="0.2">
      <c r="A990" s="79"/>
      <c r="B990" s="80"/>
      <c r="C990" s="79"/>
      <c r="D990" s="163" t="s">
        <v>116</v>
      </c>
      <c r="E990" s="79"/>
      <c r="F990" s="164" t="s">
        <v>1506</v>
      </c>
      <c r="G990" s="79"/>
      <c r="H990" s="79"/>
      <c r="I990" s="79"/>
      <c r="J990" s="79"/>
      <c r="K990" s="79"/>
      <c r="L990" s="80"/>
      <c r="M990" s="165"/>
      <c r="O990" s="79"/>
      <c r="P990" s="79"/>
      <c r="Q990" s="79"/>
      <c r="R990" s="79"/>
      <c r="S990" s="79"/>
      <c r="T990" s="166"/>
      <c r="U990" s="79"/>
      <c r="V990" s="79"/>
      <c r="W990" s="79"/>
      <c r="X990" s="79"/>
      <c r="Y990" s="79"/>
      <c r="Z990" s="79"/>
      <c r="AA990" s="79"/>
      <c r="AB990" s="79"/>
      <c r="AC990" s="79"/>
      <c r="AD990" s="79"/>
      <c r="AE990" s="79"/>
      <c r="AT990" s="72" t="s">
        <v>116</v>
      </c>
      <c r="AU990" s="72" t="s">
        <v>62</v>
      </c>
    </row>
    <row r="991" spans="1:65" s="82" customFormat="1" x14ac:dyDescent="0.2">
      <c r="A991" s="79"/>
      <c r="B991" s="80"/>
      <c r="C991" s="79"/>
      <c r="D991" s="167" t="s">
        <v>118</v>
      </c>
      <c r="E991" s="79"/>
      <c r="F991" s="168" t="s">
        <v>3937</v>
      </c>
      <c r="G991" s="79"/>
      <c r="H991" s="79"/>
      <c r="I991" s="79"/>
      <c r="J991" s="79"/>
      <c r="K991" s="79"/>
      <c r="L991" s="80"/>
      <c r="M991" s="165"/>
      <c r="O991" s="79"/>
      <c r="P991" s="79"/>
      <c r="Q991" s="79"/>
      <c r="R991" s="79"/>
      <c r="S991" s="79"/>
      <c r="T991" s="166"/>
      <c r="U991" s="79"/>
      <c r="V991" s="79"/>
      <c r="W991" s="79"/>
      <c r="X991" s="79"/>
      <c r="Y991" s="79"/>
      <c r="Z991" s="79"/>
      <c r="AA991" s="79"/>
      <c r="AB991" s="79"/>
      <c r="AC991" s="79"/>
      <c r="AD991" s="79"/>
      <c r="AE991" s="79"/>
      <c r="AT991" s="72" t="s">
        <v>118</v>
      </c>
      <c r="AU991" s="72" t="s">
        <v>62</v>
      </c>
    </row>
    <row r="992" spans="1:65" s="82" customFormat="1" ht="16.5" customHeight="1" x14ac:dyDescent="0.2">
      <c r="A992" s="79"/>
      <c r="B992" s="150"/>
      <c r="C992" s="151" t="s">
        <v>1507</v>
      </c>
      <c r="D992" s="151" t="s">
        <v>26</v>
      </c>
      <c r="E992" s="152" t="s">
        <v>1508</v>
      </c>
      <c r="F992" s="153" t="s">
        <v>1509</v>
      </c>
      <c r="G992" s="154" t="s">
        <v>125</v>
      </c>
      <c r="H992" s="155">
        <v>3</v>
      </c>
      <c r="I992" s="156">
        <v>329.7</v>
      </c>
      <c r="J992" s="156">
        <f>ROUND(I992*H992,2)</f>
        <v>989.1</v>
      </c>
      <c r="K992" s="153" t="s">
        <v>3562</v>
      </c>
      <c r="L992" s="80"/>
      <c r="M992" s="157" t="s">
        <v>31</v>
      </c>
      <c r="N992" s="158" t="s">
        <v>3550</v>
      </c>
      <c r="O992" s="159">
        <v>0.67</v>
      </c>
      <c r="P992" s="159">
        <f>O992*H992</f>
        <v>2.0100000000000002</v>
      </c>
      <c r="Q992" s="159">
        <v>6.2000000000000003E-5</v>
      </c>
      <c r="R992" s="159">
        <f>Q992*H992</f>
        <v>1.8600000000000002E-4</v>
      </c>
      <c r="S992" s="159">
        <v>2.7E-2</v>
      </c>
      <c r="T992" s="160">
        <f>S992*H992</f>
        <v>8.1000000000000003E-2</v>
      </c>
      <c r="U992" s="79"/>
      <c r="V992" s="79"/>
      <c r="W992" s="79"/>
      <c r="X992" s="79"/>
      <c r="Y992" s="79"/>
      <c r="Z992" s="79"/>
      <c r="AA992" s="79"/>
      <c r="AB992" s="79"/>
      <c r="AC992" s="79"/>
      <c r="AD992" s="79"/>
      <c r="AE992" s="79"/>
      <c r="AR992" s="161" t="s">
        <v>162</v>
      </c>
      <c r="AT992" s="161" t="s">
        <v>26</v>
      </c>
      <c r="AU992" s="161" t="s">
        <v>62</v>
      </c>
      <c r="AY992" s="72" t="s">
        <v>107</v>
      </c>
      <c r="BE992" s="162">
        <f>IF(N992="základní",J992,0)</f>
        <v>989.1</v>
      </c>
      <c r="BF992" s="162">
        <f>IF(N992="snížená",J992,0)</f>
        <v>0</v>
      </c>
      <c r="BG992" s="162">
        <f>IF(N992="zákl. přenesená",J992,0)</f>
        <v>0</v>
      </c>
      <c r="BH992" s="162">
        <f>IF(N992="sníž. přenesená",J992,0)</f>
        <v>0</v>
      </c>
      <c r="BI992" s="162">
        <f>IF(N992="nulová",J992,0)</f>
        <v>0</v>
      </c>
      <c r="BJ992" s="72" t="s">
        <v>105</v>
      </c>
      <c r="BK992" s="162">
        <f>ROUND(I992*H992,2)</f>
        <v>989.1</v>
      </c>
      <c r="BL992" s="72" t="s">
        <v>162</v>
      </c>
      <c r="BM992" s="161" t="s">
        <v>1510</v>
      </c>
    </row>
    <row r="993" spans="1:65" s="82" customFormat="1" x14ac:dyDescent="0.2">
      <c r="A993" s="79"/>
      <c r="B993" s="80"/>
      <c r="C993" s="79"/>
      <c r="D993" s="163" t="s">
        <v>116</v>
      </c>
      <c r="E993" s="79"/>
      <c r="F993" s="164" t="s">
        <v>1511</v>
      </c>
      <c r="G993" s="79"/>
      <c r="H993" s="79"/>
      <c r="I993" s="79"/>
      <c r="J993" s="79"/>
      <c r="K993" s="79"/>
      <c r="L993" s="80"/>
      <c r="M993" s="165"/>
      <c r="O993" s="79"/>
      <c r="P993" s="79"/>
      <c r="Q993" s="79"/>
      <c r="R993" s="79"/>
      <c r="S993" s="79"/>
      <c r="T993" s="166"/>
      <c r="U993" s="79"/>
      <c r="V993" s="79"/>
      <c r="W993" s="79"/>
      <c r="X993" s="79"/>
      <c r="Y993" s="79"/>
      <c r="Z993" s="79"/>
      <c r="AA993" s="79"/>
      <c r="AB993" s="79"/>
      <c r="AC993" s="79"/>
      <c r="AD993" s="79"/>
      <c r="AE993" s="79"/>
      <c r="AT993" s="72" t="s">
        <v>116</v>
      </c>
      <c r="AU993" s="72" t="s">
        <v>62</v>
      </c>
    </row>
    <row r="994" spans="1:65" s="82" customFormat="1" x14ac:dyDescent="0.2">
      <c r="A994" s="79"/>
      <c r="B994" s="80"/>
      <c r="C994" s="79"/>
      <c r="D994" s="167" t="s">
        <v>118</v>
      </c>
      <c r="E994" s="79"/>
      <c r="F994" s="168" t="s">
        <v>3938</v>
      </c>
      <c r="G994" s="79"/>
      <c r="H994" s="79"/>
      <c r="I994" s="79"/>
      <c r="J994" s="79"/>
      <c r="K994" s="79"/>
      <c r="L994" s="80"/>
      <c r="M994" s="165"/>
      <c r="O994" s="79"/>
      <c r="P994" s="79"/>
      <c r="Q994" s="79"/>
      <c r="R994" s="79"/>
      <c r="S994" s="79"/>
      <c r="T994" s="166"/>
      <c r="U994" s="79"/>
      <c r="V994" s="79"/>
      <c r="W994" s="79"/>
      <c r="X994" s="79"/>
      <c r="Y994" s="79"/>
      <c r="Z994" s="79"/>
      <c r="AA994" s="79"/>
      <c r="AB994" s="79"/>
      <c r="AC994" s="79"/>
      <c r="AD994" s="79"/>
      <c r="AE994" s="79"/>
      <c r="AT994" s="72" t="s">
        <v>118</v>
      </c>
      <c r="AU994" s="72" t="s">
        <v>62</v>
      </c>
    </row>
    <row r="995" spans="1:65" s="82" customFormat="1" ht="16.5" customHeight="1" x14ac:dyDescent="0.2">
      <c r="A995" s="79"/>
      <c r="B995" s="150"/>
      <c r="C995" s="151" t="s">
        <v>1512</v>
      </c>
      <c r="D995" s="151" t="s">
        <v>26</v>
      </c>
      <c r="E995" s="152" t="s">
        <v>1513</v>
      </c>
      <c r="F995" s="153" t="s">
        <v>1514</v>
      </c>
      <c r="G995" s="154" t="s">
        <v>125</v>
      </c>
      <c r="H995" s="155">
        <v>1</v>
      </c>
      <c r="I995" s="156">
        <v>7242.72</v>
      </c>
      <c r="J995" s="156">
        <f>ROUND(I995*H995,2)</f>
        <v>7242.72</v>
      </c>
      <c r="K995" s="153" t="s">
        <v>3562</v>
      </c>
      <c r="L995" s="80"/>
      <c r="M995" s="157" t="s">
        <v>31</v>
      </c>
      <c r="N995" s="158" t="s">
        <v>3550</v>
      </c>
      <c r="O995" s="159">
        <v>0.41699999999999998</v>
      </c>
      <c r="P995" s="159">
        <f>O995*H995</f>
        <v>0.41699999999999998</v>
      </c>
      <c r="Q995" s="159">
        <v>3.8040000000000001E-3</v>
      </c>
      <c r="R995" s="159">
        <f>Q995*H995</f>
        <v>3.8040000000000001E-3</v>
      </c>
      <c r="S995" s="159">
        <v>0</v>
      </c>
      <c r="T995" s="160">
        <f>S995*H995</f>
        <v>0</v>
      </c>
      <c r="U995" s="79"/>
      <c r="V995" s="79"/>
      <c r="W995" s="79"/>
      <c r="X995" s="79"/>
      <c r="Y995" s="79"/>
      <c r="Z995" s="79"/>
      <c r="AA995" s="79"/>
      <c r="AB995" s="79"/>
      <c r="AC995" s="79"/>
      <c r="AD995" s="79"/>
      <c r="AE995" s="79"/>
      <c r="AR995" s="161" t="s">
        <v>162</v>
      </c>
      <c r="AT995" s="161" t="s">
        <v>26</v>
      </c>
      <c r="AU995" s="161" t="s">
        <v>62</v>
      </c>
      <c r="AY995" s="72" t="s">
        <v>107</v>
      </c>
      <c r="BE995" s="162">
        <f>IF(N995="základní",J995,0)</f>
        <v>7242.72</v>
      </c>
      <c r="BF995" s="162">
        <f>IF(N995="snížená",J995,0)</f>
        <v>0</v>
      </c>
      <c r="BG995" s="162">
        <f>IF(N995="zákl. přenesená",J995,0)</f>
        <v>0</v>
      </c>
      <c r="BH995" s="162">
        <f>IF(N995="sníž. přenesená",J995,0)</f>
        <v>0</v>
      </c>
      <c r="BI995" s="162">
        <f>IF(N995="nulová",J995,0)</f>
        <v>0</v>
      </c>
      <c r="BJ995" s="72" t="s">
        <v>105</v>
      </c>
      <c r="BK995" s="162">
        <f>ROUND(I995*H995,2)</f>
        <v>7242.72</v>
      </c>
      <c r="BL995" s="72" t="s">
        <v>162</v>
      </c>
      <c r="BM995" s="161" t="s">
        <v>1515</v>
      </c>
    </row>
    <row r="996" spans="1:65" s="82" customFormat="1" x14ac:dyDescent="0.2">
      <c r="A996" s="79"/>
      <c r="B996" s="80"/>
      <c r="C996" s="79"/>
      <c r="D996" s="163" t="s">
        <v>116</v>
      </c>
      <c r="E996" s="79"/>
      <c r="F996" s="164" t="s">
        <v>1514</v>
      </c>
      <c r="G996" s="79"/>
      <c r="H996" s="79"/>
      <c r="I996" s="79"/>
      <c r="J996" s="79"/>
      <c r="K996" s="79"/>
      <c r="L996" s="80"/>
      <c r="M996" s="165"/>
      <c r="O996" s="79"/>
      <c r="P996" s="79"/>
      <c r="Q996" s="79"/>
      <c r="R996" s="79"/>
      <c r="S996" s="79"/>
      <c r="T996" s="166"/>
      <c r="U996" s="79"/>
      <c r="V996" s="79"/>
      <c r="W996" s="79"/>
      <c r="X996" s="79"/>
      <c r="Y996" s="79"/>
      <c r="Z996" s="79"/>
      <c r="AA996" s="79"/>
      <c r="AB996" s="79"/>
      <c r="AC996" s="79"/>
      <c r="AD996" s="79"/>
      <c r="AE996" s="79"/>
      <c r="AT996" s="72" t="s">
        <v>116</v>
      </c>
      <c r="AU996" s="72" t="s">
        <v>62</v>
      </c>
    </row>
    <row r="997" spans="1:65" s="82" customFormat="1" x14ac:dyDescent="0.2">
      <c r="A997" s="79"/>
      <c r="B997" s="80"/>
      <c r="C997" s="79"/>
      <c r="D997" s="167" t="s">
        <v>118</v>
      </c>
      <c r="E997" s="79"/>
      <c r="F997" s="168" t="s">
        <v>3939</v>
      </c>
      <c r="G997" s="79"/>
      <c r="H997" s="79"/>
      <c r="I997" s="79"/>
      <c r="J997" s="79"/>
      <c r="K997" s="79"/>
      <c r="L997" s="80"/>
      <c r="M997" s="165"/>
      <c r="O997" s="79"/>
      <c r="P997" s="79"/>
      <c r="Q997" s="79"/>
      <c r="R997" s="79"/>
      <c r="S997" s="79"/>
      <c r="T997" s="166"/>
      <c r="U997" s="79"/>
      <c r="V997" s="79"/>
      <c r="W997" s="79"/>
      <c r="X997" s="79"/>
      <c r="Y997" s="79"/>
      <c r="Z997" s="79"/>
      <c r="AA997" s="79"/>
      <c r="AB997" s="79"/>
      <c r="AC997" s="79"/>
      <c r="AD997" s="79"/>
      <c r="AE997" s="79"/>
      <c r="AT997" s="72" t="s">
        <v>118</v>
      </c>
      <c r="AU997" s="72" t="s">
        <v>62</v>
      </c>
    </row>
    <row r="998" spans="1:65" s="82" customFormat="1" ht="16.5" customHeight="1" x14ac:dyDescent="0.2">
      <c r="A998" s="79"/>
      <c r="B998" s="150"/>
      <c r="C998" s="151" t="s">
        <v>1516</v>
      </c>
      <c r="D998" s="151" t="s">
        <v>26</v>
      </c>
      <c r="E998" s="152" t="s">
        <v>1517</v>
      </c>
      <c r="F998" s="153" t="s">
        <v>1518</v>
      </c>
      <c r="G998" s="154" t="s">
        <v>125</v>
      </c>
      <c r="H998" s="155">
        <v>1</v>
      </c>
      <c r="I998" s="156">
        <v>7802.72</v>
      </c>
      <c r="J998" s="156">
        <f>ROUND(I998*H998,2)</f>
        <v>7802.72</v>
      </c>
      <c r="K998" s="153" t="s">
        <v>3562</v>
      </c>
      <c r="L998" s="80"/>
      <c r="M998" s="157" t="s">
        <v>31</v>
      </c>
      <c r="N998" s="158" t="s">
        <v>3550</v>
      </c>
      <c r="O998" s="159">
        <v>0.41699999999999998</v>
      </c>
      <c r="P998" s="159">
        <f>O998*H998</f>
        <v>0.41699999999999998</v>
      </c>
      <c r="Q998" s="159">
        <v>4.3039999999999997E-3</v>
      </c>
      <c r="R998" s="159">
        <f>Q998*H998</f>
        <v>4.3039999999999997E-3</v>
      </c>
      <c r="S998" s="159">
        <v>0</v>
      </c>
      <c r="T998" s="160">
        <f>S998*H998</f>
        <v>0</v>
      </c>
      <c r="U998" s="79"/>
      <c r="V998" s="79"/>
      <c r="W998" s="79"/>
      <c r="X998" s="79"/>
      <c r="Y998" s="79"/>
      <c r="Z998" s="79"/>
      <c r="AA998" s="79"/>
      <c r="AB998" s="79"/>
      <c r="AC998" s="79"/>
      <c r="AD998" s="79"/>
      <c r="AE998" s="79"/>
      <c r="AR998" s="161" t="s">
        <v>162</v>
      </c>
      <c r="AT998" s="161" t="s">
        <v>26</v>
      </c>
      <c r="AU998" s="161" t="s">
        <v>62</v>
      </c>
      <c r="AY998" s="72" t="s">
        <v>107</v>
      </c>
      <c r="BE998" s="162">
        <f>IF(N998="základní",J998,0)</f>
        <v>7802.72</v>
      </c>
      <c r="BF998" s="162">
        <f>IF(N998="snížená",J998,0)</f>
        <v>0</v>
      </c>
      <c r="BG998" s="162">
        <f>IF(N998="zákl. přenesená",J998,0)</f>
        <v>0</v>
      </c>
      <c r="BH998" s="162">
        <f>IF(N998="sníž. přenesená",J998,0)</f>
        <v>0</v>
      </c>
      <c r="BI998" s="162">
        <f>IF(N998="nulová",J998,0)</f>
        <v>0</v>
      </c>
      <c r="BJ998" s="72" t="s">
        <v>105</v>
      </c>
      <c r="BK998" s="162">
        <f>ROUND(I998*H998,2)</f>
        <v>7802.72</v>
      </c>
      <c r="BL998" s="72" t="s">
        <v>162</v>
      </c>
      <c r="BM998" s="161" t="s">
        <v>1519</v>
      </c>
    </row>
    <row r="999" spans="1:65" s="82" customFormat="1" x14ac:dyDescent="0.2">
      <c r="A999" s="79"/>
      <c r="B999" s="80"/>
      <c r="C999" s="79"/>
      <c r="D999" s="163" t="s">
        <v>116</v>
      </c>
      <c r="E999" s="79"/>
      <c r="F999" s="164" t="s">
        <v>1518</v>
      </c>
      <c r="G999" s="79"/>
      <c r="H999" s="79"/>
      <c r="I999" s="79"/>
      <c r="J999" s="79"/>
      <c r="K999" s="79"/>
      <c r="L999" s="80"/>
      <c r="M999" s="165"/>
      <c r="O999" s="79"/>
      <c r="P999" s="79"/>
      <c r="Q999" s="79"/>
      <c r="R999" s="79"/>
      <c r="S999" s="79"/>
      <c r="T999" s="166"/>
      <c r="U999" s="79"/>
      <c r="V999" s="79"/>
      <c r="W999" s="79"/>
      <c r="X999" s="79"/>
      <c r="Y999" s="79"/>
      <c r="Z999" s="79"/>
      <c r="AA999" s="79"/>
      <c r="AB999" s="79"/>
      <c r="AC999" s="79"/>
      <c r="AD999" s="79"/>
      <c r="AE999" s="79"/>
      <c r="AT999" s="72" t="s">
        <v>116</v>
      </c>
      <c r="AU999" s="72" t="s">
        <v>62</v>
      </c>
    </row>
    <row r="1000" spans="1:65" s="82" customFormat="1" x14ac:dyDescent="0.2">
      <c r="A1000" s="79"/>
      <c r="B1000" s="80"/>
      <c r="C1000" s="79"/>
      <c r="D1000" s="167" t="s">
        <v>118</v>
      </c>
      <c r="E1000" s="79"/>
      <c r="F1000" s="168" t="s">
        <v>3940</v>
      </c>
      <c r="G1000" s="79"/>
      <c r="H1000" s="79"/>
      <c r="I1000" s="79"/>
      <c r="J1000" s="79"/>
      <c r="K1000" s="79"/>
      <c r="L1000" s="80"/>
      <c r="M1000" s="165"/>
      <c r="O1000" s="79"/>
      <c r="P1000" s="79"/>
      <c r="Q1000" s="79"/>
      <c r="R1000" s="79"/>
      <c r="S1000" s="79"/>
      <c r="T1000" s="166"/>
      <c r="U1000" s="79"/>
      <c r="V1000" s="79"/>
      <c r="W1000" s="79"/>
      <c r="X1000" s="79"/>
      <c r="Y1000" s="79"/>
      <c r="Z1000" s="79"/>
      <c r="AA1000" s="79"/>
      <c r="AB1000" s="79"/>
      <c r="AC1000" s="79"/>
      <c r="AD1000" s="79"/>
      <c r="AE1000" s="79"/>
      <c r="AT1000" s="72" t="s">
        <v>118</v>
      </c>
      <c r="AU1000" s="72" t="s">
        <v>62</v>
      </c>
    </row>
    <row r="1001" spans="1:65" s="82" customFormat="1" ht="16.5" customHeight="1" x14ac:dyDescent="0.2">
      <c r="A1001" s="79"/>
      <c r="B1001" s="150"/>
      <c r="C1001" s="151" t="s">
        <v>1520</v>
      </c>
      <c r="D1001" s="151" t="s">
        <v>26</v>
      </c>
      <c r="E1001" s="152" t="s">
        <v>1521</v>
      </c>
      <c r="F1001" s="153" t="s">
        <v>1522</v>
      </c>
      <c r="G1001" s="154" t="s">
        <v>125</v>
      </c>
      <c r="H1001" s="155">
        <v>2</v>
      </c>
      <c r="I1001" s="156">
        <v>8842.7199999999993</v>
      </c>
      <c r="J1001" s="156">
        <f>ROUND(I1001*H1001,2)</f>
        <v>17685.439999999999</v>
      </c>
      <c r="K1001" s="153" t="s">
        <v>3562</v>
      </c>
      <c r="L1001" s="80"/>
      <c r="M1001" s="157" t="s">
        <v>31</v>
      </c>
      <c r="N1001" s="158" t="s">
        <v>3550</v>
      </c>
      <c r="O1001" s="159">
        <v>0.41699999999999998</v>
      </c>
      <c r="P1001" s="159">
        <f>O1001*H1001</f>
        <v>0.83399999999999996</v>
      </c>
      <c r="Q1001" s="159">
        <v>4.3039999999999997E-3</v>
      </c>
      <c r="R1001" s="159">
        <f>Q1001*H1001</f>
        <v>8.6079999999999993E-3</v>
      </c>
      <c r="S1001" s="159">
        <v>0</v>
      </c>
      <c r="T1001" s="160">
        <f>S1001*H1001</f>
        <v>0</v>
      </c>
      <c r="U1001" s="79"/>
      <c r="V1001" s="79"/>
      <c r="W1001" s="79"/>
      <c r="X1001" s="79"/>
      <c r="Y1001" s="79"/>
      <c r="Z1001" s="79"/>
      <c r="AA1001" s="79"/>
      <c r="AB1001" s="79"/>
      <c r="AC1001" s="79"/>
      <c r="AD1001" s="79"/>
      <c r="AE1001" s="79"/>
      <c r="AR1001" s="161" t="s">
        <v>162</v>
      </c>
      <c r="AT1001" s="161" t="s">
        <v>26</v>
      </c>
      <c r="AU1001" s="161" t="s">
        <v>62</v>
      </c>
      <c r="AY1001" s="72" t="s">
        <v>107</v>
      </c>
      <c r="BE1001" s="162">
        <f>IF(N1001="základní",J1001,0)</f>
        <v>17685.439999999999</v>
      </c>
      <c r="BF1001" s="162">
        <f>IF(N1001="snížená",J1001,0)</f>
        <v>0</v>
      </c>
      <c r="BG1001" s="162">
        <f>IF(N1001="zákl. přenesená",J1001,0)</f>
        <v>0</v>
      </c>
      <c r="BH1001" s="162">
        <f>IF(N1001="sníž. přenesená",J1001,0)</f>
        <v>0</v>
      </c>
      <c r="BI1001" s="162">
        <f>IF(N1001="nulová",J1001,0)</f>
        <v>0</v>
      </c>
      <c r="BJ1001" s="72" t="s">
        <v>105</v>
      </c>
      <c r="BK1001" s="162">
        <f>ROUND(I1001*H1001,2)</f>
        <v>17685.439999999999</v>
      </c>
      <c r="BL1001" s="72" t="s">
        <v>162</v>
      </c>
      <c r="BM1001" s="161" t="s">
        <v>1523</v>
      </c>
    </row>
    <row r="1002" spans="1:65" s="82" customFormat="1" x14ac:dyDescent="0.2">
      <c r="A1002" s="79"/>
      <c r="B1002" s="80"/>
      <c r="C1002" s="79"/>
      <c r="D1002" s="163" t="s">
        <v>116</v>
      </c>
      <c r="E1002" s="79"/>
      <c r="F1002" s="164" t="s">
        <v>1522</v>
      </c>
      <c r="G1002" s="79"/>
      <c r="H1002" s="79"/>
      <c r="I1002" s="79"/>
      <c r="J1002" s="79"/>
      <c r="K1002" s="79"/>
      <c r="L1002" s="80"/>
      <c r="M1002" s="165"/>
      <c r="O1002" s="79"/>
      <c r="P1002" s="79"/>
      <c r="Q1002" s="79"/>
      <c r="R1002" s="79"/>
      <c r="S1002" s="79"/>
      <c r="T1002" s="166"/>
      <c r="U1002" s="79"/>
      <c r="V1002" s="79"/>
      <c r="W1002" s="79"/>
      <c r="X1002" s="79"/>
      <c r="Y1002" s="79"/>
      <c r="Z1002" s="79"/>
      <c r="AA1002" s="79"/>
      <c r="AB1002" s="79"/>
      <c r="AC1002" s="79"/>
      <c r="AD1002" s="79"/>
      <c r="AE1002" s="79"/>
      <c r="AT1002" s="72" t="s">
        <v>116</v>
      </c>
      <c r="AU1002" s="72" t="s">
        <v>62</v>
      </c>
    </row>
    <row r="1003" spans="1:65" s="82" customFormat="1" x14ac:dyDescent="0.2">
      <c r="A1003" s="79"/>
      <c r="B1003" s="80"/>
      <c r="C1003" s="79"/>
      <c r="D1003" s="167" t="s">
        <v>118</v>
      </c>
      <c r="E1003" s="79"/>
      <c r="F1003" s="168" t="s">
        <v>3941</v>
      </c>
      <c r="G1003" s="79"/>
      <c r="H1003" s="79"/>
      <c r="I1003" s="79"/>
      <c r="J1003" s="79"/>
      <c r="K1003" s="79"/>
      <c r="L1003" s="80"/>
      <c r="M1003" s="165"/>
      <c r="O1003" s="79"/>
      <c r="P1003" s="79"/>
      <c r="Q1003" s="79"/>
      <c r="R1003" s="79"/>
      <c r="S1003" s="79"/>
      <c r="T1003" s="166"/>
      <c r="U1003" s="79"/>
      <c r="V1003" s="79"/>
      <c r="W1003" s="79"/>
      <c r="X1003" s="79"/>
      <c r="Y1003" s="79"/>
      <c r="Z1003" s="79"/>
      <c r="AA1003" s="79"/>
      <c r="AB1003" s="79"/>
      <c r="AC1003" s="79"/>
      <c r="AD1003" s="79"/>
      <c r="AE1003" s="79"/>
      <c r="AT1003" s="72" t="s">
        <v>118</v>
      </c>
      <c r="AU1003" s="72" t="s">
        <v>62</v>
      </c>
    </row>
    <row r="1004" spans="1:65" s="82" customFormat="1" ht="16.5" customHeight="1" x14ac:dyDescent="0.2">
      <c r="A1004" s="79"/>
      <c r="B1004" s="150"/>
      <c r="C1004" s="151" t="s">
        <v>1524</v>
      </c>
      <c r="D1004" s="151" t="s">
        <v>26</v>
      </c>
      <c r="E1004" s="152" t="s">
        <v>1525</v>
      </c>
      <c r="F1004" s="153" t="s">
        <v>1526</v>
      </c>
      <c r="G1004" s="154" t="s">
        <v>125</v>
      </c>
      <c r="H1004" s="155">
        <v>2</v>
      </c>
      <c r="I1004" s="156">
        <v>3481.51</v>
      </c>
      <c r="J1004" s="156">
        <f>ROUND(I1004*H1004,2)</f>
        <v>6963.02</v>
      </c>
      <c r="K1004" s="153" t="s">
        <v>3562</v>
      </c>
      <c r="L1004" s="80"/>
      <c r="M1004" s="157" t="s">
        <v>31</v>
      </c>
      <c r="N1004" s="158" t="s">
        <v>3550</v>
      </c>
      <c r="O1004" s="159">
        <v>0.25</v>
      </c>
      <c r="P1004" s="159">
        <f>O1004*H1004</f>
        <v>0.5</v>
      </c>
      <c r="Q1004" s="159">
        <v>4.1219999999999998E-3</v>
      </c>
      <c r="R1004" s="159">
        <f>Q1004*H1004</f>
        <v>8.2439999999999996E-3</v>
      </c>
      <c r="S1004" s="159">
        <v>0</v>
      </c>
      <c r="T1004" s="160">
        <f>S1004*H1004</f>
        <v>0</v>
      </c>
      <c r="U1004" s="79"/>
      <c r="V1004" s="79"/>
      <c r="W1004" s="79"/>
      <c r="X1004" s="79"/>
      <c r="Y1004" s="79"/>
      <c r="Z1004" s="79"/>
      <c r="AA1004" s="79"/>
      <c r="AB1004" s="79"/>
      <c r="AC1004" s="79"/>
      <c r="AD1004" s="79"/>
      <c r="AE1004" s="79"/>
      <c r="AR1004" s="161" t="s">
        <v>162</v>
      </c>
      <c r="AT1004" s="161" t="s">
        <v>26</v>
      </c>
      <c r="AU1004" s="161" t="s">
        <v>62</v>
      </c>
      <c r="AY1004" s="72" t="s">
        <v>107</v>
      </c>
      <c r="BE1004" s="162">
        <f>IF(N1004="základní",J1004,0)</f>
        <v>6963.02</v>
      </c>
      <c r="BF1004" s="162">
        <f>IF(N1004="snížená",J1004,0)</f>
        <v>0</v>
      </c>
      <c r="BG1004" s="162">
        <f>IF(N1004="zákl. přenesená",J1004,0)</f>
        <v>0</v>
      </c>
      <c r="BH1004" s="162">
        <f>IF(N1004="sníž. přenesená",J1004,0)</f>
        <v>0</v>
      </c>
      <c r="BI1004" s="162">
        <f>IF(N1004="nulová",J1004,0)</f>
        <v>0</v>
      </c>
      <c r="BJ1004" s="72" t="s">
        <v>105</v>
      </c>
      <c r="BK1004" s="162">
        <f>ROUND(I1004*H1004,2)</f>
        <v>6963.02</v>
      </c>
      <c r="BL1004" s="72" t="s">
        <v>162</v>
      </c>
      <c r="BM1004" s="161" t="s">
        <v>1527</v>
      </c>
    </row>
    <row r="1005" spans="1:65" s="82" customFormat="1" x14ac:dyDescent="0.2">
      <c r="A1005" s="79"/>
      <c r="B1005" s="80"/>
      <c r="C1005" s="79"/>
      <c r="D1005" s="163" t="s">
        <v>116</v>
      </c>
      <c r="E1005" s="79"/>
      <c r="F1005" s="164" t="s">
        <v>1528</v>
      </c>
      <c r="G1005" s="79"/>
      <c r="H1005" s="79"/>
      <c r="I1005" s="79"/>
      <c r="J1005" s="79"/>
      <c r="K1005" s="79"/>
      <c r="L1005" s="80"/>
      <c r="M1005" s="165"/>
      <c r="O1005" s="79"/>
      <c r="P1005" s="79"/>
      <c r="Q1005" s="79"/>
      <c r="R1005" s="79"/>
      <c r="S1005" s="79"/>
      <c r="T1005" s="166"/>
      <c r="U1005" s="79"/>
      <c r="V1005" s="79"/>
      <c r="W1005" s="79"/>
      <c r="X1005" s="79"/>
      <c r="Y1005" s="79"/>
      <c r="Z1005" s="79"/>
      <c r="AA1005" s="79"/>
      <c r="AB1005" s="79"/>
      <c r="AC1005" s="79"/>
      <c r="AD1005" s="79"/>
      <c r="AE1005" s="79"/>
      <c r="AT1005" s="72" t="s">
        <v>116</v>
      </c>
      <c r="AU1005" s="72" t="s">
        <v>62</v>
      </c>
    </row>
    <row r="1006" spans="1:65" s="82" customFormat="1" x14ac:dyDescent="0.2">
      <c r="A1006" s="79"/>
      <c r="B1006" s="80"/>
      <c r="C1006" s="79"/>
      <c r="D1006" s="167" t="s">
        <v>118</v>
      </c>
      <c r="E1006" s="79"/>
      <c r="F1006" s="168" t="s">
        <v>3942</v>
      </c>
      <c r="G1006" s="79"/>
      <c r="H1006" s="79"/>
      <c r="I1006" s="79"/>
      <c r="J1006" s="79"/>
      <c r="K1006" s="79"/>
      <c r="L1006" s="80"/>
      <c r="M1006" s="165"/>
      <c r="O1006" s="79"/>
      <c r="P1006" s="79"/>
      <c r="Q1006" s="79"/>
      <c r="R1006" s="79"/>
      <c r="S1006" s="79"/>
      <c r="T1006" s="166"/>
      <c r="U1006" s="79"/>
      <c r="V1006" s="79"/>
      <c r="W1006" s="79"/>
      <c r="X1006" s="79"/>
      <c r="Y1006" s="79"/>
      <c r="Z1006" s="79"/>
      <c r="AA1006" s="79"/>
      <c r="AB1006" s="79"/>
      <c r="AC1006" s="79"/>
      <c r="AD1006" s="79"/>
      <c r="AE1006" s="79"/>
      <c r="AT1006" s="72" t="s">
        <v>118</v>
      </c>
      <c r="AU1006" s="72" t="s">
        <v>62</v>
      </c>
    </row>
    <row r="1007" spans="1:65" s="82" customFormat="1" ht="16.5" customHeight="1" x14ac:dyDescent="0.2">
      <c r="A1007" s="79"/>
      <c r="B1007" s="150"/>
      <c r="C1007" s="151" t="s">
        <v>1529</v>
      </c>
      <c r="D1007" s="151" t="s">
        <v>26</v>
      </c>
      <c r="E1007" s="152" t="s">
        <v>1530</v>
      </c>
      <c r="F1007" s="153" t="s">
        <v>1531</v>
      </c>
      <c r="G1007" s="154" t="s">
        <v>125</v>
      </c>
      <c r="H1007" s="155">
        <v>1</v>
      </c>
      <c r="I1007" s="156">
        <v>12027.15</v>
      </c>
      <c r="J1007" s="156">
        <f>ROUND(I1007*H1007,2)</f>
        <v>12027.15</v>
      </c>
      <c r="K1007" s="153" t="s">
        <v>3562</v>
      </c>
      <c r="L1007" s="80"/>
      <c r="M1007" s="157" t="s">
        <v>31</v>
      </c>
      <c r="N1007" s="158" t="s">
        <v>3550</v>
      </c>
      <c r="O1007" s="159">
        <v>0.91400000000000003</v>
      </c>
      <c r="P1007" s="159">
        <f>O1007*H1007</f>
        <v>0.91400000000000003</v>
      </c>
      <c r="Q1007" s="159">
        <v>0.06</v>
      </c>
      <c r="R1007" s="159">
        <f>Q1007*H1007</f>
        <v>0.06</v>
      </c>
      <c r="S1007" s="159">
        <v>0</v>
      </c>
      <c r="T1007" s="160">
        <f>S1007*H1007</f>
        <v>0</v>
      </c>
      <c r="U1007" s="79"/>
      <c r="V1007" s="79"/>
      <c r="W1007" s="79"/>
      <c r="X1007" s="79"/>
      <c r="Y1007" s="79"/>
      <c r="Z1007" s="79"/>
      <c r="AA1007" s="79"/>
      <c r="AB1007" s="79"/>
      <c r="AC1007" s="79"/>
      <c r="AD1007" s="79"/>
      <c r="AE1007" s="79"/>
      <c r="AR1007" s="161" t="s">
        <v>162</v>
      </c>
      <c r="AT1007" s="161" t="s">
        <v>26</v>
      </c>
      <c r="AU1007" s="161" t="s">
        <v>62</v>
      </c>
      <c r="AY1007" s="72" t="s">
        <v>107</v>
      </c>
      <c r="BE1007" s="162">
        <f>IF(N1007="základní",J1007,0)</f>
        <v>12027.15</v>
      </c>
      <c r="BF1007" s="162">
        <f>IF(N1007="snížená",J1007,0)</f>
        <v>0</v>
      </c>
      <c r="BG1007" s="162">
        <f>IF(N1007="zákl. přenesená",J1007,0)</f>
        <v>0</v>
      </c>
      <c r="BH1007" s="162">
        <f>IF(N1007="sníž. přenesená",J1007,0)</f>
        <v>0</v>
      </c>
      <c r="BI1007" s="162">
        <f>IF(N1007="nulová",J1007,0)</f>
        <v>0</v>
      </c>
      <c r="BJ1007" s="72" t="s">
        <v>105</v>
      </c>
      <c r="BK1007" s="162">
        <f>ROUND(I1007*H1007,2)</f>
        <v>12027.15</v>
      </c>
      <c r="BL1007" s="72" t="s">
        <v>162</v>
      </c>
      <c r="BM1007" s="161" t="s">
        <v>1532</v>
      </c>
    </row>
    <row r="1008" spans="1:65" s="82" customFormat="1" x14ac:dyDescent="0.2">
      <c r="A1008" s="79"/>
      <c r="B1008" s="80"/>
      <c r="C1008" s="79"/>
      <c r="D1008" s="163" t="s">
        <v>116</v>
      </c>
      <c r="E1008" s="79"/>
      <c r="F1008" s="164" t="s">
        <v>1533</v>
      </c>
      <c r="G1008" s="79"/>
      <c r="H1008" s="79"/>
      <c r="I1008" s="79"/>
      <c r="J1008" s="79"/>
      <c r="K1008" s="79"/>
      <c r="L1008" s="80"/>
      <c r="M1008" s="165"/>
      <c r="O1008" s="79"/>
      <c r="P1008" s="79"/>
      <c r="Q1008" s="79"/>
      <c r="R1008" s="79"/>
      <c r="S1008" s="79"/>
      <c r="T1008" s="166"/>
      <c r="U1008" s="79"/>
      <c r="V1008" s="79"/>
      <c r="W1008" s="79"/>
      <c r="X1008" s="79"/>
      <c r="Y1008" s="79"/>
      <c r="Z1008" s="79"/>
      <c r="AA1008" s="79"/>
      <c r="AB1008" s="79"/>
      <c r="AC1008" s="79"/>
      <c r="AD1008" s="79"/>
      <c r="AE1008" s="79"/>
      <c r="AT1008" s="72" t="s">
        <v>116</v>
      </c>
      <c r="AU1008" s="72" t="s">
        <v>62</v>
      </c>
    </row>
    <row r="1009" spans="1:65" s="82" customFormat="1" x14ac:dyDescent="0.2">
      <c r="A1009" s="79"/>
      <c r="B1009" s="80"/>
      <c r="C1009" s="79"/>
      <c r="D1009" s="167" t="s">
        <v>118</v>
      </c>
      <c r="E1009" s="79"/>
      <c r="F1009" s="168" t="s">
        <v>3943</v>
      </c>
      <c r="G1009" s="79"/>
      <c r="H1009" s="79"/>
      <c r="I1009" s="79"/>
      <c r="J1009" s="79"/>
      <c r="K1009" s="79"/>
      <c r="L1009" s="80"/>
      <c r="M1009" s="165"/>
      <c r="O1009" s="79"/>
      <c r="P1009" s="79"/>
      <c r="Q1009" s="79"/>
      <c r="R1009" s="79"/>
      <c r="S1009" s="79"/>
      <c r="T1009" s="166"/>
      <c r="U1009" s="79"/>
      <c r="V1009" s="79"/>
      <c r="W1009" s="79"/>
      <c r="X1009" s="79"/>
      <c r="Y1009" s="79"/>
      <c r="Z1009" s="79"/>
      <c r="AA1009" s="79"/>
      <c r="AB1009" s="79"/>
      <c r="AC1009" s="79"/>
      <c r="AD1009" s="79"/>
      <c r="AE1009" s="79"/>
      <c r="AT1009" s="72" t="s">
        <v>118</v>
      </c>
      <c r="AU1009" s="72" t="s">
        <v>62</v>
      </c>
    </row>
    <row r="1010" spans="1:65" s="82" customFormat="1" ht="16.5" customHeight="1" x14ac:dyDescent="0.2">
      <c r="A1010" s="79"/>
      <c r="B1010" s="150"/>
      <c r="C1010" s="151" t="s">
        <v>1534</v>
      </c>
      <c r="D1010" s="151" t="s">
        <v>26</v>
      </c>
      <c r="E1010" s="152" t="s">
        <v>1535</v>
      </c>
      <c r="F1010" s="153" t="s">
        <v>3944</v>
      </c>
      <c r="G1010" s="154" t="s">
        <v>161</v>
      </c>
      <c r="H1010" s="155">
        <v>1</v>
      </c>
      <c r="I1010" s="156">
        <v>629.6</v>
      </c>
      <c r="J1010" s="156">
        <f>ROUND(I1010*H1010,2)</f>
        <v>629.6</v>
      </c>
      <c r="K1010" s="153" t="s">
        <v>3562</v>
      </c>
      <c r="L1010" s="80"/>
      <c r="M1010" s="157" t="s">
        <v>31</v>
      </c>
      <c r="N1010" s="158" t="s">
        <v>3550</v>
      </c>
      <c r="O1010" s="159">
        <v>1.35</v>
      </c>
      <c r="P1010" s="159">
        <f>O1010*H1010</f>
        <v>1.35</v>
      </c>
      <c r="Q1010" s="159">
        <v>0</v>
      </c>
      <c r="R1010" s="159">
        <f>Q1010*H1010</f>
        <v>0</v>
      </c>
      <c r="S1010" s="159">
        <v>0.06</v>
      </c>
      <c r="T1010" s="160">
        <f>S1010*H1010</f>
        <v>0.06</v>
      </c>
      <c r="U1010" s="79"/>
      <c r="V1010" s="79"/>
      <c r="W1010" s="79"/>
      <c r="X1010" s="79"/>
      <c r="Y1010" s="79"/>
      <c r="Z1010" s="79"/>
      <c r="AA1010" s="79"/>
      <c r="AB1010" s="79"/>
      <c r="AC1010" s="79"/>
      <c r="AD1010" s="79"/>
      <c r="AE1010" s="79"/>
      <c r="AR1010" s="161" t="s">
        <v>162</v>
      </c>
      <c r="AT1010" s="161" t="s">
        <v>26</v>
      </c>
      <c r="AU1010" s="161" t="s">
        <v>62</v>
      </c>
      <c r="AY1010" s="72" t="s">
        <v>107</v>
      </c>
      <c r="BE1010" s="162">
        <f>IF(N1010="základní",J1010,0)</f>
        <v>629.6</v>
      </c>
      <c r="BF1010" s="162">
        <f>IF(N1010="snížená",J1010,0)</f>
        <v>0</v>
      </c>
      <c r="BG1010" s="162">
        <f>IF(N1010="zákl. přenesená",J1010,0)</f>
        <v>0</v>
      </c>
      <c r="BH1010" s="162">
        <f>IF(N1010="sníž. přenesená",J1010,0)</f>
        <v>0</v>
      </c>
      <c r="BI1010" s="162">
        <f>IF(N1010="nulová",J1010,0)</f>
        <v>0</v>
      </c>
      <c r="BJ1010" s="72" t="s">
        <v>105</v>
      </c>
      <c r="BK1010" s="162">
        <f>ROUND(I1010*H1010,2)</f>
        <v>629.6</v>
      </c>
      <c r="BL1010" s="72" t="s">
        <v>162</v>
      </c>
      <c r="BM1010" s="161" t="s">
        <v>1536</v>
      </c>
    </row>
    <row r="1011" spans="1:65" s="82" customFormat="1" x14ac:dyDescent="0.2">
      <c r="A1011" s="79"/>
      <c r="B1011" s="80"/>
      <c r="C1011" s="79"/>
      <c r="D1011" s="163" t="s">
        <v>116</v>
      </c>
      <c r="E1011" s="79"/>
      <c r="F1011" s="164" t="s">
        <v>1537</v>
      </c>
      <c r="G1011" s="79"/>
      <c r="H1011" s="79"/>
      <c r="I1011" s="79"/>
      <c r="J1011" s="79"/>
      <c r="K1011" s="79"/>
      <c r="L1011" s="80"/>
      <c r="M1011" s="165"/>
      <c r="O1011" s="79"/>
      <c r="P1011" s="79"/>
      <c r="Q1011" s="79"/>
      <c r="R1011" s="79"/>
      <c r="S1011" s="79"/>
      <c r="T1011" s="166"/>
      <c r="U1011" s="79"/>
      <c r="V1011" s="79"/>
      <c r="W1011" s="79"/>
      <c r="X1011" s="79"/>
      <c r="Y1011" s="79"/>
      <c r="Z1011" s="79"/>
      <c r="AA1011" s="79"/>
      <c r="AB1011" s="79"/>
      <c r="AC1011" s="79"/>
      <c r="AD1011" s="79"/>
      <c r="AE1011" s="79"/>
      <c r="AT1011" s="72" t="s">
        <v>116</v>
      </c>
      <c r="AU1011" s="72" t="s">
        <v>62</v>
      </c>
    </row>
    <row r="1012" spans="1:65" s="82" customFormat="1" x14ac:dyDescent="0.2">
      <c r="A1012" s="79"/>
      <c r="B1012" s="80"/>
      <c r="C1012" s="79"/>
      <c r="D1012" s="167" t="s">
        <v>118</v>
      </c>
      <c r="E1012" s="79"/>
      <c r="F1012" s="168" t="s">
        <v>3945</v>
      </c>
      <c r="G1012" s="79"/>
      <c r="H1012" s="79"/>
      <c r="I1012" s="79"/>
      <c r="J1012" s="79"/>
      <c r="K1012" s="79"/>
      <c r="L1012" s="80"/>
      <c r="M1012" s="165"/>
      <c r="O1012" s="79"/>
      <c r="P1012" s="79"/>
      <c r="Q1012" s="79"/>
      <c r="R1012" s="79"/>
      <c r="S1012" s="79"/>
      <c r="T1012" s="166"/>
      <c r="U1012" s="79"/>
      <c r="V1012" s="79"/>
      <c r="W1012" s="79"/>
      <c r="X1012" s="79"/>
      <c r="Y1012" s="79"/>
      <c r="Z1012" s="79"/>
      <c r="AA1012" s="79"/>
      <c r="AB1012" s="79"/>
      <c r="AC1012" s="79"/>
      <c r="AD1012" s="79"/>
      <c r="AE1012" s="79"/>
      <c r="AT1012" s="72" t="s">
        <v>118</v>
      </c>
      <c r="AU1012" s="72" t="s">
        <v>62</v>
      </c>
    </row>
    <row r="1013" spans="1:65" s="82" customFormat="1" ht="16.5" customHeight="1" x14ac:dyDescent="0.2">
      <c r="A1013" s="79"/>
      <c r="B1013" s="150"/>
      <c r="C1013" s="151" t="s">
        <v>1538</v>
      </c>
      <c r="D1013" s="151" t="s">
        <v>26</v>
      </c>
      <c r="E1013" s="152" t="s">
        <v>1539</v>
      </c>
      <c r="F1013" s="153" t="s">
        <v>3946</v>
      </c>
      <c r="G1013" s="154" t="s">
        <v>161</v>
      </c>
      <c r="H1013" s="155">
        <v>1</v>
      </c>
      <c r="I1013" s="156">
        <v>186.55</v>
      </c>
      <c r="J1013" s="156">
        <f>ROUND(I1013*H1013,2)</f>
        <v>186.55</v>
      </c>
      <c r="K1013" s="153" t="s">
        <v>3562</v>
      </c>
      <c r="L1013" s="80"/>
      <c r="M1013" s="157" t="s">
        <v>31</v>
      </c>
      <c r="N1013" s="158" t="s">
        <v>3550</v>
      </c>
      <c r="O1013" s="159">
        <v>0.4</v>
      </c>
      <c r="P1013" s="159">
        <f>O1013*H1013</f>
        <v>0.4</v>
      </c>
      <c r="Q1013" s="159">
        <v>0</v>
      </c>
      <c r="R1013" s="159">
        <f>Q1013*H1013</f>
        <v>0</v>
      </c>
      <c r="S1013" s="159">
        <v>2.2200000000000001E-2</v>
      </c>
      <c r="T1013" s="160">
        <f>S1013*H1013</f>
        <v>2.2200000000000001E-2</v>
      </c>
      <c r="U1013" s="79"/>
      <c r="V1013" s="79"/>
      <c r="W1013" s="79"/>
      <c r="X1013" s="79"/>
      <c r="Y1013" s="79"/>
      <c r="Z1013" s="79"/>
      <c r="AA1013" s="79"/>
      <c r="AB1013" s="79"/>
      <c r="AC1013" s="79"/>
      <c r="AD1013" s="79"/>
      <c r="AE1013" s="79"/>
      <c r="AR1013" s="161" t="s">
        <v>162</v>
      </c>
      <c r="AT1013" s="161" t="s">
        <v>26</v>
      </c>
      <c r="AU1013" s="161" t="s">
        <v>62</v>
      </c>
      <c r="AY1013" s="72" t="s">
        <v>107</v>
      </c>
      <c r="BE1013" s="162">
        <f>IF(N1013="základní",J1013,0)</f>
        <v>186.55</v>
      </c>
      <c r="BF1013" s="162">
        <f>IF(N1013="snížená",J1013,0)</f>
        <v>0</v>
      </c>
      <c r="BG1013" s="162">
        <f>IF(N1013="zákl. přenesená",J1013,0)</f>
        <v>0</v>
      </c>
      <c r="BH1013" s="162">
        <f>IF(N1013="sníž. přenesená",J1013,0)</f>
        <v>0</v>
      </c>
      <c r="BI1013" s="162">
        <f>IF(N1013="nulová",J1013,0)</f>
        <v>0</v>
      </c>
      <c r="BJ1013" s="72" t="s">
        <v>105</v>
      </c>
      <c r="BK1013" s="162">
        <f>ROUND(I1013*H1013,2)</f>
        <v>186.55</v>
      </c>
      <c r="BL1013" s="72" t="s">
        <v>162</v>
      </c>
      <c r="BM1013" s="161" t="s">
        <v>1540</v>
      </c>
    </row>
    <row r="1014" spans="1:65" s="82" customFormat="1" x14ac:dyDescent="0.2">
      <c r="A1014" s="79"/>
      <c r="B1014" s="80"/>
      <c r="C1014" s="79"/>
      <c r="D1014" s="163" t="s">
        <v>116</v>
      </c>
      <c r="E1014" s="79"/>
      <c r="F1014" s="164" t="s">
        <v>1541</v>
      </c>
      <c r="G1014" s="79"/>
      <c r="H1014" s="79"/>
      <c r="I1014" s="79"/>
      <c r="J1014" s="79"/>
      <c r="K1014" s="79"/>
      <c r="L1014" s="80"/>
      <c r="M1014" s="165"/>
      <c r="O1014" s="79"/>
      <c r="P1014" s="79"/>
      <c r="Q1014" s="79"/>
      <c r="R1014" s="79"/>
      <c r="S1014" s="79"/>
      <c r="T1014" s="166"/>
      <c r="U1014" s="79"/>
      <c r="V1014" s="79"/>
      <c r="W1014" s="79"/>
      <c r="X1014" s="79"/>
      <c r="Y1014" s="79"/>
      <c r="Z1014" s="79"/>
      <c r="AA1014" s="79"/>
      <c r="AB1014" s="79"/>
      <c r="AC1014" s="79"/>
      <c r="AD1014" s="79"/>
      <c r="AE1014" s="79"/>
      <c r="AT1014" s="72" t="s">
        <v>116</v>
      </c>
      <c r="AU1014" s="72" t="s">
        <v>62</v>
      </c>
    </row>
    <row r="1015" spans="1:65" s="82" customFormat="1" x14ac:dyDescent="0.2">
      <c r="A1015" s="79"/>
      <c r="B1015" s="80"/>
      <c r="C1015" s="79"/>
      <c r="D1015" s="167" t="s">
        <v>118</v>
      </c>
      <c r="E1015" s="79"/>
      <c r="F1015" s="168" t="s">
        <v>3947</v>
      </c>
      <c r="G1015" s="79"/>
      <c r="H1015" s="79"/>
      <c r="I1015" s="79"/>
      <c r="J1015" s="79"/>
      <c r="K1015" s="79"/>
      <c r="L1015" s="80"/>
      <c r="M1015" s="165"/>
      <c r="O1015" s="79"/>
      <c r="P1015" s="79"/>
      <c r="Q1015" s="79"/>
      <c r="R1015" s="79"/>
      <c r="S1015" s="79"/>
      <c r="T1015" s="166"/>
      <c r="U1015" s="79"/>
      <c r="V1015" s="79"/>
      <c r="W1015" s="79"/>
      <c r="X1015" s="79"/>
      <c r="Y1015" s="79"/>
      <c r="Z1015" s="79"/>
      <c r="AA1015" s="79"/>
      <c r="AB1015" s="79"/>
      <c r="AC1015" s="79"/>
      <c r="AD1015" s="79"/>
      <c r="AE1015" s="79"/>
      <c r="AT1015" s="72" t="s">
        <v>118</v>
      </c>
      <c r="AU1015" s="72" t="s">
        <v>62</v>
      </c>
    </row>
    <row r="1016" spans="1:65" s="82" customFormat="1" ht="24.2" customHeight="1" x14ac:dyDescent="0.2">
      <c r="A1016" s="79"/>
      <c r="B1016" s="150"/>
      <c r="C1016" s="151" t="s">
        <v>1542</v>
      </c>
      <c r="D1016" s="151" t="s">
        <v>26</v>
      </c>
      <c r="E1016" s="152" t="s">
        <v>1543</v>
      </c>
      <c r="F1016" s="153" t="s">
        <v>1544</v>
      </c>
      <c r="G1016" s="154" t="s">
        <v>125</v>
      </c>
      <c r="H1016" s="155">
        <v>3</v>
      </c>
      <c r="I1016" s="156">
        <v>3380.61</v>
      </c>
      <c r="J1016" s="156">
        <f>ROUND(I1016*H1016,2)</f>
        <v>10141.83</v>
      </c>
      <c r="K1016" s="153" t="s">
        <v>3562</v>
      </c>
      <c r="L1016" s="80"/>
      <c r="M1016" s="157" t="s">
        <v>31</v>
      </c>
      <c r="N1016" s="158" t="s">
        <v>3550</v>
      </c>
      <c r="O1016" s="159">
        <v>0.5</v>
      </c>
      <c r="P1016" s="159">
        <f>O1016*H1016</f>
        <v>1.5</v>
      </c>
      <c r="Q1016" s="159">
        <v>5.1207644999999996E-3</v>
      </c>
      <c r="R1016" s="159">
        <f>Q1016*H1016</f>
        <v>1.5362293499999999E-2</v>
      </c>
      <c r="S1016" s="159">
        <v>0</v>
      </c>
      <c r="T1016" s="160">
        <f>S1016*H1016</f>
        <v>0</v>
      </c>
      <c r="U1016" s="79"/>
      <c r="V1016" s="79"/>
      <c r="W1016" s="79"/>
      <c r="X1016" s="79"/>
      <c r="Y1016" s="79"/>
      <c r="Z1016" s="79"/>
      <c r="AA1016" s="79"/>
      <c r="AB1016" s="79"/>
      <c r="AC1016" s="79"/>
      <c r="AD1016" s="79"/>
      <c r="AE1016" s="79"/>
      <c r="AR1016" s="161" t="s">
        <v>162</v>
      </c>
      <c r="AT1016" s="161" t="s">
        <v>26</v>
      </c>
      <c r="AU1016" s="161" t="s">
        <v>62</v>
      </c>
      <c r="AY1016" s="72" t="s">
        <v>107</v>
      </c>
      <c r="BE1016" s="162">
        <f>IF(N1016="základní",J1016,0)</f>
        <v>10141.83</v>
      </c>
      <c r="BF1016" s="162">
        <f>IF(N1016="snížená",J1016,0)</f>
        <v>0</v>
      </c>
      <c r="BG1016" s="162">
        <f>IF(N1016="zákl. přenesená",J1016,0)</f>
        <v>0</v>
      </c>
      <c r="BH1016" s="162">
        <f>IF(N1016="sníž. přenesená",J1016,0)</f>
        <v>0</v>
      </c>
      <c r="BI1016" s="162">
        <f>IF(N1016="nulová",J1016,0)</f>
        <v>0</v>
      </c>
      <c r="BJ1016" s="72" t="s">
        <v>105</v>
      </c>
      <c r="BK1016" s="162">
        <f>ROUND(I1016*H1016,2)</f>
        <v>10141.83</v>
      </c>
      <c r="BL1016" s="72" t="s">
        <v>162</v>
      </c>
      <c r="BM1016" s="161" t="s">
        <v>1545</v>
      </c>
    </row>
    <row r="1017" spans="1:65" s="82" customFormat="1" ht="19.5" x14ac:dyDescent="0.2">
      <c r="A1017" s="79"/>
      <c r="B1017" s="80"/>
      <c r="C1017" s="79"/>
      <c r="D1017" s="163" t="s">
        <v>116</v>
      </c>
      <c r="E1017" s="79"/>
      <c r="F1017" s="164" t="s">
        <v>1546</v>
      </c>
      <c r="G1017" s="79"/>
      <c r="H1017" s="79"/>
      <c r="I1017" s="79"/>
      <c r="J1017" s="79"/>
      <c r="K1017" s="79"/>
      <c r="L1017" s="80"/>
      <c r="M1017" s="165"/>
      <c r="O1017" s="79"/>
      <c r="P1017" s="79"/>
      <c r="Q1017" s="79"/>
      <c r="R1017" s="79"/>
      <c r="S1017" s="79"/>
      <c r="T1017" s="166"/>
      <c r="U1017" s="79"/>
      <c r="V1017" s="79"/>
      <c r="W1017" s="79"/>
      <c r="X1017" s="79"/>
      <c r="Y1017" s="79"/>
      <c r="Z1017" s="79"/>
      <c r="AA1017" s="79"/>
      <c r="AB1017" s="79"/>
      <c r="AC1017" s="79"/>
      <c r="AD1017" s="79"/>
      <c r="AE1017" s="79"/>
      <c r="AT1017" s="72" t="s">
        <v>116</v>
      </c>
      <c r="AU1017" s="72" t="s">
        <v>62</v>
      </c>
    </row>
    <row r="1018" spans="1:65" s="82" customFormat="1" x14ac:dyDescent="0.2">
      <c r="A1018" s="79"/>
      <c r="B1018" s="80"/>
      <c r="C1018" s="79"/>
      <c r="D1018" s="167" t="s">
        <v>118</v>
      </c>
      <c r="E1018" s="79"/>
      <c r="F1018" s="168" t="s">
        <v>3948</v>
      </c>
      <c r="G1018" s="79"/>
      <c r="H1018" s="79"/>
      <c r="I1018" s="79"/>
      <c r="J1018" s="79"/>
      <c r="K1018" s="79"/>
      <c r="L1018" s="80"/>
      <c r="M1018" s="165"/>
      <c r="O1018" s="79"/>
      <c r="P1018" s="79"/>
      <c r="Q1018" s="79"/>
      <c r="R1018" s="79"/>
      <c r="S1018" s="79"/>
      <c r="T1018" s="166"/>
      <c r="U1018" s="79"/>
      <c r="V1018" s="79"/>
      <c r="W1018" s="79"/>
      <c r="X1018" s="79"/>
      <c r="Y1018" s="79"/>
      <c r="Z1018" s="79"/>
      <c r="AA1018" s="79"/>
      <c r="AB1018" s="79"/>
      <c r="AC1018" s="79"/>
      <c r="AD1018" s="79"/>
      <c r="AE1018" s="79"/>
      <c r="AT1018" s="72" t="s">
        <v>118</v>
      </c>
      <c r="AU1018" s="72" t="s">
        <v>62</v>
      </c>
    </row>
    <row r="1019" spans="1:65" s="82" customFormat="1" ht="24.2" customHeight="1" x14ac:dyDescent="0.2">
      <c r="A1019" s="79"/>
      <c r="B1019" s="150"/>
      <c r="C1019" s="151" t="s">
        <v>1547</v>
      </c>
      <c r="D1019" s="151" t="s">
        <v>26</v>
      </c>
      <c r="E1019" s="152" t="s">
        <v>1548</v>
      </c>
      <c r="F1019" s="153" t="s">
        <v>1549</v>
      </c>
      <c r="G1019" s="154" t="s">
        <v>125</v>
      </c>
      <c r="H1019" s="155">
        <v>4</v>
      </c>
      <c r="I1019" s="156">
        <v>4880.8500000000004</v>
      </c>
      <c r="J1019" s="156">
        <f>ROUND(I1019*H1019,2)</f>
        <v>19523.400000000001</v>
      </c>
      <c r="K1019" s="153" t="s">
        <v>3562</v>
      </c>
      <c r="L1019" s="80"/>
      <c r="M1019" s="157" t="s">
        <v>31</v>
      </c>
      <c r="N1019" s="158" t="s">
        <v>3550</v>
      </c>
      <c r="O1019" s="159">
        <v>0.5</v>
      </c>
      <c r="P1019" s="159">
        <f>O1019*H1019</f>
        <v>2</v>
      </c>
      <c r="Q1019" s="159">
        <v>9.6287644999999995E-3</v>
      </c>
      <c r="R1019" s="159">
        <f>Q1019*H1019</f>
        <v>3.8515057999999998E-2</v>
      </c>
      <c r="S1019" s="159">
        <v>0</v>
      </c>
      <c r="T1019" s="160">
        <f>S1019*H1019</f>
        <v>0</v>
      </c>
      <c r="U1019" s="79"/>
      <c r="V1019" s="79"/>
      <c r="W1019" s="79"/>
      <c r="X1019" s="79"/>
      <c r="Y1019" s="79"/>
      <c r="Z1019" s="79"/>
      <c r="AA1019" s="79"/>
      <c r="AB1019" s="79"/>
      <c r="AC1019" s="79"/>
      <c r="AD1019" s="79"/>
      <c r="AE1019" s="79"/>
      <c r="AR1019" s="161" t="s">
        <v>162</v>
      </c>
      <c r="AT1019" s="161" t="s">
        <v>26</v>
      </c>
      <c r="AU1019" s="161" t="s">
        <v>62</v>
      </c>
      <c r="AY1019" s="72" t="s">
        <v>107</v>
      </c>
      <c r="BE1019" s="162">
        <f>IF(N1019="základní",J1019,0)</f>
        <v>19523.400000000001</v>
      </c>
      <c r="BF1019" s="162">
        <f>IF(N1019="snížená",J1019,0)</f>
        <v>0</v>
      </c>
      <c r="BG1019" s="162">
        <f>IF(N1019="zákl. přenesená",J1019,0)</f>
        <v>0</v>
      </c>
      <c r="BH1019" s="162">
        <f>IF(N1019="sníž. přenesená",J1019,0)</f>
        <v>0</v>
      </c>
      <c r="BI1019" s="162">
        <f>IF(N1019="nulová",J1019,0)</f>
        <v>0</v>
      </c>
      <c r="BJ1019" s="72" t="s">
        <v>105</v>
      </c>
      <c r="BK1019" s="162">
        <f>ROUND(I1019*H1019,2)</f>
        <v>19523.400000000001</v>
      </c>
      <c r="BL1019" s="72" t="s">
        <v>162</v>
      </c>
      <c r="BM1019" s="161" t="s">
        <v>1550</v>
      </c>
    </row>
    <row r="1020" spans="1:65" s="82" customFormat="1" ht="19.5" x14ac:dyDescent="0.2">
      <c r="A1020" s="79"/>
      <c r="B1020" s="80"/>
      <c r="C1020" s="79"/>
      <c r="D1020" s="163" t="s">
        <v>116</v>
      </c>
      <c r="E1020" s="79"/>
      <c r="F1020" s="164" t="s">
        <v>1551</v>
      </c>
      <c r="G1020" s="79"/>
      <c r="H1020" s="79"/>
      <c r="I1020" s="79"/>
      <c r="J1020" s="79"/>
      <c r="K1020" s="79"/>
      <c r="L1020" s="80"/>
      <c r="M1020" s="165"/>
      <c r="O1020" s="79"/>
      <c r="P1020" s="79"/>
      <c r="Q1020" s="79"/>
      <c r="R1020" s="79"/>
      <c r="S1020" s="79"/>
      <c r="T1020" s="166"/>
      <c r="U1020" s="79"/>
      <c r="V1020" s="79"/>
      <c r="W1020" s="79"/>
      <c r="X1020" s="79"/>
      <c r="Y1020" s="79"/>
      <c r="Z1020" s="79"/>
      <c r="AA1020" s="79"/>
      <c r="AB1020" s="79"/>
      <c r="AC1020" s="79"/>
      <c r="AD1020" s="79"/>
      <c r="AE1020" s="79"/>
      <c r="AT1020" s="72" t="s">
        <v>116</v>
      </c>
      <c r="AU1020" s="72" t="s">
        <v>62</v>
      </c>
    </row>
    <row r="1021" spans="1:65" s="82" customFormat="1" x14ac:dyDescent="0.2">
      <c r="A1021" s="79"/>
      <c r="B1021" s="80"/>
      <c r="C1021" s="79"/>
      <c r="D1021" s="167" t="s">
        <v>118</v>
      </c>
      <c r="E1021" s="79"/>
      <c r="F1021" s="168" t="s">
        <v>3949</v>
      </c>
      <c r="G1021" s="79"/>
      <c r="H1021" s="79"/>
      <c r="I1021" s="79"/>
      <c r="J1021" s="79"/>
      <c r="K1021" s="79"/>
      <c r="L1021" s="80"/>
      <c r="M1021" s="165"/>
      <c r="O1021" s="79"/>
      <c r="P1021" s="79"/>
      <c r="Q1021" s="79"/>
      <c r="R1021" s="79"/>
      <c r="S1021" s="79"/>
      <c r="T1021" s="166"/>
      <c r="U1021" s="79"/>
      <c r="V1021" s="79"/>
      <c r="W1021" s="79"/>
      <c r="X1021" s="79"/>
      <c r="Y1021" s="79"/>
      <c r="Z1021" s="79"/>
      <c r="AA1021" s="79"/>
      <c r="AB1021" s="79"/>
      <c r="AC1021" s="79"/>
      <c r="AD1021" s="79"/>
      <c r="AE1021" s="79"/>
      <c r="AT1021" s="72" t="s">
        <v>118</v>
      </c>
      <c r="AU1021" s="72" t="s">
        <v>62</v>
      </c>
    </row>
    <row r="1022" spans="1:65" s="82" customFormat="1" ht="24.2" customHeight="1" x14ac:dyDescent="0.2">
      <c r="A1022" s="79"/>
      <c r="B1022" s="150"/>
      <c r="C1022" s="151" t="s">
        <v>1552</v>
      </c>
      <c r="D1022" s="151" t="s">
        <v>26</v>
      </c>
      <c r="E1022" s="152" t="s">
        <v>1553</v>
      </c>
      <c r="F1022" s="153" t="s">
        <v>1554</v>
      </c>
      <c r="G1022" s="154" t="s">
        <v>125</v>
      </c>
      <c r="H1022" s="155">
        <v>2</v>
      </c>
      <c r="I1022" s="156">
        <v>7952.36</v>
      </c>
      <c r="J1022" s="156">
        <f>ROUND(I1022*H1022,2)</f>
        <v>15904.72</v>
      </c>
      <c r="K1022" s="153" t="s">
        <v>3562</v>
      </c>
      <c r="L1022" s="80"/>
      <c r="M1022" s="157" t="s">
        <v>31</v>
      </c>
      <c r="N1022" s="158" t="s">
        <v>3550</v>
      </c>
      <c r="O1022" s="159">
        <v>0.8</v>
      </c>
      <c r="P1022" s="159">
        <f>O1022*H1022</f>
        <v>1.6</v>
      </c>
      <c r="Q1022" s="159">
        <v>1.32687645E-2</v>
      </c>
      <c r="R1022" s="159">
        <f>Q1022*H1022</f>
        <v>2.6537529000000001E-2</v>
      </c>
      <c r="S1022" s="159">
        <v>0</v>
      </c>
      <c r="T1022" s="160">
        <f>S1022*H1022</f>
        <v>0</v>
      </c>
      <c r="U1022" s="79"/>
      <c r="V1022" s="79"/>
      <c r="W1022" s="79"/>
      <c r="X1022" s="79"/>
      <c r="Y1022" s="79"/>
      <c r="Z1022" s="79"/>
      <c r="AA1022" s="79"/>
      <c r="AB1022" s="79"/>
      <c r="AC1022" s="79"/>
      <c r="AD1022" s="79"/>
      <c r="AE1022" s="79"/>
      <c r="AR1022" s="161" t="s">
        <v>162</v>
      </c>
      <c r="AT1022" s="161" t="s">
        <v>26</v>
      </c>
      <c r="AU1022" s="161" t="s">
        <v>62</v>
      </c>
      <c r="AY1022" s="72" t="s">
        <v>107</v>
      </c>
      <c r="BE1022" s="162">
        <f>IF(N1022="základní",J1022,0)</f>
        <v>15904.72</v>
      </c>
      <c r="BF1022" s="162">
        <f>IF(N1022="snížená",J1022,0)</f>
        <v>0</v>
      </c>
      <c r="BG1022" s="162">
        <f>IF(N1022="zákl. přenesená",J1022,0)</f>
        <v>0</v>
      </c>
      <c r="BH1022" s="162">
        <f>IF(N1022="sníž. přenesená",J1022,0)</f>
        <v>0</v>
      </c>
      <c r="BI1022" s="162">
        <f>IF(N1022="nulová",J1022,0)</f>
        <v>0</v>
      </c>
      <c r="BJ1022" s="72" t="s">
        <v>105</v>
      </c>
      <c r="BK1022" s="162">
        <f>ROUND(I1022*H1022,2)</f>
        <v>15904.72</v>
      </c>
      <c r="BL1022" s="72" t="s">
        <v>162</v>
      </c>
      <c r="BM1022" s="161" t="s">
        <v>1555</v>
      </c>
    </row>
    <row r="1023" spans="1:65" s="82" customFormat="1" ht="19.5" x14ac:dyDescent="0.2">
      <c r="A1023" s="79"/>
      <c r="B1023" s="80"/>
      <c r="C1023" s="79"/>
      <c r="D1023" s="163" t="s">
        <v>116</v>
      </c>
      <c r="E1023" s="79"/>
      <c r="F1023" s="164" t="s">
        <v>1556</v>
      </c>
      <c r="G1023" s="79"/>
      <c r="H1023" s="79"/>
      <c r="I1023" s="79"/>
      <c r="J1023" s="79"/>
      <c r="K1023" s="79"/>
      <c r="L1023" s="80"/>
      <c r="M1023" s="165"/>
      <c r="O1023" s="79"/>
      <c r="P1023" s="79"/>
      <c r="Q1023" s="79"/>
      <c r="R1023" s="79"/>
      <c r="S1023" s="79"/>
      <c r="T1023" s="166"/>
      <c r="U1023" s="79"/>
      <c r="V1023" s="79"/>
      <c r="W1023" s="79"/>
      <c r="X1023" s="79"/>
      <c r="Y1023" s="79"/>
      <c r="Z1023" s="79"/>
      <c r="AA1023" s="79"/>
      <c r="AB1023" s="79"/>
      <c r="AC1023" s="79"/>
      <c r="AD1023" s="79"/>
      <c r="AE1023" s="79"/>
      <c r="AT1023" s="72" t="s">
        <v>116</v>
      </c>
      <c r="AU1023" s="72" t="s">
        <v>62</v>
      </c>
    </row>
    <row r="1024" spans="1:65" s="82" customFormat="1" x14ac:dyDescent="0.2">
      <c r="A1024" s="79"/>
      <c r="B1024" s="80"/>
      <c r="C1024" s="79"/>
      <c r="D1024" s="167" t="s">
        <v>118</v>
      </c>
      <c r="E1024" s="79"/>
      <c r="F1024" s="168" t="s">
        <v>3950</v>
      </c>
      <c r="G1024" s="79"/>
      <c r="H1024" s="79"/>
      <c r="I1024" s="79"/>
      <c r="J1024" s="79"/>
      <c r="K1024" s="79"/>
      <c r="L1024" s="80"/>
      <c r="M1024" s="165"/>
      <c r="O1024" s="79"/>
      <c r="P1024" s="79"/>
      <c r="Q1024" s="79"/>
      <c r="R1024" s="79"/>
      <c r="S1024" s="79"/>
      <c r="T1024" s="166"/>
      <c r="U1024" s="79"/>
      <c r="V1024" s="79"/>
      <c r="W1024" s="79"/>
      <c r="X1024" s="79"/>
      <c r="Y1024" s="79"/>
      <c r="Z1024" s="79"/>
      <c r="AA1024" s="79"/>
      <c r="AB1024" s="79"/>
      <c r="AC1024" s="79"/>
      <c r="AD1024" s="79"/>
      <c r="AE1024" s="79"/>
      <c r="AT1024" s="72" t="s">
        <v>118</v>
      </c>
      <c r="AU1024" s="72" t="s">
        <v>62</v>
      </c>
    </row>
    <row r="1025" spans="1:65" s="82" customFormat="1" ht="24.2" customHeight="1" x14ac:dyDescent="0.2">
      <c r="A1025" s="79"/>
      <c r="B1025" s="150"/>
      <c r="C1025" s="151" t="s">
        <v>1557</v>
      </c>
      <c r="D1025" s="151" t="s">
        <v>26</v>
      </c>
      <c r="E1025" s="152" t="s">
        <v>1558</v>
      </c>
      <c r="F1025" s="153" t="s">
        <v>1559</v>
      </c>
      <c r="G1025" s="154" t="s">
        <v>125</v>
      </c>
      <c r="H1025" s="155">
        <v>1</v>
      </c>
      <c r="I1025" s="156">
        <v>17342.36</v>
      </c>
      <c r="J1025" s="156">
        <f>ROUND(I1025*H1025,2)</f>
        <v>17342.36</v>
      </c>
      <c r="K1025" s="153" t="s">
        <v>3562</v>
      </c>
      <c r="L1025" s="80"/>
      <c r="M1025" s="157" t="s">
        <v>31</v>
      </c>
      <c r="N1025" s="158" t="s">
        <v>3550</v>
      </c>
      <c r="O1025" s="159">
        <v>0.8</v>
      </c>
      <c r="P1025" s="159">
        <f>O1025*H1025</f>
        <v>0.8</v>
      </c>
      <c r="Q1025" s="159">
        <v>3.0068764500000001E-2</v>
      </c>
      <c r="R1025" s="159">
        <f>Q1025*H1025</f>
        <v>3.0068764500000001E-2</v>
      </c>
      <c r="S1025" s="159">
        <v>0</v>
      </c>
      <c r="T1025" s="160">
        <f>S1025*H1025</f>
        <v>0</v>
      </c>
      <c r="U1025" s="79"/>
      <c r="V1025" s="79"/>
      <c r="W1025" s="79"/>
      <c r="X1025" s="79"/>
      <c r="Y1025" s="79"/>
      <c r="Z1025" s="79"/>
      <c r="AA1025" s="79"/>
      <c r="AB1025" s="79"/>
      <c r="AC1025" s="79"/>
      <c r="AD1025" s="79"/>
      <c r="AE1025" s="79"/>
      <c r="AR1025" s="161" t="s">
        <v>162</v>
      </c>
      <c r="AT1025" s="161" t="s">
        <v>26</v>
      </c>
      <c r="AU1025" s="161" t="s">
        <v>62</v>
      </c>
      <c r="AY1025" s="72" t="s">
        <v>107</v>
      </c>
      <c r="BE1025" s="162">
        <f>IF(N1025="základní",J1025,0)</f>
        <v>17342.36</v>
      </c>
      <c r="BF1025" s="162">
        <f>IF(N1025="snížená",J1025,0)</f>
        <v>0</v>
      </c>
      <c r="BG1025" s="162">
        <f>IF(N1025="zákl. přenesená",J1025,0)</f>
        <v>0</v>
      </c>
      <c r="BH1025" s="162">
        <f>IF(N1025="sníž. přenesená",J1025,0)</f>
        <v>0</v>
      </c>
      <c r="BI1025" s="162">
        <f>IF(N1025="nulová",J1025,0)</f>
        <v>0</v>
      </c>
      <c r="BJ1025" s="72" t="s">
        <v>105</v>
      </c>
      <c r="BK1025" s="162">
        <f>ROUND(I1025*H1025,2)</f>
        <v>17342.36</v>
      </c>
      <c r="BL1025" s="72" t="s">
        <v>162</v>
      </c>
      <c r="BM1025" s="161" t="s">
        <v>1560</v>
      </c>
    </row>
    <row r="1026" spans="1:65" s="82" customFormat="1" ht="19.5" x14ac:dyDescent="0.2">
      <c r="A1026" s="79"/>
      <c r="B1026" s="80"/>
      <c r="C1026" s="79"/>
      <c r="D1026" s="163" t="s">
        <v>116</v>
      </c>
      <c r="E1026" s="79"/>
      <c r="F1026" s="164" t="s">
        <v>1561</v>
      </c>
      <c r="G1026" s="79"/>
      <c r="H1026" s="79"/>
      <c r="I1026" s="79"/>
      <c r="J1026" s="79"/>
      <c r="K1026" s="79"/>
      <c r="L1026" s="80"/>
      <c r="M1026" s="165"/>
      <c r="O1026" s="79"/>
      <c r="P1026" s="79"/>
      <c r="Q1026" s="79"/>
      <c r="R1026" s="79"/>
      <c r="S1026" s="79"/>
      <c r="T1026" s="166"/>
      <c r="U1026" s="79"/>
      <c r="V1026" s="79"/>
      <c r="W1026" s="79"/>
      <c r="X1026" s="79"/>
      <c r="Y1026" s="79"/>
      <c r="Z1026" s="79"/>
      <c r="AA1026" s="79"/>
      <c r="AB1026" s="79"/>
      <c r="AC1026" s="79"/>
      <c r="AD1026" s="79"/>
      <c r="AE1026" s="79"/>
      <c r="AT1026" s="72" t="s">
        <v>116</v>
      </c>
      <c r="AU1026" s="72" t="s">
        <v>62</v>
      </c>
    </row>
    <row r="1027" spans="1:65" s="82" customFormat="1" x14ac:dyDescent="0.2">
      <c r="A1027" s="79"/>
      <c r="B1027" s="80"/>
      <c r="C1027" s="79"/>
      <c r="D1027" s="167" t="s">
        <v>118</v>
      </c>
      <c r="E1027" s="79"/>
      <c r="F1027" s="168" t="s">
        <v>3951</v>
      </c>
      <c r="G1027" s="79"/>
      <c r="H1027" s="79"/>
      <c r="I1027" s="79"/>
      <c r="J1027" s="79"/>
      <c r="K1027" s="79"/>
      <c r="L1027" s="80"/>
      <c r="M1027" s="165"/>
      <c r="O1027" s="79"/>
      <c r="P1027" s="79"/>
      <c r="Q1027" s="79"/>
      <c r="R1027" s="79"/>
      <c r="S1027" s="79"/>
      <c r="T1027" s="166"/>
      <c r="U1027" s="79"/>
      <c r="V1027" s="79"/>
      <c r="W1027" s="79"/>
      <c r="X1027" s="79"/>
      <c r="Y1027" s="79"/>
      <c r="Z1027" s="79"/>
      <c r="AA1027" s="79"/>
      <c r="AB1027" s="79"/>
      <c r="AC1027" s="79"/>
      <c r="AD1027" s="79"/>
      <c r="AE1027" s="79"/>
      <c r="AT1027" s="72" t="s">
        <v>118</v>
      </c>
      <c r="AU1027" s="72" t="s">
        <v>62</v>
      </c>
    </row>
    <row r="1028" spans="1:65" s="82" customFormat="1" ht="16.5" customHeight="1" x14ac:dyDescent="0.2">
      <c r="A1028" s="79"/>
      <c r="B1028" s="150"/>
      <c r="C1028" s="151" t="s">
        <v>1562</v>
      </c>
      <c r="D1028" s="151" t="s">
        <v>26</v>
      </c>
      <c r="E1028" s="152" t="s">
        <v>1563</v>
      </c>
      <c r="F1028" s="153" t="s">
        <v>1564</v>
      </c>
      <c r="G1028" s="154" t="s">
        <v>125</v>
      </c>
      <c r="H1028" s="155">
        <v>3</v>
      </c>
      <c r="I1028" s="156">
        <v>764.27</v>
      </c>
      <c r="J1028" s="156">
        <f>ROUND(I1028*H1028,2)</f>
        <v>2292.81</v>
      </c>
      <c r="K1028" s="153" t="s">
        <v>3562</v>
      </c>
      <c r="L1028" s="80"/>
      <c r="M1028" s="157" t="s">
        <v>31</v>
      </c>
      <c r="N1028" s="158" t="s">
        <v>3550</v>
      </c>
      <c r="O1028" s="159">
        <v>0.5</v>
      </c>
      <c r="P1028" s="159">
        <f>O1028*H1028</f>
        <v>1.5</v>
      </c>
      <c r="Q1028" s="159">
        <v>6.5200000000000002E-4</v>
      </c>
      <c r="R1028" s="159">
        <f>Q1028*H1028</f>
        <v>1.9560000000000003E-3</v>
      </c>
      <c r="S1028" s="159">
        <v>0</v>
      </c>
      <c r="T1028" s="160">
        <f>S1028*H1028</f>
        <v>0</v>
      </c>
      <c r="U1028" s="79"/>
      <c r="V1028" s="79"/>
      <c r="W1028" s="79"/>
      <c r="X1028" s="79"/>
      <c r="Y1028" s="79"/>
      <c r="Z1028" s="79"/>
      <c r="AA1028" s="79"/>
      <c r="AB1028" s="79"/>
      <c r="AC1028" s="79"/>
      <c r="AD1028" s="79"/>
      <c r="AE1028" s="79"/>
      <c r="AR1028" s="161" t="s">
        <v>162</v>
      </c>
      <c r="AT1028" s="161" t="s">
        <v>26</v>
      </c>
      <c r="AU1028" s="161" t="s">
        <v>62</v>
      </c>
      <c r="AY1028" s="72" t="s">
        <v>107</v>
      </c>
      <c r="BE1028" s="162">
        <f>IF(N1028="základní",J1028,0)</f>
        <v>2292.81</v>
      </c>
      <c r="BF1028" s="162">
        <f>IF(N1028="snížená",J1028,0)</f>
        <v>0</v>
      </c>
      <c r="BG1028" s="162">
        <f>IF(N1028="zákl. přenesená",J1028,0)</f>
        <v>0</v>
      </c>
      <c r="BH1028" s="162">
        <f>IF(N1028="sníž. přenesená",J1028,0)</f>
        <v>0</v>
      </c>
      <c r="BI1028" s="162">
        <f>IF(N1028="nulová",J1028,0)</f>
        <v>0</v>
      </c>
      <c r="BJ1028" s="72" t="s">
        <v>105</v>
      </c>
      <c r="BK1028" s="162">
        <f>ROUND(I1028*H1028,2)</f>
        <v>2292.81</v>
      </c>
      <c r="BL1028" s="72" t="s">
        <v>162</v>
      </c>
      <c r="BM1028" s="161" t="s">
        <v>1565</v>
      </c>
    </row>
    <row r="1029" spans="1:65" s="82" customFormat="1" x14ac:dyDescent="0.2">
      <c r="A1029" s="79"/>
      <c r="B1029" s="80"/>
      <c r="C1029" s="79"/>
      <c r="D1029" s="163" t="s">
        <v>116</v>
      </c>
      <c r="E1029" s="79"/>
      <c r="F1029" s="164" t="s">
        <v>1566</v>
      </c>
      <c r="G1029" s="79"/>
      <c r="H1029" s="79"/>
      <c r="I1029" s="79"/>
      <c r="J1029" s="79"/>
      <c r="K1029" s="79"/>
      <c r="L1029" s="80"/>
      <c r="M1029" s="165"/>
      <c r="O1029" s="79"/>
      <c r="P1029" s="79"/>
      <c r="Q1029" s="79"/>
      <c r="R1029" s="79"/>
      <c r="S1029" s="79"/>
      <c r="T1029" s="166"/>
      <c r="U1029" s="79"/>
      <c r="V1029" s="79"/>
      <c r="W1029" s="79"/>
      <c r="X1029" s="79"/>
      <c r="Y1029" s="79"/>
      <c r="Z1029" s="79"/>
      <c r="AA1029" s="79"/>
      <c r="AB1029" s="79"/>
      <c r="AC1029" s="79"/>
      <c r="AD1029" s="79"/>
      <c r="AE1029" s="79"/>
      <c r="AT1029" s="72" t="s">
        <v>116</v>
      </c>
      <c r="AU1029" s="72" t="s">
        <v>62</v>
      </c>
    </row>
    <row r="1030" spans="1:65" s="82" customFormat="1" x14ac:dyDescent="0.2">
      <c r="A1030" s="79"/>
      <c r="B1030" s="80"/>
      <c r="C1030" s="79"/>
      <c r="D1030" s="167" t="s">
        <v>118</v>
      </c>
      <c r="E1030" s="79"/>
      <c r="F1030" s="168" t="s">
        <v>3952</v>
      </c>
      <c r="G1030" s="79"/>
      <c r="H1030" s="79"/>
      <c r="I1030" s="79"/>
      <c r="J1030" s="79"/>
      <c r="K1030" s="79"/>
      <c r="L1030" s="80"/>
      <c r="M1030" s="165"/>
      <c r="O1030" s="79"/>
      <c r="P1030" s="79"/>
      <c r="Q1030" s="79"/>
      <c r="R1030" s="79"/>
      <c r="S1030" s="79"/>
      <c r="T1030" s="166"/>
      <c r="U1030" s="79"/>
      <c r="V1030" s="79"/>
      <c r="W1030" s="79"/>
      <c r="X1030" s="79"/>
      <c r="Y1030" s="79"/>
      <c r="Z1030" s="79"/>
      <c r="AA1030" s="79"/>
      <c r="AB1030" s="79"/>
      <c r="AC1030" s="79"/>
      <c r="AD1030" s="79"/>
      <c r="AE1030" s="79"/>
      <c r="AT1030" s="72" t="s">
        <v>118</v>
      </c>
      <c r="AU1030" s="72" t="s">
        <v>62</v>
      </c>
    </row>
    <row r="1031" spans="1:65" s="82" customFormat="1" ht="16.5" customHeight="1" x14ac:dyDescent="0.2">
      <c r="A1031" s="79"/>
      <c r="B1031" s="150"/>
      <c r="C1031" s="151" t="s">
        <v>1567</v>
      </c>
      <c r="D1031" s="151" t="s">
        <v>26</v>
      </c>
      <c r="E1031" s="152" t="s">
        <v>1568</v>
      </c>
      <c r="F1031" s="153" t="s">
        <v>1569</v>
      </c>
      <c r="G1031" s="154" t="s">
        <v>125</v>
      </c>
      <c r="H1031" s="155">
        <v>3</v>
      </c>
      <c r="I1031" s="156">
        <v>1545.27</v>
      </c>
      <c r="J1031" s="156">
        <f>ROUND(I1031*H1031,2)</f>
        <v>4635.8100000000004</v>
      </c>
      <c r="K1031" s="153" t="s">
        <v>3562</v>
      </c>
      <c r="L1031" s="80"/>
      <c r="M1031" s="157" t="s">
        <v>31</v>
      </c>
      <c r="N1031" s="158" t="s">
        <v>3550</v>
      </c>
      <c r="O1031" s="159">
        <v>0.5</v>
      </c>
      <c r="P1031" s="159">
        <f>O1031*H1031</f>
        <v>1.5</v>
      </c>
      <c r="Q1031" s="159">
        <v>1.4519999999999999E-3</v>
      </c>
      <c r="R1031" s="159">
        <f>Q1031*H1031</f>
        <v>4.3559999999999996E-3</v>
      </c>
      <c r="S1031" s="159">
        <v>0</v>
      </c>
      <c r="T1031" s="160">
        <f>S1031*H1031</f>
        <v>0</v>
      </c>
      <c r="U1031" s="79"/>
      <c r="V1031" s="79"/>
      <c r="W1031" s="79"/>
      <c r="X1031" s="79"/>
      <c r="Y1031" s="79"/>
      <c r="Z1031" s="79"/>
      <c r="AA1031" s="79"/>
      <c r="AB1031" s="79"/>
      <c r="AC1031" s="79"/>
      <c r="AD1031" s="79"/>
      <c r="AE1031" s="79"/>
      <c r="AR1031" s="161" t="s">
        <v>162</v>
      </c>
      <c r="AT1031" s="161" t="s">
        <v>26</v>
      </c>
      <c r="AU1031" s="161" t="s">
        <v>62</v>
      </c>
      <c r="AY1031" s="72" t="s">
        <v>107</v>
      </c>
      <c r="BE1031" s="162">
        <f>IF(N1031="základní",J1031,0)</f>
        <v>4635.8100000000004</v>
      </c>
      <c r="BF1031" s="162">
        <f>IF(N1031="snížená",J1031,0)</f>
        <v>0</v>
      </c>
      <c r="BG1031" s="162">
        <f>IF(N1031="zákl. přenesená",J1031,0)</f>
        <v>0</v>
      </c>
      <c r="BH1031" s="162">
        <f>IF(N1031="sníž. přenesená",J1031,0)</f>
        <v>0</v>
      </c>
      <c r="BI1031" s="162">
        <f>IF(N1031="nulová",J1031,0)</f>
        <v>0</v>
      </c>
      <c r="BJ1031" s="72" t="s">
        <v>105</v>
      </c>
      <c r="BK1031" s="162">
        <f>ROUND(I1031*H1031,2)</f>
        <v>4635.8100000000004</v>
      </c>
      <c r="BL1031" s="72" t="s">
        <v>162</v>
      </c>
      <c r="BM1031" s="161" t="s">
        <v>1570</v>
      </c>
    </row>
    <row r="1032" spans="1:65" s="82" customFormat="1" x14ac:dyDescent="0.2">
      <c r="A1032" s="79"/>
      <c r="B1032" s="80"/>
      <c r="C1032" s="79"/>
      <c r="D1032" s="163" t="s">
        <v>116</v>
      </c>
      <c r="E1032" s="79"/>
      <c r="F1032" s="164" t="s">
        <v>1571</v>
      </c>
      <c r="G1032" s="79"/>
      <c r="H1032" s="79"/>
      <c r="I1032" s="79"/>
      <c r="J1032" s="79"/>
      <c r="K1032" s="79"/>
      <c r="L1032" s="80"/>
      <c r="M1032" s="165"/>
      <c r="O1032" s="79"/>
      <c r="P1032" s="79"/>
      <c r="Q1032" s="79"/>
      <c r="R1032" s="79"/>
      <c r="S1032" s="79"/>
      <c r="T1032" s="166"/>
      <c r="U1032" s="79"/>
      <c r="V1032" s="79"/>
      <c r="W1032" s="79"/>
      <c r="X1032" s="79"/>
      <c r="Y1032" s="79"/>
      <c r="Z1032" s="79"/>
      <c r="AA1032" s="79"/>
      <c r="AB1032" s="79"/>
      <c r="AC1032" s="79"/>
      <c r="AD1032" s="79"/>
      <c r="AE1032" s="79"/>
      <c r="AT1032" s="72" t="s">
        <v>116</v>
      </c>
      <c r="AU1032" s="72" t="s">
        <v>62</v>
      </c>
    </row>
    <row r="1033" spans="1:65" s="82" customFormat="1" x14ac:dyDescent="0.2">
      <c r="A1033" s="79"/>
      <c r="B1033" s="80"/>
      <c r="C1033" s="79"/>
      <c r="D1033" s="167" t="s">
        <v>118</v>
      </c>
      <c r="E1033" s="79"/>
      <c r="F1033" s="168" t="s">
        <v>3953</v>
      </c>
      <c r="G1033" s="79"/>
      <c r="H1033" s="79"/>
      <c r="I1033" s="79"/>
      <c r="J1033" s="79"/>
      <c r="K1033" s="79"/>
      <c r="L1033" s="80"/>
      <c r="M1033" s="165"/>
      <c r="O1033" s="79"/>
      <c r="P1033" s="79"/>
      <c r="Q1033" s="79"/>
      <c r="R1033" s="79"/>
      <c r="S1033" s="79"/>
      <c r="T1033" s="166"/>
      <c r="U1033" s="79"/>
      <c r="V1033" s="79"/>
      <c r="W1033" s="79"/>
      <c r="X1033" s="79"/>
      <c r="Y1033" s="79"/>
      <c r="Z1033" s="79"/>
      <c r="AA1033" s="79"/>
      <c r="AB1033" s="79"/>
      <c r="AC1033" s="79"/>
      <c r="AD1033" s="79"/>
      <c r="AE1033" s="79"/>
      <c r="AT1033" s="72" t="s">
        <v>118</v>
      </c>
      <c r="AU1033" s="72" t="s">
        <v>62</v>
      </c>
    </row>
    <row r="1034" spans="1:65" s="82" customFormat="1" ht="16.5" customHeight="1" x14ac:dyDescent="0.2">
      <c r="A1034" s="79"/>
      <c r="B1034" s="150"/>
      <c r="C1034" s="151" t="s">
        <v>1572</v>
      </c>
      <c r="D1034" s="151" t="s">
        <v>26</v>
      </c>
      <c r="E1034" s="152" t="s">
        <v>1573</v>
      </c>
      <c r="F1034" s="153" t="s">
        <v>1574</v>
      </c>
      <c r="G1034" s="154" t="s">
        <v>161</v>
      </c>
      <c r="H1034" s="155">
        <v>2</v>
      </c>
      <c r="I1034" s="156">
        <v>1404.46</v>
      </c>
      <c r="J1034" s="156">
        <f>ROUND(I1034*H1034,2)</f>
        <v>2808.92</v>
      </c>
      <c r="K1034" s="153" t="s">
        <v>3562</v>
      </c>
      <c r="L1034" s="80"/>
      <c r="M1034" s="157" t="s">
        <v>31</v>
      </c>
      <c r="N1034" s="158" t="s">
        <v>3550</v>
      </c>
      <c r="O1034" s="159">
        <v>0.25800000000000001</v>
      </c>
      <c r="P1034" s="159">
        <f>O1034*H1034</f>
        <v>0.51600000000000001</v>
      </c>
      <c r="Q1034" s="159">
        <v>6.7861530000000003E-4</v>
      </c>
      <c r="R1034" s="159">
        <f>Q1034*H1034</f>
        <v>1.3572306000000001E-3</v>
      </c>
      <c r="S1034" s="159">
        <v>0</v>
      </c>
      <c r="T1034" s="160">
        <f>S1034*H1034</f>
        <v>0</v>
      </c>
      <c r="U1034" s="79"/>
      <c r="V1034" s="79"/>
      <c r="W1034" s="79"/>
      <c r="X1034" s="79"/>
      <c r="Y1034" s="79"/>
      <c r="Z1034" s="79"/>
      <c r="AA1034" s="79"/>
      <c r="AB1034" s="79"/>
      <c r="AC1034" s="79"/>
      <c r="AD1034" s="79"/>
      <c r="AE1034" s="79"/>
      <c r="AR1034" s="161" t="s">
        <v>162</v>
      </c>
      <c r="AT1034" s="161" t="s">
        <v>26</v>
      </c>
      <c r="AU1034" s="161" t="s">
        <v>62</v>
      </c>
      <c r="AY1034" s="72" t="s">
        <v>107</v>
      </c>
      <c r="BE1034" s="162">
        <f>IF(N1034="základní",J1034,0)</f>
        <v>2808.92</v>
      </c>
      <c r="BF1034" s="162">
        <f>IF(N1034="snížená",J1034,0)</f>
        <v>0</v>
      </c>
      <c r="BG1034" s="162">
        <f>IF(N1034="zákl. přenesená",J1034,0)</f>
        <v>0</v>
      </c>
      <c r="BH1034" s="162">
        <f>IF(N1034="sníž. přenesená",J1034,0)</f>
        <v>0</v>
      </c>
      <c r="BI1034" s="162">
        <f>IF(N1034="nulová",J1034,0)</f>
        <v>0</v>
      </c>
      <c r="BJ1034" s="72" t="s">
        <v>105</v>
      </c>
      <c r="BK1034" s="162">
        <f>ROUND(I1034*H1034,2)</f>
        <v>2808.92</v>
      </c>
      <c r="BL1034" s="72" t="s">
        <v>162</v>
      </c>
      <c r="BM1034" s="161" t="s">
        <v>1575</v>
      </c>
    </row>
    <row r="1035" spans="1:65" s="82" customFormat="1" x14ac:dyDescent="0.2">
      <c r="A1035" s="79"/>
      <c r="B1035" s="80"/>
      <c r="C1035" s="79"/>
      <c r="D1035" s="163" t="s">
        <v>116</v>
      </c>
      <c r="E1035" s="79"/>
      <c r="F1035" s="164" t="s">
        <v>1576</v>
      </c>
      <c r="G1035" s="79"/>
      <c r="H1035" s="79"/>
      <c r="I1035" s="79"/>
      <c r="J1035" s="79"/>
      <c r="K1035" s="79"/>
      <c r="L1035" s="80"/>
      <c r="M1035" s="165"/>
      <c r="O1035" s="79"/>
      <c r="P1035" s="79"/>
      <c r="Q1035" s="79"/>
      <c r="R1035" s="79"/>
      <c r="S1035" s="79"/>
      <c r="T1035" s="166"/>
      <c r="U1035" s="79"/>
      <c r="V1035" s="79"/>
      <c r="W1035" s="79"/>
      <c r="X1035" s="79"/>
      <c r="Y1035" s="79"/>
      <c r="Z1035" s="79"/>
      <c r="AA1035" s="79"/>
      <c r="AB1035" s="79"/>
      <c r="AC1035" s="79"/>
      <c r="AD1035" s="79"/>
      <c r="AE1035" s="79"/>
      <c r="AT1035" s="72" t="s">
        <v>116</v>
      </c>
      <c r="AU1035" s="72" t="s">
        <v>62</v>
      </c>
    </row>
    <row r="1036" spans="1:65" s="82" customFormat="1" x14ac:dyDescent="0.2">
      <c r="A1036" s="79"/>
      <c r="B1036" s="80"/>
      <c r="C1036" s="79"/>
      <c r="D1036" s="167" t="s">
        <v>118</v>
      </c>
      <c r="E1036" s="79"/>
      <c r="F1036" s="168" t="s">
        <v>3954</v>
      </c>
      <c r="G1036" s="79"/>
      <c r="H1036" s="79"/>
      <c r="I1036" s="79"/>
      <c r="J1036" s="79"/>
      <c r="K1036" s="79"/>
      <c r="L1036" s="80"/>
      <c r="M1036" s="165"/>
      <c r="O1036" s="79"/>
      <c r="P1036" s="79"/>
      <c r="Q1036" s="79"/>
      <c r="R1036" s="79"/>
      <c r="S1036" s="79"/>
      <c r="T1036" s="166"/>
      <c r="U1036" s="79"/>
      <c r="V1036" s="79"/>
      <c r="W1036" s="79"/>
      <c r="X1036" s="79"/>
      <c r="Y1036" s="79"/>
      <c r="Z1036" s="79"/>
      <c r="AA1036" s="79"/>
      <c r="AB1036" s="79"/>
      <c r="AC1036" s="79"/>
      <c r="AD1036" s="79"/>
      <c r="AE1036" s="79"/>
      <c r="AT1036" s="72" t="s">
        <v>118</v>
      </c>
      <c r="AU1036" s="72" t="s">
        <v>62</v>
      </c>
    </row>
    <row r="1037" spans="1:65" s="82" customFormat="1" ht="16.5" customHeight="1" x14ac:dyDescent="0.2">
      <c r="A1037" s="79"/>
      <c r="B1037" s="150"/>
      <c r="C1037" s="151" t="s">
        <v>1577</v>
      </c>
      <c r="D1037" s="151" t="s">
        <v>26</v>
      </c>
      <c r="E1037" s="152" t="s">
        <v>1578</v>
      </c>
      <c r="F1037" s="153" t="s">
        <v>1579</v>
      </c>
      <c r="G1037" s="154" t="s">
        <v>161</v>
      </c>
      <c r="H1037" s="155">
        <v>1</v>
      </c>
      <c r="I1037" s="156">
        <v>1378.24</v>
      </c>
      <c r="J1037" s="156">
        <f>ROUND(I1037*H1037,2)</f>
        <v>1378.24</v>
      </c>
      <c r="K1037" s="153" t="s">
        <v>3562</v>
      </c>
      <c r="L1037" s="80"/>
      <c r="M1037" s="157" t="s">
        <v>31</v>
      </c>
      <c r="N1037" s="158" t="s">
        <v>3550</v>
      </c>
      <c r="O1037" s="159">
        <v>0.28799999999999998</v>
      </c>
      <c r="P1037" s="159">
        <f>O1037*H1037</f>
        <v>0.28799999999999998</v>
      </c>
      <c r="Q1037" s="159">
        <v>7.5686670000000005E-4</v>
      </c>
      <c r="R1037" s="159">
        <f>Q1037*H1037</f>
        <v>7.5686670000000005E-4</v>
      </c>
      <c r="S1037" s="159">
        <v>0</v>
      </c>
      <c r="T1037" s="160">
        <f>S1037*H1037</f>
        <v>0</v>
      </c>
      <c r="U1037" s="79"/>
      <c r="V1037" s="79"/>
      <c r="W1037" s="79"/>
      <c r="X1037" s="79"/>
      <c r="Y1037" s="79"/>
      <c r="Z1037" s="79"/>
      <c r="AA1037" s="79"/>
      <c r="AB1037" s="79"/>
      <c r="AC1037" s="79"/>
      <c r="AD1037" s="79"/>
      <c r="AE1037" s="79"/>
      <c r="AR1037" s="161" t="s">
        <v>162</v>
      </c>
      <c r="AT1037" s="161" t="s">
        <v>26</v>
      </c>
      <c r="AU1037" s="161" t="s">
        <v>62</v>
      </c>
      <c r="AY1037" s="72" t="s">
        <v>107</v>
      </c>
      <c r="BE1037" s="162">
        <f>IF(N1037="základní",J1037,0)</f>
        <v>1378.24</v>
      </c>
      <c r="BF1037" s="162">
        <f>IF(N1037="snížená",J1037,0)</f>
        <v>0</v>
      </c>
      <c r="BG1037" s="162">
        <f>IF(N1037="zákl. přenesená",J1037,0)</f>
        <v>0</v>
      </c>
      <c r="BH1037" s="162">
        <f>IF(N1037="sníž. přenesená",J1037,0)</f>
        <v>0</v>
      </c>
      <c r="BI1037" s="162">
        <f>IF(N1037="nulová",J1037,0)</f>
        <v>0</v>
      </c>
      <c r="BJ1037" s="72" t="s">
        <v>105</v>
      </c>
      <c r="BK1037" s="162">
        <f>ROUND(I1037*H1037,2)</f>
        <v>1378.24</v>
      </c>
      <c r="BL1037" s="72" t="s">
        <v>162</v>
      </c>
      <c r="BM1037" s="161" t="s">
        <v>1580</v>
      </c>
    </row>
    <row r="1038" spans="1:65" s="82" customFormat="1" x14ac:dyDescent="0.2">
      <c r="A1038" s="79"/>
      <c r="B1038" s="80"/>
      <c r="C1038" s="79"/>
      <c r="D1038" s="163" t="s">
        <v>116</v>
      </c>
      <c r="E1038" s="79"/>
      <c r="F1038" s="164" t="s">
        <v>1581</v>
      </c>
      <c r="G1038" s="79"/>
      <c r="H1038" s="79"/>
      <c r="I1038" s="79"/>
      <c r="J1038" s="79"/>
      <c r="K1038" s="79"/>
      <c r="L1038" s="80"/>
      <c r="M1038" s="165"/>
      <c r="O1038" s="79"/>
      <c r="P1038" s="79"/>
      <c r="Q1038" s="79"/>
      <c r="R1038" s="79"/>
      <c r="S1038" s="79"/>
      <c r="T1038" s="166"/>
      <c r="U1038" s="79"/>
      <c r="V1038" s="79"/>
      <c r="W1038" s="79"/>
      <c r="X1038" s="79"/>
      <c r="Y1038" s="79"/>
      <c r="Z1038" s="79"/>
      <c r="AA1038" s="79"/>
      <c r="AB1038" s="79"/>
      <c r="AC1038" s="79"/>
      <c r="AD1038" s="79"/>
      <c r="AE1038" s="79"/>
      <c r="AT1038" s="72" t="s">
        <v>116</v>
      </c>
      <c r="AU1038" s="72" t="s">
        <v>62</v>
      </c>
    </row>
    <row r="1039" spans="1:65" s="82" customFormat="1" x14ac:dyDescent="0.2">
      <c r="A1039" s="79"/>
      <c r="B1039" s="80"/>
      <c r="C1039" s="79"/>
      <c r="D1039" s="167" t="s">
        <v>118</v>
      </c>
      <c r="E1039" s="79"/>
      <c r="F1039" s="168" t="s">
        <v>3955</v>
      </c>
      <c r="G1039" s="79"/>
      <c r="H1039" s="79"/>
      <c r="I1039" s="79"/>
      <c r="J1039" s="79"/>
      <c r="K1039" s="79"/>
      <c r="L1039" s="80"/>
      <c r="M1039" s="165"/>
      <c r="O1039" s="79"/>
      <c r="P1039" s="79"/>
      <c r="Q1039" s="79"/>
      <c r="R1039" s="79"/>
      <c r="S1039" s="79"/>
      <c r="T1039" s="166"/>
      <c r="U1039" s="79"/>
      <c r="V1039" s="79"/>
      <c r="W1039" s="79"/>
      <c r="X1039" s="79"/>
      <c r="Y1039" s="79"/>
      <c r="Z1039" s="79"/>
      <c r="AA1039" s="79"/>
      <c r="AB1039" s="79"/>
      <c r="AC1039" s="79"/>
      <c r="AD1039" s="79"/>
      <c r="AE1039" s="79"/>
      <c r="AT1039" s="72" t="s">
        <v>118</v>
      </c>
      <c r="AU1039" s="72" t="s">
        <v>62</v>
      </c>
    </row>
    <row r="1040" spans="1:65" s="82" customFormat="1" ht="16.5" customHeight="1" x14ac:dyDescent="0.2">
      <c r="A1040" s="79"/>
      <c r="B1040" s="150"/>
      <c r="C1040" s="151" t="s">
        <v>1582</v>
      </c>
      <c r="D1040" s="151" t="s">
        <v>26</v>
      </c>
      <c r="E1040" s="152" t="s">
        <v>1583</v>
      </c>
      <c r="F1040" s="153" t="s">
        <v>3956</v>
      </c>
      <c r="G1040" s="154" t="s">
        <v>161</v>
      </c>
      <c r="H1040" s="155">
        <v>3</v>
      </c>
      <c r="I1040" s="156">
        <v>401.08</v>
      </c>
      <c r="J1040" s="156">
        <f>ROUND(I1040*H1040,2)</f>
        <v>1203.24</v>
      </c>
      <c r="K1040" s="153" t="s">
        <v>3562</v>
      </c>
      <c r="L1040" s="80"/>
      <c r="M1040" s="157" t="s">
        <v>31</v>
      </c>
      <c r="N1040" s="158" t="s">
        <v>3550</v>
      </c>
      <c r="O1040" s="159">
        <v>0.86</v>
      </c>
      <c r="P1040" s="159">
        <f>O1040*H1040</f>
        <v>2.58</v>
      </c>
      <c r="Q1040" s="159">
        <v>0</v>
      </c>
      <c r="R1040" s="159">
        <f>Q1040*H1040</f>
        <v>0</v>
      </c>
      <c r="S1040" s="159">
        <v>2.9000000000000001E-2</v>
      </c>
      <c r="T1040" s="160">
        <f>S1040*H1040</f>
        <v>8.7000000000000008E-2</v>
      </c>
      <c r="U1040" s="79"/>
      <c r="V1040" s="79"/>
      <c r="W1040" s="79"/>
      <c r="X1040" s="79"/>
      <c r="Y1040" s="79"/>
      <c r="Z1040" s="79"/>
      <c r="AA1040" s="79"/>
      <c r="AB1040" s="79"/>
      <c r="AC1040" s="79"/>
      <c r="AD1040" s="79"/>
      <c r="AE1040" s="79"/>
      <c r="AR1040" s="161" t="s">
        <v>162</v>
      </c>
      <c r="AT1040" s="161" t="s">
        <v>26</v>
      </c>
      <c r="AU1040" s="161" t="s">
        <v>62</v>
      </c>
      <c r="AY1040" s="72" t="s">
        <v>107</v>
      </c>
      <c r="BE1040" s="162">
        <f>IF(N1040="základní",J1040,0)</f>
        <v>1203.24</v>
      </c>
      <c r="BF1040" s="162">
        <f>IF(N1040="snížená",J1040,0)</f>
        <v>0</v>
      </c>
      <c r="BG1040" s="162">
        <f>IF(N1040="zákl. přenesená",J1040,0)</f>
        <v>0</v>
      </c>
      <c r="BH1040" s="162">
        <f>IF(N1040="sníž. přenesená",J1040,0)</f>
        <v>0</v>
      </c>
      <c r="BI1040" s="162">
        <f>IF(N1040="nulová",J1040,0)</f>
        <v>0</v>
      </c>
      <c r="BJ1040" s="72" t="s">
        <v>105</v>
      </c>
      <c r="BK1040" s="162">
        <f>ROUND(I1040*H1040,2)</f>
        <v>1203.24</v>
      </c>
      <c r="BL1040" s="72" t="s">
        <v>162</v>
      </c>
      <c r="BM1040" s="161" t="s">
        <v>1584</v>
      </c>
    </row>
    <row r="1041" spans="1:65" s="82" customFormat="1" x14ac:dyDescent="0.2">
      <c r="A1041" s="79"/>
      <c r="B1041" s="80"/>
      <c r="C1041" s="79"/>
      <c r="D1041" s="163" t="s">
        <v>116</v>
      </c>
      <c r="E1041" s="79"/>
      <c r="F1041" s="164" t="s">
        <v>1585</v>
      </c>
      <c r="G1041" s="79"/>
      <c r="H1041" s="79"/>
      <c r="I1041" s="79"/>
      <c r="J1041" s="79"/>
      <c r="K1041" s="79"/>
      <c r="L1041" s="80"/>
      <c r="M1041" s="165"/>
      <c r="O1041" s="79"/>
      <c r="P1041" s="79"/>
      <c r="Q1041" s="79"/>
      <c r="R1041" s="79"/>
      <c r="S1041" s="79"/>
      <c r="T1041" s="166"/>
      <c r="U1041" s="79"/>
      <c r="V1041" s="79"/>
      <c r="W1041" s="79"/>
      <c r="X1041" s="79"/>
      <c r="Y1041" s="79"/>
      <c r="Z1041" s="79"/>
      <c r="AA1041" s="79"/>
      <c r="AB1041" s="79"/>
      <c r="AC1041" s="79"/>
      <c r="AD1041" s="79"/>
      <c r="AE1041" s="79"/>
      <c r="AT1041" s="72" t="s">
        <v>116</v>
      </c>
      <c r="AU1041" s="72" t="s">
        <v>62</v>
      </c>
    </row>
    <row r="1042" spans="1:65" s="82" customFormat="1" x14ac:dyDescent="0.2">
      <c r="A1042" s="79"/>
      <c r="B1042" s="80"/>
      <c r="C1042" s="79"/>
      <c r="D1042" s="167" t="s">
        <v>118</v>
      </c>
      <c r="E1042" s="79"/>
      <c r="F1042" s="168" t="s">
        <v>3957</v>
      </c>
      <c r="G1042" s="79"/>
      <c r="H1042" s="79"/>
      <c r="I1042" s="79"/>
      <c r="J1042" s="79"/>
      <c r="K1042" s="79"/>
      <c r="L1042" s="80"/>
      <c r="M1042" s="165"/>
      <c r="O1042" s="79"/>
      <c r="P1042" s="79"/>
      <c r="Q1042" s="79"/>
      <c r="R1042" s="79"/>
      <c r="S1042" s="79"/>
      <c r="T1042" s="166"/>
      <c r="U1042" s="79"/>
      <c r="V1042" s="79"/>
      <c r="W1042" s="79"/>
      <c r="X1042" s="79"/>
      <c r="Y1042" s="79"/>
      <c r="Z1042" s="79"/>
      <c r="AA1042" s="79"/>
      <c r="AB1042" s="79"/>
      <c r="AC1042" s="79"/>
      <c r="AD1042" s="79"/>
      <c r="AE1042" s="79"/>
      <c r="AT1042" s="72" t="s">
        <v>118</v>
      </c>
      <c r="AU1042" s="72" t="s">
        <v>62</v>
      </c>
    </row>
    <row r="1043" spans="1:65" s="82" customFormat="1" ht="16.5" customHeight="1" x14ac:dyDescent="0.2">
      <c r="A1043" s="79"/>
      <c r="B1043" s="150"/>
      <c r="C1043" s="151" t="s">
        <v>1586</v>
      </c>
      <c r="D1043" s="151" t="s">
        <v>26</v>
      </c>
      <c r="E1043" s="152" t="s">
        <v>1587</v>
      </c>
      <c r="F1043" s="153" t="s">
        <v>3958</v>
      </c>
      <c r="G1043" s="154" t="s">
        <v>161</v>
      </c>
      <c r="H1043" s="155">
        <v>2</v>
      </c>
      <c r="I1043" s="156">
        <v>951.4</v>
      </c>
      <c r="J1043" s="156">
        <f>ROUND(I1043*H1043,2)</f>
        <v>1902.8</v>
      </c>
      <c r="K1043" s="153" t="s">
        <v>3562</v>
      </c>
      <c r="L1043" s="80"/>
      <c r="M1043" s="157" t="s">
        <v>31</v>
      </c>
      <c r="N1043" s="158" t="s">
        <v>3550</v>
      </c>
      <c r="O1043" s="159">
        <v>2.04</v>
      </c>
      <c r="P1043" s="159">
        <f>O1043*H1043</f>
        <v>4.08</v>
      </c>
      <c r="Q1043" s="159">
        <v>0</v>
      </c>
      <c r="R1043" s="159">
        <f>Q1043*H1043</f>
        <v>0</v>
      </c>
      <c r="S1043" s="159">
        <v>4.8000000000000001E-2</v>
      </c>
      <c r="T1043" s="160">
        <f>S1043*H1043</f>
        <v>9.6000000000000002E-2</v>
      </c>
      <c r="U1043" s="79"/>
      <c r="V1043" s="79"/>
      <c r="W1043" s="79"/>
      <c r="X1043" s="79"/>
      <c r="Y1043" s="79"/>
      <c r="Z1043" s="79"/>
      <c r="AA1043" s="79"/>
      <c r="AB1043" s="79"/>
      <c r="AC1043" s="79"/>
      <c r="AD1043" s="79"/>
      <c r="AE1043" s="79"/>
      <c r="AR1043" s="161" t="s">
        <v>162</v>
      </c>
      <c r="AT1043" s="161" t="s">
        <v>26</v>
      </c>
      <c r="AU1043" s="161" t="s">
        <v>62</v>
      </c>
      <c r="AY1043" s="72" t="s">
        <v>107</v>
      </c>
      <c r="BE1043" s="162">
        <f>IF(N1043="základní",J1043,0)</f>
        <v>1902.8</v>
      </c>
      <c r="BF1043" s="162">
        <f>IF(N1043="snížená",J1043,0)</f>
        <v>0</v>
      </c>
      <c r="BG1043" s="162">
        <f>IF(N1043="zákl. přenesená",J1043,0)</f>
        <v>0</v>
      </c>
      <c r="BH1043" s="162">
        <f>IF(N1043="sníž. přenesená",J1043,0)</f>
        <v>0</v>
      </c>
      <c r="BI1043" s="162">
        <f>IF(N1043="nulová",J1043,0)</f>
        <v>0</v>
      </c>
      <c r="BJ1043" s="72" t="s">
        <v>105</v>
      </c>
      <c r="BK1043" s="162">
        <f>ROUND(I1043*H1043,2)</f>
        <v>1902.8</v>
      </c>
      <c r="BL1043" s="72" t="s">
        <v>162</v>
      </c>
      <c r="BM1043" s="161" t="s">
        <v>1588</v>
      </c>
    </row>
    <row r="1044" spans="1:65" s="82" customFormat="1" x14ac:dyDescent="0.2">
      <c r="A1044" s="79"/>
      <c r="B1044" s="80"/>
      <c r="C1044" s="79"/>
      <c r="D1044" s="163" t="s">
        <v>116</v>
      </c>
      <c r="E1044" s="79"/>
      <c r="F1044" s="164" t="s">
        <v>1589</v>
      </c>
      <c r="G1044" s="79"/>
      <c r="H1044" s="79"/>
      <c r="I1044" s="79"/>
      <c r="J1044" s="79"/>
      <c r="K1044" s="79"/>
      <c r="L1044" s="80"/>
      <c r="M1044" s="165"/>
      <c r="O1044" s="79"/>
      <c r="P1044" s="79"/>
      <c r="Q1044" s="79"/>
      <c r="R1044" s="79"/>
      <c r="S1044" s="79"/>
      <c r="T1044" s="166"/>
      <c r="U1044" s="79"/>
      <c r="V1044" s="79"/>
      <c r="W1044" s="79"/>
      <c r="X1044" s="79"/>
      <c r="Y1044" s="79"/>
      <c r="Z1044" s="79"/>
      <c r="AA1044" s="79"/>
      <c r="AB1044" s="79"/>
      <c r="AC1044" s="79"/>
      <c r="AD1044" s="79"/>
      <c r="AE1044" s="79"/>
      <c r="AT1044" s="72" t="s">
        <v>116</v>
      </c>
      <c r="AU1044" s="72" t="s">
        <v>62</v>
      </c>
    </row>
    <row r="1045" spans="1:65" s="82" customFormat="1" x14ac:dyDescent="0.2">
      <c r="A1045" s="79"/>
      <c r="B1045" s="80"/>
      <c r="C1045" s="79"/>
      <c r="D1045" s="167" t="s">
        <v>118</v>
      </c>
      <c r="E1045" s="79"/>
      <c r="F1045" s="168" t="s">
        <v>3959</v>
      </c>
      <c r="G1045" s="79"/>
      <c r="H1045" s="79"/>
      <c r="I1045" s="79"/>
      <c r="J1045" s="79"/>
      <c r="K1045" s="79"/>
      <c r="L1045" s="80"/>
      <c r="M1045" s="165"/>
      <c r="O1045" s="79"/>
      <c r="P1045" s="79"/>
      <c r="Q1045" s="79"/>
      <c r="R1045" s="79"/>
      <c r="S1045" s="79"/>
      <c r="T1045" s="166"/>
      <c r="U1045" s="79"/>
      <c r="V1045" s="79"/>
      <c r="W1045" s="79"/>
      <c r="X1045" s="79"/>
      <c r="Y1045" s="79"/>
      <c r="Z1045" s="79"/>
      <c r="AA1045" s="79"/>
      <c r="AB1045" s="79"/>
      <c r="AC1045" s="79"/>
      <c r="AD1045" s="79"/>
      <c r="AE1045" s="79"/>
      <c r="AT1045" s="72" t="s">
        <v>118</v>
      </c>
      <c r="AU1045" s="72" t="s">
        <v>62</v>
      </c>
    </row>
    <row r="1046" spans="1:65" s="82" customFormat="1" ht="16.5" customHeight="1" x14ac:dyDescent="0.2">
      <c r="A1046" s="79"/>
      <c r="B1046" s="150"/>
      <c r="C1046" s="151" t="s">
        <v>1590</v>
      </c>
      <c r="D1046" s="151" t="s">
        <v>26</v>
      </c>
      <c r="E1046" s="152" t="s">
        <v>1591</v>
      </c>
      <c r="F1046" s="153" t="s">
        <v>3960</v>
      </c>
      <c r="G1046" s="154" t="s">
        <v>161</v>
      </c>
      <c r="H1046" s="155">
        <v>1</v>
      </c>
      <c r="I1046" s="156">
        <v>485.03</v>
      </c>
      <c r="J1046" s="156">
        <f>ROUND(I1046*H1046,2)</f>
        <v>485.03</v>
      </c>
      <c r="K1046" s="153" t="s">
        <v>3562</v>
      </c>
      <c r="L1046" s="80"/>
      <c r="M1046" s="157" t="s">
        <v>31</v>
      </c>
      <c r="N1046" s="158" t="s">
        <v>3550</v>
      </c>
      <c r="O1046" s="159">
        <v>1.04</v>
      </c>
      <c r="P1046" s="159">
        <f>O1046*H1046</f>
        <v>1.04</v>
      </c>
      <c r="Q1046" s="159">
        <v>0</v>
      </c>
      <c r="R1046" s="159">
        <f>Q1046*H1046</f>
        <v>0</v>
      </c>
      <c r="S1046" s="159">
        <v>2.5000000000000001E-2</v>
      </c>
      <c r="T1046" s="160">
        <f>S1046*H1046</f>
        <v>2.5000000000000001E-2</v>
      </c>
      <c r="U1046" s="79"/>
      <c r="V1046" s="79"/>
      <c r="W1046" s="79"/>
      <c r="X1046" s="79"/>
      <c r="Y1046" s="79"/>
      <c r="Z1046" s="79"/>
      <c r="AA1046" s="79"/>
      <c r="AB1046" s="79"/>
      <c r="AC1046" s="79"/>
      <c r="AD1046" s="79"/>
      <c r="AE1046" s="79"/>
      <c r="AR1046" s="161" t="s">
        <v>162</v>
      </c>
      <c r="AT1046" s="161" t="s">
        <v>26</v>
      </c>
      <c r="AU1046" s="161" t="s">
        <v>62</v>
      </c>
      <c r="AY1046" s="72" t="s">
        <v>107</v>
      </c>
      <c r="BE1046" s="162">
        <f>IF(N1046="základní",J1046,0)</f>
        <v>485.03</v>
      </c>
      <c r="BF1046" s="162">
        <f>IF(N1046="snížená",J1046,0)</f>
        <v>0</v>
      </c>
      <c r="BG1046" s="162">
        <f>IF(N1046="zákl. přenesená",J1046,0)</f>
        <v>0</v>
      </c>
      <c r="BH1046" s="162">
        <f>IF(N1046="sníž. přenesená",J1046,0)</f>
        <v>0</v>
      </c>
      <c r="BI1046" s="162">
        <f>IF(N1046="nulová",J1046,0)</f>
        <v>0</v>
      </c>
      <c r="BJ1046" s="72" t="s">
        <v>105</v>
      </c>
      <c r="BK1046" s="162">
        <f>ROUND(I1046*H1046,2)</f>
        <v>485.03</v>
      </c>
      <c r="BL1046" s="72" t="s">
        <v>162</v>
      </c>
      <c r="BM1046" s="161" t="s">
        <v>1592</v>
      </c>
    </row>
    <row r="1047" spans="1:65" s="82" customFormat="1" ht="19.5" x14ac:dyDescent="0.2">
      <c r="A1047" s="79"/>
      <c r="B1047" s="80"/>
      <c r="C1047" s="79"/>
      <c r="D1047" s="163" t="s">
        <v>116</v>
      </c>
      <c r="E1047" s="79"/>
      <c r="F1047" s="164" t="s">
        <v>1593</v>
      </c>
      <c r="G1047" s="79"/>
      <c r="H1047" s="79"/>
      <c r="I1047" s="79"/>
      <c r="J1047" s="79"/>
      <c r="K1047" s="79"/>
      <c r="L1047" s="80"/>
      <c r="M1047" s="165"/>
      <c r="O1047" s="79"/>
      <c r="P1047" s="79"/>
      <c r="Q1047" s="79"/>
      <c r="R1047" s="79"/>
      <c r="S1047" s="79"/>
      <c r="T1047" s="166"/>
      <c r="U1047" s="79"/>
      <c r="V1047" s="79"/>
      <c r="W1047" s="79"/>
      <c r="X1047" s="79"/>
      <c r="Y1047" s="79"/>
      <c r="Z1047" s="79"/>
      <c r="AA1047" s="79"/>
      <c r="AB1047" s="79"/>
      <c r="AC1047" s="79"/>
      <c r="AD1047" s="79"/>
      <c r="AE1047" s="79"/>
      <c r="AT1047" s="72" t="s">
        <v>116</v>
      </c>
      <c r="AU1047" s="72" t="s">
        <v>62</v>
      </c>
    </row>
    <row r="1048" spans="1:65" s="82" customFormat="1" x14ac:dyDescent="0.2">
      <c r="A1048" s="79"/>
      <c r="B1048" s="80"/>
      <c r="C1048" s="79"/>
      <c r="D1048" s="167" t="s">
        <v>118</v>
      </c>
      <c r="E1048" s="79"/>
      <c r="F1048" s="168" t="s">
        <v>3961</v>
      </c>
      <c r="G1048" s="79"/>
      <c r="H1048" s="79"/>
      <c r="I1048" s="79"/>
      <c r="J1048" s="79"/>
      <c r="K1048" s="79"/>
      <c r="L1048" s="80"/>
      <c r="M1048" s="165"/>
      <c r="O1048" s="79"/>
      <c r="P1048" s="79"/>
      <c r="Q1048" s="79"/>
      <c r="R1048" s="79"/>
      <c r="S1048" s="79"/>
      <c r="T1048" s="166"/>
      <c r="U1048" s="79"/>
      <c r="V1048" s="79"/>
      <c r="W1048" s="79"/>
      <c r="X1048" s="79"/>
      <c r="Y1048" s="79"/>
      <c r="Z1048" s="79"/>
      <c r="AA1048" s="79"/>
      <c r="AB1048" s="79"/>
      <c r="AC1048" s="79"/>
      <c r="AD1048" s="79"/>
      <c r="AE1048" s="79"/>
      <c r="AT1048" s="72" t="s">
        <v>118</v>
      </c>
      <c r="AU1048" s="72" t="s">
        <v>62</v>
      </c>
    </row>
    <row r="1049" spans="1:65" s="82" customFormat="1" ht="16.5" customHeight="1" x14ac:dyDescent="0.2">
      <c r="A1049" s="79"/>
      <c r="B1049" s="150"/>
      <c r="C1049" s="151" t="s">
        <v>1594</v>
      </c>
      <c r="D1049" s="151" t="s">
        <v>26</v>
      </c>
      <c r="E1049" s="152" t="s">
        <v>1595</v>
      </c>
      <c r="F1049" s="153" t="s">
        <v>3962</v>
      </c>
      <c r="G1049" s="154" t="s">
        <v>161</v>
      </c>
      <c r="H1049" s="155">
        <v>2</v>
      </c>
      <c r="I1049" s="156">
        <v>2312.2399999999998</v>
      </c>
      <c r="J1049" s="156">
        <f>ROUND(I1049*H1049,2)</f>
        <v>4624.4799999999996</v>
      </c>
      <c r="K1049" s="153" t="s">
        <v>3562</v>
      </c>
      <c r="L1049" s="80"/>
      <c r="M1049" s="157" t="s">
        <v>31</v>
      </c>
      <c r="N1049" s="158" t="s">
        <v>3550</v>
      </c>
      <c r="O1049" s="159">
        <v>2.36</v>
      </c>
      <c r="P1049" s="159">
        <f>O1049*H1049</f>
        <v>4.72</v>
      </c>
      <c r="Q1049" s="159">
        <v>4.9399999999999999E-3</v>
      </c>
      <c r="R1049" s="159">
        <f>Q1049*H1049</f>
        <v>9.8799999999999999E-3</v>
      </c>
      <c r="S1049" s="159">
        <v>0</v>
      </c>
      <c r="T1049" s="160">
        <f>S1049*H1049</f>
        <v>0</v>
      </c>
      <c r="U1049" s="79"/>
      <c r="V1049" s="79"/>
      <c r="W1049" s="79"/>
      <c r="X1049" s="79"/>
      <c r="Y1049" s="79"/>
      <c r="Z1049" s="79"/>
      <c r="AA1049" s="79"/>
      <c r="AB1049" s="79"/>
      <c r="AC1049" s="79"/>
      <c r="AD1049" s="79"/>
      <c r="AE1049" s="79"/>
      <c r="AR1049" s="161" t="s">
        <v>162</v>
      </c>
      <c r="AT1049" s="161" t="s">
        <v>26</v>
      </c>
      <c r="AU1049" s="161" t="s">
        <v>62</v>
      </c>
      <c r="AY1049" s="72" t="s">
        <v>107</v>
      </c>
      <c r="BE1049" s="162">
        <f>IF(N1049="základní",J1049,0)</f>
        <v>4624.4799999999996</v>
      </c>
      <c r="BF1049" s="162">
        <f>IF(N1049="snížená",J1049,0)</f>
        <v>0</v>
      </c>
      <c r="BG1049" s="162">
        <f>IF(N1049="zákl. přenesená",J1049,0)</f>
        <v>0</v>
      </c>
      <c r="BH1049" s="162">
        <f>IF(N1049="sníž. přenesená",J1049,0)</f>
        <v>0</v>
      </c>
      <c r="BI1049" s="162">
        <f>IF(N1049="nulová",J1049,0)</f>
        <v>0</v>
      </c>
      <c r="BJ1049" s="72" t="s">
        <v>105</v>
      </c>
      <c r="BK1049" s="162">
        <f>ROUND(I1049*H1049,2)</f>
        <v>4624.4799999999996</v>
      </c>
      <c r="BL1049" s="72" t="s">
        <v>162</v>
      </c>
      <c r="BM1049" s="161" t="s">
        <v>1596</v>
      </c>
    </row>
    <row r="1050" spans="1:65" s="82" customFormat="1" x14ac:dyDescent="0.2">
      <c r="A1050" s="79"/>
      <c r="B1050" s="80"/>
      <c r="C1050" s="79"/>
      <c r="D1050" s="163" t="s">
        <v>116</v>
      </c>
      <c r="E1050" s="79"/>
      <c r="F1050" s="164" t="s">
        <v>1597</v>
      </c>
      <c r="G1050" s="79"/>
      <c r="H1050" s="79"/>
      <c r="I1050" s="79"/>
      <c r="J1050" s="79"/>
      <c r="K1050" s="79"/>
      <c r="L1050" s="80"/>
      <c r="M1050" s="165"/>
      <c r="O1050" s="79"/>
      <c r="P1050" s="79"/>
      <c r="Q1050" s="79"/>
      <c r="R1050" s="79"/>
      <c r="S1050" s="79"/>
      <c r="T1050" s="166"/>
      <c r="U1050" s="79"/>
      <c r="V1050" s="79"/>
      <c r="W1050" s="79"/>
      <c r="X1050" s="79"/>
      <c r="Y1050" s="79"/>
      <c r="Z1050" s="79"/>
      <c r="AA1050" s="79"/>
      <c r="AB1050" s="79"/>
      <c r="AC1050" s="79"/>
      <c r="AD1050" s="79"/>
      <c r="AE1050" s="79"/>
      <c r="AT1050" s="72" t="s">
        <v>116</v>
      </c>
      <c r="AU1050" s="72" t="s">
        <v>62</v>
      </c>
    </row>
    <row r="1051" spans="1:65" s="82" customFormat="1" x14ac:dyDescent="0.2">
      <c r="A1051" s="79"/>
      <c r="B1051" s="80"/>
      <c r="C1051" s="79"/>
      <c r="D1051" s="167" t="s">
        <v>118</v>
      </c>
      <c r="E1051" s="79"/>
      <c r="F1051" s="168" t="s">
        <v>3963</v>
      </c>
      <c r="G1051" s="79"/>
      <c r="H1051" s="79"/>
      <c r="I1051" s="79"/>
      <c r="J1051" s="79"/>
      <c r="K1051" s="79"/>
      <c r="L1051" s="80"/>
      <c r="M1051" s="165"/>
      <c r="O1051" s="79"/>
      <c r="P1051" s="79"/>
      <c r="Q1051" s="79"/>
      <c r="R1051" s="79"/>
      <c r="S1051" s="79"/>
      <c r="T1051" s="166"/>
      <c r="U1051" s="79"/>
      <c r="V1051" s="79"/>
      <c r="W1051" s="79"/>
      <c r="X1051" s="79"/>
      <c r="Y1051" s="79"/>
      <c r="Z1051" s="79"/>
      <c r="AA1051" s="79"/>
      <c r="AB1051" s="79"/>
      <c r="AC1051" s="79"/>
      <c r="AD1051" s="79"/>
      <c r="AE1051" s="79"/>
      <c r="AT1051" s="72" t="s">
        <v>118</v>
      </c>
      <c r="AU1051" s="72" t="s">
        <v>62</v>
      </c>
    </row>
    <row r="1052" spans="1:65" s="82" customFormat="1" ht="16.5" customHeight="1" x14ac:dyDescent="0.2">
      <c r="A1052" s="79"/>
      <c r="B1052" s="150"/>
      <c r="C1052" s="151" t="s">
        <v>1598</v>
      </c>
      <c r="D1052" s="151" t="s">
        <v>26</v>
      </c>
      <c r="E1052" s="152" t="s">
        <v>1599</v>
      </c>
      <c r="F1052" s="153" t="s">
        <v>1600</v>
      </c>
      <c r="G1052" s="154" t="s">
        <v>161</v>
      </c>
      <c r="H1052" s="155">
        <v>5</v>
      </c>
      <c r="I1052" s="156">
        <v>204.88</v>
      </c>
      <c r="J1052" s="156">
        <f>ROUND(I1052*H1052,2)</f>
        <v>1024.4000000000001</v>
      </c>
      <c r="K1052" s="153" t="s">
        <v>3562</v>
      </c>
      <c r="L1052" s="80"/>
      <c r="M1052" s="157" t="s">
        <v>31</v>
      </c>
      <c r="N1052" s="158" t="s">
        <v>3550</v>
      </c>
      <c r="O1052" s="159">
        <v>0.42</v>
      </c>
      <c r="P1052" s="159">
        <f>O1052*H1052</f>
        <v>2.1</v>
      </c>
      <c r="Q1052" s="159">
        <v>7.2999999999999999E-5</v>
      </c>
      <c r="R1052" s="159">
        <f>Q1052*H1052</f>
        <v>3.6499999999999998E-4</v>
      </c>
      <c r="S1052" s="159">
        <v>4.4999999999999997E-3</v>
      </c>
      <c r="T1052" s="160">
        <f>S1052*H1052</f>
        <v>2.2499999999999999E-2</v>
      </c>
      <c r="U1052" s="79"/>
      <c r="V1052" s="79"/>
      <c r="W1052" s="79"/>
      <c r="X1052" s="79"/>
      <c r="Y1052" s="79"/>
      <c r="Z1052" s="79"/>
      <c r="AA1052" s="79"/>
      <c r="AB1052" s="79"/>
      <c r="AC1052" s="79"/>
      <c r="AD1052" s="79"/>
      <c r="AE1052" s="79"/>
      <c r="AR1052" s="161" t="s">
        <v>162</v>
      </c>
      <c r="AT1052" s="161" t="s">
        <v>26</v>
      </c>
      <c r="AU1052" s="161" t="s">
        <v>62</v>
      </c>
      <c r="AY1052" s="72" t="s">
        <v>107</v>
      </c>
      <c r="BE1052" s="162">
        <f>IF(N1052="základní",J1052,0)</f>
        <v>1024.4000000000001</v>
      </c>
      <c r="BF1052" s="162">
        <f>IF(N1052="snížená",J1052,0)</f>
        <v>0</v>
      </c>
      <c r="BG1052" s="162">
        <f>IF(N1052="zákl. přenesená",J1052,0)</f>
        <v>0</v>
      </c>
      <c r="BH1052" s="162">
        <f>IF(N1052="sníž. přenesená",J1052,0)</f>
        <v>0</v>
      </c>
      <c r="BI1052" s="162">
        <f>IF(N1052="nulová",J1052,0)</f>
        <v>0</v>
      </c>
      <c r="BJ1052" s="72" t="s">
        <v>105</v>
      </c>
      <c r="BK1052" s="162">
        <f>ROUND(I1052*H1052,2)</f>
        <v>1024.4000000000001</v>
      </c>
      <c r="BL1052" s="72" t="s">
        <v>162</v>
      </c>
      <c r="BM1052" s="161" t="s">
        <v>1601</v>
      </c>
    </row>
    <row r="1053" spans="1:65" s="82" customFormat="1" x14ac:dyDescent="0.2">
      <c r="A1053" s="79"/>
      <c r="B1053" s="80"/>
      <c r="C1053" s="79"/>
      <c r="D1053" s="163" t="s">
        <v>116</v>
      </c>
      <c r="E1053" s="79"/>
      <c r="F1053" s="164" t="s">
        <v>1602</v>
      </c>
      <c r="G1053" s="79"/>
      <c r="H1053" s="79"/>
      <c r="I1053" s="79"/>
      <c r="J1053" s="79"/>
      <c r="K1053" s="79"/>
      <c r="L1053" s="80"/>
      <c r="M1053" s="165"/>
      <c r="O1053" s="79"/>
      <c r="P1053" s="79"/>
      <c r="Q1053" s="79"/>
      <c r="R1053" s="79"/>
      <c r="S1053" s="79"/>
      <c r="T1053" s="166"/>
      <c r="U1053" s="79"/>
      <c r="V1053" s="79"/>
      <c r="W1053" s="79"/>
      <c r="X1053" s="79"/>
      <c r="Y1053" s="79"/>
      <c r="Z1053" s="79"/>
      <c r="AA1053" s="79"/>
      <c r="AB1053" s="79"/>
      <c r="AC1053" s="79"/>
      <c r="AD1053" s="79"/>
      <c r="AE1053" s="79"/>
      <c r="AT1053" s="72" t="s">
        <v>116</v>
      </c>
      <c r="AU1053" s="72" t="s">
        <v>62</v>
      </c>
    </row>
    <row r="1054" spans="1:65" s="82" customFormat="1" x14ac:dyDescent="0.2">
      <c r="A1054" s="79"/>
      <c r="B1054" s="80"/>
      <c r="C1054" s="79"/>
      <c r="D1054" s="167" t="s">
        <v>118</v>
      </c>
      <c r="E1054" s="79"/>
      <c r="F1054" s="168" t="s">
        <v>3964</v>
      </c>
      <c r="G1054" s="79"/>
      <c r="H1054" s="79"/>
      <c r="I1054" s="79"/>
      <c r="J1054" s="79"/>
      <c r="K1054" s="79"/>
      <c r="L1054" s="80"/>
      <c r="M1054" s="165"/>
      <c r="O1054" s="79"/>
      <c r="P1054" s="79"/>
      <c r="Q1054" s="79"/>
      <c r="R1054" s="79"/>
      <c r="S1054" s="79"/>
      <c r="T1054" s="166"/>
      <c r="U1054" s="79"/>
      <c r="V1054" s="79"/>
      <c r="W1054" s="79"/>
      <c r="X1054" s="79"/>
      <c r="Y1054" s="79"/>
      <c r="Z1054" s="79"/>
      <c r="AA1054" s="79"/>
      <c r="AB1054" s="79"/>
      <c r="AC1054" s="79"/>
      <c r="AD1054" s="79"/>
      <c r="AE1054" s="79"/>
      <c r="AT1054" s="72" t="s">
        <v>118</v>
      </c>
      <c r="AU1054" s="72" t="s">
        <v>62</v>
      </c>
    </row>
    <row r="1055" spans="1:65" s="82" customFormat="1" ht="16.5" customHeight="1" x14ac:dyDescent="0.2">
      <c r="A1055" s="79"/>
      <c r="B1055" s="150"/>
      <c r="C1055" s="151" t="s">
        <v>1603</v>
      </c>
      <c r="D1055" s="151" t="s">
        <v>26</v>
      </c>
      <c r="E1055" s="152" t="s">
        <v>1604</v>
      </c>
      <c r="F1055" s="153" t="s">
        <v>1605</v>
      </c>
      <c r="G1055" s="154" t="s">
        <v>161</v>
      </c>
      <c r="H1055" s="155">
        <v>2</v>
      </c>
      <c r="I1055" s="156">
        <v>209.54</v>
      </c>
      <c r="J1055" s="156">
        <f>ROUND(I1055*H1055,2)</f>
        <v>419.08</v>
      </c>
      <c r="K1055" s="153" t="s">
        <v>3562</v>
      </c>
      <c r="L1055" s="80"/>
      <c r="M1055" s="157" t="s">
        <v>31</v>
      </c>
      <c r="N1055" s="158" t="s">
        <v>3550</v>
      </c>
      <c r="O1055" s="159">
        <v>0.43</v>
      </c>
      <c r="P1055" s="159">
        <f>O1055*H1055</f>
        <v>0.86</v>
      </c>
      <c r="Q1055" s="159">
        <v>7.2999999999999999E-5</v>
      </c>
      <c r="R1055" s="159">
        <f>Q1055*H1055</f>
        <v>1.46E-4</v>
      </c>
      <c r="S1055" s="159">
        <v>2.1000000000000001E-2</v>
      </c>
      <c r="T1055" s="160">
        <f>S1055*H1055</f>
        <v>4.2000000000000003E-2</v>
      </c>
      <c r="U1055" s="79"/>
      <c r="V1055" s="79"/>
      <c r="W1055" s="79"/>
      <c r="X1055" s="79"/>
      <c r="Y1055" s="79"/>
      <c r="Z1055" s="79"/>
      <c r="AA1055" s="79"/>
      <c r="AB1055" s="79"/>
      <c r="AC1055" s="79"/>
      <c r="AD1055" s="79"/>
      <c r="AE1055" s="79"/>
      <c r="AR1055" s="161" t="s">
        <v>162</v>
      </c>
      <c r="AT1055" s="161" t="s">
        <v>26</v>
      </c>
      <c r="AU1055" s="161" t="s">
        <v>62</v>
      </c>
      <c r="AY1055" s="72" t="s">
        <v>107</v>
      </c>
      <c r="BE1055" s="162">
        <f>IF(N1055="základní",J1055,0)</f>
        <v>419.08</v>
      </c>
      <c r="BF1055" s="162">
        <f>IF(N1055="snížená",J1055,0)</f>
        <v>0</v>
      </c>
      <c r="BG1055" s="162">
        <f>IF(N1055="zákl. přenesená",J1055,0)</f>
        <v>0</v>
      </c>
      <c r="BH1055" s="162">
        <f>IF(N1055="sníž. přenesená",J1055,0)</f>
        <v>0</v>
      </c>
      <c r="BI1055" s="162">
        <f>IF(N1055="nulová",J1055,0)</f>
        <v>0</v>
      </c>
      <c r="BJ1055" s="72" t="s">
        <v>105</v>
      </c>
      <c r="BK1055" s="162">
        <f>ROUND(I1055*H1055,2)</f>
        <v>419.08</v>
      </c>
      <c r="BL1055" s="72" t="s">
        <v>162</v>
      </c>
      <c r="BM1055" s="161" t="s">
        <v>1606</v>
      </c>
    </row>
    <row r="1056" spans="1:65" s="82" customFormat="1" x14ac:dyDescent="0.2">
      <c r="A1056" s="79"/>
      <c r="B1056" s="80"/>
      <c r="C1056" s="79"/>
      <c r="D1056" s="163" t="s">
        <v>116</v>
      </c>
      <c r="E1056" s="79"/>
      <c r="F1056" s="164" t="s">
        <v>1607</v>
      </c>
      <c r="G1056" s="79"/>
      <c r="H1056" s="79"/>
      <c r="I1056" s="79"/>
      <c r="J1056" s="79"/>
      <c r="K1056" s="79"/>
      <c r="L1056" s="80"/>
      <c r="M1056" s="165"/>
      <c r="O1056" s="79"/>
      <c r="P1056" s="79"/>
      <c r="Q1056" s="79"/>
      <c r="R1056" s="79"/>
      <c r="S1056" s="79"/>
      <c r="T1056" s="166"/>
      <c r="U1056" s="79"/>
      <c r="V1056" s="79"/>
      <c r="W1056" s="79"/>
      <c r="X1056" s="79"/>
      <c r="Y1056" s="79"/>
      <c r="Z1056" s="79"/>
      <c r="AA1056" s="79"/>
      <c r="AB1056" s="79"/>
      <c r="AC1056" s="79"/>
      <c r="AD1056" s="79"/>
      <c r="AE1056" s="79"/>
      <c r="AT1056" s="72" t="s">
        <v>116</v>
      </c>
      <c r="AU1056" s="72" t="s">
        <v>62</v>
      </c>
    </row>
    <row r="1057" spans="1:65" s="82" customFormat="1" x14ac:dyDescent="0.2">
      <c r="A1057" s="79"/>
      <c r="B1057" s="80"/>
      <c r="C1057" s="79"/>
      <c r="D1057" s="167" t="s">
        <v>118</v>
      </c>
      <c r="E1057" s="79"/>
      <c r="F1057" s="168" t="s">
        <v>3965</v>
      </c>
      <c r="G1057" s="79"/>
      <c r="H1057" s="79"/>
      <c r="I1057" s="79"/>
      <c r="J1057" s="79"/>
      <c r="K1057" s="79"/>
      <c r="L1057" s="80"/>
      <c r="M1057" s="165"/>
      <c r="O1057" s="79"/>
      <c r="P1057" s="79"/>
      <c r="Q1057" s="79"/>
      <c r="R1057" s="79"/>
      <c r="S1057" s="79"/>
      <c r="T1057" s="166"/>
      <c r="U1057" s="79"/>
      <c r="V1057" s="79"/>
      <c r="W1057" s="79"/>
      <c r="X1057" s="79"/>
      <c r="Y1057" s="79"/>
      <c r="Z1057" s="79"/>
      <c r="AA1057" s="79"/>
      <c r="AB1057" s="79"/>
      <c r="AC1057" s="79"/>
      <c r="AD1057" s="79"/>
      <c r="AE1057" s="79"/>
      <c r="AT1057" s="72" t="s">
        <v>118</v>
      </c>
      <c r="AU1057" s="72" t="s">
        <v>62</v>
      </c>
    </row>
    <row r="1058" spans="1:65" s="82" customFormat="1" ht="21.75" customHeight="1" x14ac:dyDescent="0.2">
      <c r="A1058" s="79"/>
      <c r="B1058" s="150"/>
      <c r="C1058" s="151" t="s">
        <v>1608</v>
      </c>
      <c r="D1058" s="151" t="s">
        <v>26</v>
      </c>
      <c r="E1058" s="152" t="s">
        <v>1609</v>
      </c>
      <c r="F1058" s="153" t="s">
        <v>1610</v>
      </c>
      <c r="G1058" s="154" t="s">
        <v>125</v>
      </c>
      <c r="H1058" s="155">
        <v>2</v>
      </c>
      <c r="I1058" s="156">
        <v>6360.62</v>
      </c>
      <c r="J1058" s="156">
        <f>ROUND(I1058*H1058,2)</f>
        <v>12721.24</v>
      </c>
      <c r="K1058" s="153" t="s">
        <v>3562</v>
      </c>
      <c r="L1058" s="80"/>
      <c r="M1058" s="157" t="s">
        <v>31</v>
      </c>
      <c r="N1058" s="158" t="s">
        <v>3550</v>
      </c>
      <c r="O1058" s="159">
        <v>0.51200000000000001</v>
      </c>
      <c r="P1058" s="159">
        <f>O1058*H1058</f>
        <v>1.024</v>
      </c>
      <c r="Q1058" s="159">
        <v>1.8843582000000001E-3</v>
      </c>
      <c r="R1058" s="159">
        <f>Q1058*H1058</f>
        <v>3.7687164000000002E-3</v>
      </c>
      <c r="S1058" s="159">
        <v>0</v>
      </c>
      <c r="T1058" s="160">
        <f>S1058*H1058</f>
        <v>0</v>
      </c>
      <c r="U1058" s="79"/>
      <c r="V1058" s="79"/>
      <c r="W1058" s="79"/>
      <c r="X1058" s="79"/>
      <c r="Y1058" s="79"/>
      <c r="Z1058" s="79"/>
      <c r="AA1058" s="79"/>
      <c r="AB1058" s="79"/>
      <c r="AC1058" s="79"/>
      <c r="AD1058" s="79"/>
      <c r="AE1058" s="79"/>
      <c r="AR1058" s="161" t="s">
        <v>162</v>
      </c>
      <c r="AT1058" s="161" t="s">
        <v>26</v>
      </c>
      <c r="AU1058" s="161" t="s">
        <v>62</v>
      </c>
      <c r="AY1058" s="72" t="s">
        <v>107</v>
      </c>
      <c r="BE1058" s="162">
        <f>IF(N1058="základní",J1058,0)</f>
        <v>12721.24</v>
      </c>
      <c r="BF1058" s="162">
        <f>IF(N1058="snížená",J1058,0)</f>
        <v>0</v>
      </c>
      <c r="BG1058" s="162">
        <f>IF(N1058="zákl. přenesená",J1058,0)</f>
        <v>0</v>
      </c>
      <c r="BH1058" s="162">
        <f>IF(N1058="sníž. přenesená",J1058,0)</f>
        <v>0</v>
      </c>
      <c r="BI1058" s="162">
        <f>IF(N1058="nulová",J1058,0)</f>
        <v>0</v>
      </c>
      <c r="BJ1058" s="72" t="s">
        <v>105</v>
      </c>
      <c r="BK1058" s="162">
        <f>ROUND(I1058*H1058,2)</f>
        <v>12721.24</v>
      </c>
      <c r="BL1058" s="72" t="s">
        <v>162</v>
      </c>
      <c r="BM1058" s="161" t="s">
        <v>1611</v>
      </c>
    </row>
    <row r="1059" spans="1:65" s="82" customFormat="1" ht="19.5" x14ac:dyDescent="0.2">
      <c r="A1059" s="79"/>
      <c r="B1059" s="80"/>
      <c r="C1059" s="79"/>
      <c r="D1059" s="163" t="s">
        <v>116</v>
      </c>
      <c r="E1059" s="79"/>
      <c r="F1059" s="164" t="s">
        <v>1612</v>
      </c>
      <c r="G1059" s="79"/>
      <c r="H1059" s="79"/>
      <c r="I1059" s="79"/>
      <c r="J1059" s="79"/>
      <c r="K1059" s="79"/>
      <c r="L1059" s="80"/>
      <c r="M1059" s="165"/>
      <c r="O1059" s="79"/>
      <c r="P1059" s="79"/>
      <c r="Q1059" s="79"/>
      <c r="R1059" s="79"/>
      <c r="S1059" s="79"/>
      <c r="T1059" s="166"/>
      <c r="U1059" s="79"/>
      <c r="V1059" s="79"/>
      <c r="W1059" s="79"/>
      <c r="X1059" s="79"/>
      <c r="Y1059" s="79"/>
      <c r="Z1059" s="79"/>
      <c r="AA1059" s="79"/>
      <c r="AB1059" s="79"/>
      <c r="AC1059" s="79"/>
      <c r="AD1059" s="79"/>
      <c r="AE1059" s="79"/>
      <c r="AT1059" s="72" t="s">
        <v>116</v>
      </c>
      <c r="AU1059" s="72" t="s">
        <v>62</v>
      </c>
    </row>
    <row r="1060" spans="1:65" s="82" customFormat="1" x14ac:dyDescent="0.2">
      <c r="A1060" s="79"/>
      <c r="B1060" s="80"/>
      <c r="C1060" s="79"/>
      <c r="D1060" s="167" t="s">
        <v>118</v>
      </c>
      <c r="E1060" s="79"/>
      <c r="F1060" s="168" t="s">
        <v>3966</v>
      </c>
      <c r="G1060" s="79"/>
      <c r="H1060" s="79"/>
      <c r="I1060" s="79"/>
      <c r="J1060" s="79"/>
      <c r="K1060" s="79"/>
      <c r="L1060" s="80"/>
      <c r="M1060" s="165"/>
      <c r="O1060" s="79"/>
      <c r="P1060" s="79"/>
      <c r="Q1060" s="79"/>
      <c r="R1060" s="79"/>
      <c r="S1060" s="79"/>
      <c r="T1060" s="166"/>
      <c r="U1060" s="79"/>
      <c r="V1060" s="79"/>
      <c r="W1060" s="79"/>
      <c r="X1060" s="79"/>
      <c r="Y1060" s="79"/>
      <c r="Z1060" s="79"/>
      <c r="AA1060" s="79"/>
      <c r="AB1060" s="79"/>
      <c r="AC1060" s="79"/>
      <c r="AD1060" s="79"/>
      <c r="AE1060" s="79"/>
      <c r="AT1060" s="72" t="s">
        <v>118</v>
      </c>
      <c r="AU1060" s="72" t="s">
        <v>62</v>
      </c>
    </row>
    <row r="1061" spans="1:65" s="82" customFormat="1" ht="21.75" customHeight="1" x14ac:dyDescent="0.2">
      <c r="A1061" s="79"/>
      <c r="B1061" s="150"/>
      <c r="C1061" s="151" t="s">
        <v>1613</v>
      </c>
      <c r="D1061" s="151" t="s">
        <v>26</v>
      </c>
      <c r="E1061" s="152" t="s">
        <v>1614</v>
      </c>
      <c r="F1061" s="153" t="s">
        <v>1615</v>
      </c>
      <c r="G1061" s="154" t="s">
        <v>125</v>
      </c>
      <c r="H1061" s="155">
        <v>4</v>
      </c>
      <c r="I1061" s="156">
        <v>7600.62</v>
      </c>
      <c r="J1061" s="156">
        <f>ROUND(I1061*H1061,2)</f>
        <v>30402.48</v>
      </c>
      <c r="K1061" s="153" t="s">
        <v>3562</v>
      </c>
      <c r="L1061" s="80"/>
      <c r="M1061" s="157" t="s">
        <v>31</v>
      </c>
      <c r="N1061" s="158" t="s">
        <v>3550</v>
      </c>
      <c r="O1061" s="159">
        <v>0.51200000000000001</v>
      </c>
      <c r="P1061" s="159">
        <f>O1061*H1061</f>
        <v>2.048</v>
      </c>
      <c r="Q1061" s="159">
        <v>2.9843582E-3</v>
      </c>
      <c r="R1061" s="159">
        <f>Q1061*H1061</f>
        <v>1.19374328E-2</v>
      </c>
      <c r="S1061" s="159">
        <v>0</v>
      </c>
      <c r="T1061" s="160">
        <f>S1061*H1061</f>
        <v>0</v>
      </c>
      <c r="U1061" s="79"/>
      <c r="V1061" s="79"/>
      <c r="W1061" s="79"/>
      <c r="X1061" s="79"/>
      <c r="Y1061" s="79"/>
      <c r="Z1061" s="79"/>
      <c r="AA1061" s="79"/>
      <c r="AB1061" s="79"/>
      <c r="AC1061" s="79"/>
      <c r="AD1061" s="79"/>
      <c r="AE1061" s="79"/>
      <c r="AR1061" s="161" t="s">
        <v>162</v>
      </c>
      <c r="AT1061" s="161" t="s">
        <v>26</v>
      </c>
      <c r="AU1061" s="161" t="s">
        <v>62</v>
      </c>
      <c r="AY1061" s="72" t="s">
        <v>107</v>
      </c>
      <c r="BE1061" s="162">
        <f>IF(N1061="základní",J1061,0)</f>
        <v>30402.48</v>
      </c>
      <c r="BF1061" s="162">
        <f>IF(N1061="snížená",J1061,0)</f>
        <v>0</v>
      </c>
      <c r="BG1061" s="162">
        <f>IF(N1061="zákl. přenesená",J1061,0)</f>
        <v>0</v>
      </c>
      <c r="BH1061" s="162">
        <f>IF(N1061="sníž. přenesená",J1061,0)</f>
        <v>0</v>
      </c>
      <c r="BI1061" s="162">
        <f>IF(N1061="nulová",J1061,0)</f>
        <v>0</v>
      </c>
      <c r="BJ1061" s="72" t="s">
        <v>105</v>
      </c>
      <c r="BK1061" s="162">
        <f>ROUND(I1061*H1061,2)</f>
        <v>30402.48</v>
      </c>
      <c r="BL1061" s="72" t="s">
        <v>162</v>
      </c>
      <c r="BM1061" s="161" t="s">
        <v>1616</v>
      </c>
    </row>
    <row r="1062" spans="1:65" s="82" customFormat="1" ht="19.5" x14ac:dyDescent="0.2">
      <c r="A1062" s="79"/>
      <c r="B1062" s="80"/>
      <c r="C1062" s="79"/>
      <c r="D1062" s="163" t="s">
        <v>116</v>
      </c>
      <c r="E1062" s="79"/>
      <c r="F1062" s="164" t="s">
        <v>1617</v>
      </c>
      <c r="G1062" s="79"/>
      <c r="H1062" s="79"/>
      <c r="I1062" s="79"/>
      <c r="J1062" s="79"/>
      <c r="K1062" s="79"/>
      <c r="L1062" s="80"/>
      <c r="M1062" s="165"/>
      <c r="O1062" s="79"/>
      <c r="P1062" s="79"/>
      <c r="Q1062" s="79"/>
      <c r="R1062" s="79"/>
      <c r="S1062" s="79"/>
      <c r="T1062" s="166"/>
      <c r="U1062" s="79"/>
      <c r="V1062" s="79"/>
      <c r="W1062" s="79"/>
      <c r="X1062" s="79"/>
      <c r="Y1062" s="79"/>
      <c r="Z1062" s="79"/>
      <c r="AA1062" s="79"/>
      <c r="AB1062" s="79"/>
      <c r="AC1062" s="79"/>
      <c r="AD1062" s="79"/>
      <c r="AE1062" s="79"/>
      <c r="AT1062" s="72" t="s">
        <v>116</v>
      </c>
      <c r="AU1062" s="72" t="s">
        <v>62</v>
      </c>
    </row>
    <row r="1063" spans="1:65" s="82" customFormat="1" x14ac:dyDescent="0.2">
      <c r="A1063" s="79"/>
      <c r="B1063" s="80"/>
      <c r="C1063" s="79"/>
      <c r="D1063" s="167" t="s">
        <v>118</v>
      </c>
      <c r="E1063" s="79"/>
      <c r="F1063" s="168" t="s">
        <v>3967</v>
      </c>
      <c r="G1063" s="79"/>
      <c r="H1063" s="79"/>
      <c r="I1063" s="79"/>
      <c r="J1063" s="79"/>
      <c r="K1063" s="79"/>
      <c r="L1063" s="80"/>
      <c r="M1063" s="165"/>
      <c r="O1063" s="79"/>
      <c r="P1063" s="79"/>
      <c r="Q1063" s="79"/>
      <c r="R1063" s="79"/>
      <c r="S1063" s="79"/>
      <c r="T1063" s="166"/>
      <c r="U1063" s="79"/>
      <c r="V1063" s="79"/>
      <c r="W1063" s="79"/>
      <c r="X1063" s="79"/>
      <c r="Y1063" s="79"/>
      <c r="Z1063" s="79"/>
      <c r="AA1063" s="79"/>
      <c r="AB1063" s="79"/>
      <c r="AC1063" s="79"/>
      <c r="AD1063" s="79"/>
      <c r="AE1063" s="79"/>
      <c r="AT1063" s="72" t="s">
        <v>118</v>
      </c>
      <c r="AU1063" s="72" t="s">
        <v>62</v>
      </c>
    </row>
    <row r="1064" spans="1:65" s="82" customFormat="1" ht="21.75" customHeight="1" x14ac:dyDescent="0.2">
      <c r="A1064" s="79"/>
      <c r="B1064" s="150"/>
      <c r="C1064" s="151" t="s">
        <v>1618</v>
      </c>
      <c r="D1064" s="151" t="s">
        <v>26</v>
      </c>
      <c r="E1064" s="152" t="s">
        <v>1619</v>
      </c>
      <c r="F1064" s="153" t="s">
        <v>1620</v>
      </c>
      <c r="G1064" s="154" t="s">
        <v>125</v>
      </c>
      <c r="H1064" s="155">
        <v>1</v>
      </c>
      <c r="I1064" s="156">
        <v>20740.62</v>
      </c>
      <c r="J1064" s="156">
        <f>ROUND(I1064*H1064,2)</f>
        <v>20740.62</v>
      </c>
      <c r="K1064" s="153" t="s">
        <v>3562</v>
      </c>
      <c r="L1064" s="80"/>
      <c r="M1064" s="157" t="s">
        <v>31</v>
      </c>
      <c r="N1064" s="158" t="s">
        <v>3550</v>
      </c>
      <c r="O1064" s="159">
        <v>0.51200000000000001</v>
      </c>
      <c r="P1064" s="159">
        <f>O1064*H1064</f>
        <v>0.51200000000000001</v>
      </c>
      <c r="Q1064" s="159">
        <v>5.5843582000000003E-3</v>
      </c>
      <c r="R1064" s="159">
        <f>Q1064*H1064</f>
        <v>5.5843582000000003E-3</v>
      </c>
      <c r="S1064" s="159">
        <v>0</v>
      </c>
      <c r="T1064" s="160">
        <f>S1064*H1064</f>
        <v>0</v>
      </c>
      <c r="U1064" s="79"/>
      <c r="V1064" s="79"/>
      <c r="W1064" s="79"/>
      <c r="X1064" s="79"/>
      <c r="Y1064" s="79"/>
      <c r="Z1064" s="79"/>
      <c r="AA1064" s="79"/>
      <c r="AB1064" s="79"/>
      <c r="AC1064" s="79"/>
      <c r="AD1064" s="79"/>
      <c r="AE1064" s="79"/>
      <c r="AR1064" s="161" t="s">
        <v>162</v>
      </c>
      <c r="AT1064" s="161" t="s">
        <v>26</v>
      </c>
      <c r="AU1064" s="161" t="s">
        <v>62</v>
      </c>
      <c r="AY1064" s="72" t="s">
        <v>107</v>
      </c>
      <c r="BE1064" s="162">
        <f>IF(N1064="základní",J1064,0)</f>
        <v>20740.62</v>
      </c>
      <c r="BF1064" s="162">
        <f>IF(N1064="snížená",J1064,0)</f>
        <v>0</v>
      </c>
      <c r="BG1064" s="162">
        <f>IF(N1064="zákl. přenesená",J1064,0)</f>
        <v>0</v>
      </c>
      <c r="BH1064" s="162">
        <f>IF(N1064="sníž. přenesená",J1064,0)</f>
        <v>0</v>
      </c>
      <c r="BI1064" s="162">
        <f>IF(N1064="nulová",J1064,0)</f>
        <v>0</v>
      </c>
      <c r="BJ1064" s="72" t="s">
        <v>105</v>
      </c>
      <c r="BK1064" s="162">
        <f>ROUND(I1064*H1064,2)</f>
        <v>20740.62</v>
      </c>
      <c r="BL1064" s="72" t="s">
        <v>162</v>
      </c>
      <c r="BM1064" s="161" t="s">
        <v>1621</v>
      </c>
    </row>
    <row r="1065" spans="1:65" s="82" customFormat="1" ht="19.5" x14ac:dyDescent="0.2">
      <c r="A1065" s="79"/>
      <c r="B1065" s="80"/>
      <c r="C1065" s="79"/>
      <c r="D1065" s="163" t="s">
        <v>116</v>
      </c>
      <c r="E1065" s="79"/>
      <c r="F1065" s="164" t="s">
        <v>1622</v>
      </c>
      <c r="G1065" s="79"/>
      <c r="H1065" s="79"/>
      <c r="I1065" s="79"/>
      <c r="J1065" s="79"/>
      <c r="K1065" s="79"/>
      <c r="L1065" s="80"/>
      <c r="M1065" s="165"/>
      <c r="O1065" s="79"/>
      <c r="P1065" s="79"/>
      <c r="Q1065" s="79"/>
      <c r="R1065" s="79"/>
      <c r="S1065" s="79"/>
      <c r="T1065" s="166"/>
      <c r="U1065" s="79"/>
      <c r="V1065" s="79"/>
      <c r="W1065" s="79"/>
      <c r="X1065" s="79"/>
      <c r="Y1065" s="79"/>
      <c r="Z1065" s="79"/>
      <c r="AA1065" s="79"/>
      <c r="AB1065" s="79"/>
      <c r="AC1065" s="79"/>
      <c r="AD1065" s="79"/>
      <c r="AE1065" s="79"/>
      <c r="AT1065" s="72" t="s">
        <v>116</v>
      </c>
      <c r="AU1065" s="72" t="s">
        <v>62</v>
      </c>
    </row>
    <row r="1066" spans="1:65" s="82" customFormat="1" x14ac:dyDescent="0.2">
      <c r="A1066" s="79"/>
      <c r="B1066" s="80"/>
      <c r="C1066" s="79"/>
      <c r="D1066" s="167" t="s">
        <v>118</v>
      </c>
      <c r="E1066" s="79"/>
      <c r="F1066" s="168" t="s">
        <v>3968</v>
      </c>
      <c r="G1066" s="79"/>
      <c r="H1066" s="79"/>
      <c r="I1066" s="79"/>
      <c r="J1066" s="79"/>
      <c r="K1066" s="79"/>
      <c r="L1066" s="80"/>
      <c r="M1066" s="165"/>
      <c r="O1066" s="79"/>
      <c r="P1066" s="79"/>
      <c r="Q1066" s="79"/>
      <c r="R1066" s="79"/>
      <c r="S1066" s="79"/>
      <c r="T1066" s="166"/>
      <c r="U1066" s="79"/>
      <c r="V1066" s="79"/>
      <c r="W1066" s="79"/>
      <c r="X1066" s="79"/>
      <c r="Y1066" s="79"/>
      <c r="Z1066" s="79"/>
      <c r="AA1066" s="79"/>
      <c r="AB1066" s="79"/>
      <c r="AC1066" s="79"/>
      <c r="AD1066" s="79"/>
      <c r="AE1066" s="79"/>
      <c r="AT1066" s="72" t="s">
        <v>118</v>
      </c>
      <c r="AU1066" s="72" t="s">
        <v>62</v>
      </c>
    </row>
    <row r="1067" spans="1:65" s="82" customFormat="1" ht="21.75" customHeight="1" x14ac:dyDescent="0.2">
      <c r="A1067" s="79"/>
      <c r="B1067" s="150"/>
      <c r="C1067" s="151" t="s">
        <v>3541</v>
      </c>
      <c r="D1067" s="151" t="s">
        <v>26</v>
      </c>
      <c r="E1067" s="152" t="s">
        <v>3969</v>
      </c>
      <c r="F1067" s="153" t="s">
        <v>3970</v>
      </c>
      <c r="G1067" s="154" t="s">
        <v>125</v>
      </c>
      <c r="H1067" s="155">
        <v>1</v>
      </c>
      <c r="I1067" s="156">
        <v>23331.37</v>
      </c>
      <c r="J1067" s="156">
        <f>ROUND(I1067*H1067,2)</f>
        <v>23331.37</v>
      </c>
      <c r="K1067" s="153" t="s">
        <v>3562</v>
      </c>
      <c r="L1067" s="80"/>
      <c r="M1067" s="157" t="s">
        <v>31</v>
      </c>
      <c r="N1067" s="158" t="s">
        <v>3550</v>
      </c>
      <c r="O1067" s="159">
        <v>0.60499999999999998</v>
      </c>
      <c r="P1067" s="159">
        <f>O1067*H1067</f>
        <v>0.60499999999999998</v>
      </c>
      <c r="Q1067" s="159">
        <v>6.5867762E-3</v>
      </c>
      <c r="R1067" s="159">
        <f>Q1067*H1067</f>
        <v>6.5867762E-3</v>
      </c>
      <c r="S1067" s="159">
        <v>0</v>
      </c>
      <c r="T1067" s="160">
        <f>S1067*H1067</f>
        <v>0</v>
      </c>
      <c r="U1067" s="79"/>
      <c r="V1067" s="79"/>
      <c r="W1067" s="79"/>
      <c r="X1067" s="79"/>
      <c r="Y1067" s="79"/>
      <c r="Z1067" s="79"/>
      <c r="AA1067" s="79"/>
      <c r="AB1067" s="79"/>
      <c r="AC1067" s="79"/>
      <c r="AD1067" s="79"/>
      <c r="AE1067" s="79"/>
      <c r="AR1067" s="161" t="s">
        <v>162</v>
      </c>
      <c r="AT1067" s="161" t="s">
        <v>26</v>
      </c>
      <c r="AU1067" s="161" t="s">
        <v>62</v>
      </c>
      <c r="AY1067" s="72" t="s">
        <v>107</v>
      </c>
      <c r="BE1067" s="162">
        <f>IF(N1067="základní",J1067,0)</f>
        <v>23331.37</v>
      </c>
      <c r="BF1067" s="162">
        <f>IF(N1067="snížená",J1067,0)</f>
        <v>0</v>
      </c>
      <c r="BG1067" s="162">
        <f>IF(N1067="zákl. přenesená",J1067,0)</f>
        <v>0</v>
      </c>
      <c r="BH1067" s="162">
        <f>IF(N1067="sníž. přenesená",J1067,0)</f>
        <v>0</v>
      </c>
      <c r="BI1067" s="162">
        <f>IF(N1067="nulová",J1067,0)</f>
        <v>0</v>
      </c>
      <c r="BJ1067" s="72" t="s">
        <v>105</v>
      </c>
      <c r="BK1067" s="162">
        <f>ROUND(I1067*H1067,2)</f>
        <v>23331.37</v>
      </c>
      <c r="BL1067" s="72" t="s">
        <v>162</v>
      </c>
      <c r="BM1067" s="161" t="s">
        <v>3971</v>
      </c>
    </row>
    <row r="1068" spans="1:65" s="82" customFormat="1" ht="19.5" x14ac:dyDescent="0.2">
      <c r="A1068" s="79"/>
      <c r="B1068" s="80"/>
      <c r="C1068" s="79"/>
      <c r="D1068" s="163" t="s">
        <v>116</v>
      </c>
      <c r="E1068" s="79"/>
      <c r="F1068" s="164" t="s">
        <v>3972</v>
      </c>
      <c r="G1068" s="79"/>
      <c r="H1068" s="79"/>
      <c r="I1068" s="79"/>
      <c r="J1068" s="79"/>
      <c r="K1068" s="79"/>
      <c r="L1068" s="80"/>
      <c r="M1068" s="165"/>
      <c r="O1068" s="79"/>
      <c r="P1068" s="79"/>
      <c r="Q1068" s="79"/>
      <c r="R1068" s="79"/>
      <c r="S1068" s="79"/>
      <c r="T1068" s="166"/>
      <c r="U1068" s="79"/>
      <c r="V1068" s="79"/>
      <c r="W1068" s="79"/>
      <c r="X1068" s="79"/>
      <c r="Y1068" s="79"/>
      <c r="Z1068" s="79"/>
      <c r="AA1068" s="79"/>
      <c r="AB1068" s="79"/>
      <c r="AC1068" s="79"/>
      <c r="AD1068" s="79"/>
      <c r="AE1068" s="79"/>
      <c r="AT1068" s="72" t="s">
        <v>116</v>
      </c>
      <c r="AU1068" s="72" t="s">
        <v>62</v>
      </c>
    </row>
    <row r="1069" spans="1:65" s="82" customFormat="1" x14ac:dyDescent="0.2">
      <c r="A1069" s="79"/>
      <c r="B1069" s="80"/>
      <c r="C1069" s="79"/>
      <c r="D1069" s="167" t="s">
        <v>118</v>
      </c>
      <c r="E1069" s="79"/>
      <c r="F1069" s="168" t="s">
        <v>3973</v>
      </c>
      <c r="G1069" s="79"/>
      <c r="H1069" s="79"/>
      <c r="I1069" s="79"/>
      <c r="J1069" s="79"/>
      <c r="K1069" s="79"/>
      <c r="L1069" s="80"/>
      <c r="M1069" s="165"/>
      <c r="O1069" s="79"/>
      <c r="P1069" s="79"/>
      <c r="Q1069" s="79"/>
      <c r="R1069" s="79"/>
      <c r="S1069" s="79"/>
      <c r="T1069" s="166"/>
      <c r="U1069" s="79"/>
      <c r="V1069" s="79"/>
      <c r="W1069" s="79"/>
      <c r="X1069" s="79"/>
      <c r="Y1069" s="79"/>
      <c r="Z1069" s="79"/>
      <c r="AA1069" s="79"/>
      <c r="AB1069" s="79"/>
      <c r="AC1069" s="79"/>
      <c r="AD1069" s="79"/>
      <c r="AE1069" s="79"/>
      <c r="AT1069" s="72" t="s">
        <v>118</v>
      </c>
      <c r="AU1069" s="72" t="s">
        <v>62</v>
      </c>
    </row>
    <row r="1070" spans="1:65" s="82" customFormat="1" ht="21.75" customHeight="1" x14ac:dyDescent="0.2">
      <c r="A1070" s="79"/>
      <c r="B1070" s="150"/>
      <c r="C1070" s="151" t="s">
        <v>1623</v>
      </c>
      <c r="D1070" s="151" t="s">
        <v>26</v>
      </c>
      <c r="E1070" s="152" t="s">
        <v>1624</v>
      </c>
      <c r="F1070" s="153" t="s">
        <v>1625</v>
      </c>
      <c r="G1070" s="154" t="s">
        <v>125</v>
      </c>
      <c r="H1070" s="155">
        <v>2</v>
      </c>
      <c r="I1070" s="156">
        <v>19031.37</v>
      </c>
      <c r="J1070" s="156">
        <f>ROUND(I1070*H1070,2)</f>
        <v>38062.74</v>
      </c>
      <c r="K1070" s="153" t="s">
        <v>3562</v>
      </c>
      <c r="L1070" s="80"/>
      <c r="M1070" s="157" t="s">
        <v>31</v>
      </c>
      <c r="N1070" s="158" t="s">
        <v>3550</v>
      </c>
      <c r="O1070" s="159">
        <v>0.60499999999999998</v>
      </c>
      <c r="P1070" s="159">
        <f>O1070*H1070</f>
        <v>1.21</v>
      </c>
      <c r="Q1070" s="159">
        <v>6.5867762E-3</v>
      </c>
      <c r="R1070" s="159">
        <f>Q1070*H1070</f>
        <v>1.31735524E-2</v>
      </c>
      <c r="S1070" s="159">
        <v>0</v>
      </c>
      <c r="T1070" s="160">
        <f>S1070*H1070</f>
        <v>0</v>
      </c>
      <c r="U1070" s="79"/>
      <c r="V1070" s="79"/>
      <c r="W1070" s="79"/>
      <c r="X1070" s="79"/>
      <c r="Y1070" s="79"/>
      <c r="Z1070" s="79"/>
      <c r="AA1070" s="79"/>
      <c r="AB1070" s="79"/>
      <c r="AC1070" s="79"/>
      <c r="AD1070" s="79"/>
      <c r="AE1070" s="79"/>
      <c r="AR1070" s="161" t="s">
        <v>162</v>
      </c>
      <c r="AT1070" s="161" t="s">
        <v>26</v>
      </c>
      <c r="AU1070" s="161" t="s">
        <v>62</v>
      </c>
      <c r="AY1070" s="72" t="s">
        <v>107</v>
      </c>
      <c r="BE1070" s="162">
        <f>IF(N1070="základní",J1070,0)</f>
        <v>38062.74</v>
      </c>
      <c r="BF1070" s="162">
        <f>IF(N1070="snížená",J1070,0)</f>
        <v>0</v>
      </c>
      <c r="BG1070" s="162">
        <f>IF(N1070="zákl. přenesená",J1070,0)</f>
        <v>0</v>
      </c>
      <c r="BH1070" s="162">
        <f>IF(N1070="sníž. přenesená",J1070,0)</f>
        <v>0</v>
      </c>
      <c r="BI1070" s="162">
        <f>IF(N1070="nulová",J1070,0)</f>
        <v>0</v>
      </c>
      <c r="BJ1070" s="72" t="s">
        <v>105</v>
      </c>
      <c r="BK1070" s="162">
        <f>ROUND(I1070*H1070,2)</f>
        <v>38062.74</v>
      </c>
      <c r="BL1070" s="72" t="s">
        <v>162</v>
      </c>
      <c r="BM1070" s="161" t="s">
        <v>1626</v>
      </c>
    </row>
    <row r="1071" spans="1:65" s="82" customFormat="1" ht="19.5" x14ac:dyDescent="0.2">
      <c r="A1071" s="79"/>
      <c r="B1071" s="80"/>
      <c r="C1071" s="79"/>
      <c r="D1071" s="163" t="s">
        <v>116</v>
      </c>
      <c r="E1071" s="79"/>
      <c r="F1071" s="164" t="s">
        <v>1627</v>
      </c>
      <c r="G1071" s="79"/>
      <c r="H1071" s="79"/>
      <c r="I1071" s="79"/>
      <c r="J1071" s="79"/>
      <c r="K1071" s="79"/>
      <c r="L1071" s="80"/>
      <c r="M1071" s="165"/>
      <c r="O1071" s="79"/>
      <c r="P1071" s="79"/>
      <c r="Q1071" s="79"/>
      <c r="R1071" s="79"/>
      <c r="S1071" s="79"/>
      <c r="T1071" s="166"/>
      <c r="U1071" s="79"/>
      <c r="V1071" s="79"/>
      <c r="W1071" s="79"/>
      <c r="X1071" s="79"/>
      <c r="Y1071" s="79"/>
      <c r="Z1071" s="79"/>
      <c r="AA1071" s="79"/>
      <c r="AB1071" s="79"/>
      <c r="AC1071" s="79"/>
      <c r="AD1071" s="79"/>
      <c r="AE1071" s="79"/>
      <c r="AT1071" s="72" t="s">
        <v>116</v>
      </c>
      <c r="AU1071" s="72" t="s">
        <v>62</v>
      </c>
    </row>
    <row r="1072" spans="1:65" s="82" customFormat="1" x14ac:dyDescent="0.2">
      <c r="A1072" s="79"/>
      <c r="B1072" s="80"/>
      <c r="C1072" s="79"/>
      <c r="D1072" s="167" t="s">
        <v>118</v>
      </c>
      <c r="E1072" s="79"/>
      <c r="F1072" s="168" t="s">
        <v>3974</v>
      </c>
      <c r="G1072" s="79"/>
      <c r="H1072" s="79"/>
      <c r="I1072" s="79"/>
      <c r="J1072" s="79"/>
      <c r="K1072" s="79"/>
      <c r="L1072" s="80"/>
      <c r="M1072" s="165"/>
      <c r="O1072" s="79"/>
      <c r="P1072" s="79"/>
      <c r="Q1072" s="79"/>
      <c r="R1072" s="79"/>
      <c r="S1072" s="79"/>
      <c r="T1072" s="166"/>
      <c r="U1072" s="79"/>
      <c r="V1072" s="79"/>
      <c r="W1072" s="79"/>
      <c r="X1072" s="79"/>
      <c r="Y1072" s="79"/>
      <c r="Z1072" s="79"/>
      <c r="AA1072" s="79"/>
      <c r="AB1072" s="79"/>
      <c r="AC1072" s="79"/>
      <c r="AD1072" s="79"/>
      <c r="AE1072" s="79"/>
      <c r="AT1072" s="72" t="s">
        <v>118</v>
      </c>
      <c r="AU1072" s="72" t="s">
        <v>62</v>
      </c>
    </row>
    <row r="1073" spans="1:65" s="82" customFormat="1" ht="21.75" customHeight="1" x14ac:dyDescent="0.2">
      <c r="A1073" s="79"/>
      <c r="B1073" s="150"/>
      <c r="C1073" s="151" t="s">
        <v>3542</v>
      </c>
      <c r="D1073" s="151" t="s">
        <v>26</v>
      </c>
      <c r="E1073" s="152" t="s">
        <v>3975</v>
      </c>
      <c r="F1073" s="153" t="s">
        <v>3976</v>
      </c>
      <c r="G1073" s="154" t="s">
        <v>125</v>
      </c>
      <c r="H1073" s="155">
        <v>1</v>
      </c>
      <c r="I1073" s="156">
        <v>30531.37</v>
      </c>
      <c r="J1073" s="156">
        <f>ROUND(I1073*H1073,2)</f>
        <v>30531.37</v>
      </c>
      <c r="K1073" s="153" t="s">
        <v>3562</v>
      </c>
      <c r="L1073" s="80"/>
      <c r="M1073" s="157" t="s">
        <v>31</v>
      </c>
      <c r="N1073" s="158" t="s">
        <v>3550</v>
      </c>
      <c r="O1073" s="159">
        <v>0.60499999999999998</v>
      </c>
      <c r="P1073" s="159">
        <f>O1073*H1073</f>
        <v>0.60499999999999998</v>
      </c>
      <c r="Q1073" s="159">
        <v>6.9867762000000002E-3</v>
      </c>
      <c r="R1073" s="159">
        <f>Q1073*H1073</f>
        <v>6.9867762000000002E-3</v>
      </c>
      <c r="S1073" s="159">
        <v>0</v>
      </c>
      <c r="T1073" s="160">
        <f>S1073*H1073</f>
        <v>0</v>
      </c>
      <c r="U1073" s="79"/>
      <c r="V1073" s="79"/>
      <c r="W1073" s="79"/>
      <c r="X1073" s="79"/>
      <c r="Y1073" s="79"/>
      <c r="Z1073" s="79"/>
      <c r="AA1073" s="79"/>
      <c r="AB1073" s="79"/>
      <c r="AC1073" s="79"/>
      <c r="AD1073" s="79"/>
      <c r="AE1073" s="79"/>
      <c r="AR1073" s="161" t="s">
        <v>162</v>
      </c>
      <c r="AT1073" s="161" t="s">
        <v>26</v>
      </c>
      <c r="AU1073" s="161" t="s">
        <v>62</v>
      </c>
      <c r="AY1073" s="72" t="s">
        <v>107</v>
      </c>
      <c r="BE1073" s="162">
        <f>IF(N1073="základní",J1073,0)</f>
        <v>30531.37</v>
      </c>
      <c r="BF1073" s="162">
        <f>IF(N1073="snížená",J1073,0)</f>
        <v>0</v>
      </c>
      <c r="BG1073" s="162">
        <f>IF(N1073="zákl. přenesená",J1073,0)</f>
        <v>0</v>
      </c>
      <c r="BH1073" s="162">
        <f>IF(N1073="sníž. přenesená",J1073,0)</f>
        <v>0</v>
      </c>
      <c r="BI1073" s="162">
        <f>IF(N1073="nulová",J1073,0)</f>
        <v>0</v>
      </c>
      <c r="BJ1073" s="72" t="s">
        <v>105</v>
      </c>
      <c r="BK1073" s="162">
        <f>ROUND(I1073*H1073,2)</f>
        <v>30531.37</v>
      </c>
      <c r="BL1073" s="72" t="s">
        <v>162</v>
      </c>
      <c r="BM1073" s="161" t="s">
        <v>3977</v>
      </c>
    </row>
    <row r="1074" spans="1:65" s="82" customFormat="1" ht="19.5" x14ac:dyDescent="0.2">
      <c r="A1074" s="79"/>
      <c r="B1074" s="80"/>
      <c r="C1074" s="79"/>
      <c r="D1074" s="163" t="s">
        <v>116</v>
      </c>
      <c r="E1074" s="79"/>
      <c r="F1074" s="164" t="s">
        <v>3978</v>
      </c>
      <c r="G1074" s="79"/>
      <c r="H1074" s="79"/>
      <c r="I1074" s="79"/>
      <c r="J1074" s="79"/>
      <c r="K1074" s="79"/>
      <c r="L1074" s="80"/>
      <c r="M1074" s="165"/>
      <c r="O1074" s="79"/>
      <c r="P1074" s="79"/>
      <c r="Q1074" s="79"/>
      <c r="R1074" s="79"/>
      <c r="S1074" s="79"/>
      <c r="T1074" s="166"/>
      <c r="U1074" s="79"/>
      <c r="V1074" s="79"/>
      <c r="W1074" s="79"/>
      <c r="X1074" s="79"/>
      <c r="Y1074" s="79"/>
      <c r="Z1074" s="79"/>
      <c r="AA1074" s="79"/>
      <c r="AB1074" s="79"/>
      <c r="AC1074" s="79"/>
      <c r="AD1074" s="79"/>
      <c r="AE1074" s="79"/>
      <c r="AT1074" s="72" t="s">
        <v>116</v>
      </c>
      <c r="AU1074" s="72" t="s">
        <v>62</v>
      </c>
    </row>
    <row r="1075" spans="1:65" s="82" customFormat="1" x14ac:dyDescent="0.2">
      <c r="A1075" s="79"/>
      <c r="B1075" s="80"/>
      <c r="C1075" s="79"/>
      <c r="D1075" s="167" t="s">
        <v>118</v>
      </c>
      <c r="E1075" s="79"/>
      <c r="F1075" s="168" t="s">
        <v>3979</v>
      </c>
      <c r="G1075" s="79"/>
      <c r="H1075" s="79"/>
      <c r="I1075" s="79"/>
      <c r="J1075" s="79"/>
      <c r="K1075" s="79"/>
      <c r="L1075" s="80"/>
      <c r="M1075" s="165"/>
      <c r="O1075" s="79"/>
      <c r="P1075" s="79"/>
      <c r="Q1075" s="79"/>
      <c r="R1075" s="79"/>
      <c r="S1075" s="79"/>
      <c r="T1075" s="166"/>
      <c r="U1075" s="79"/>
      <c r="V1075" s="79"/>
      <c r="W1075" s="79"/>
      <c r="X1075" s="79"/>
      <c r="Y1075" s="79"/>
      <c r="Z1075" s="79"/>
      <c r="AA1075" s="79"/>
      <c r="AB1075" s="79"/>
      <c r="AC1075" s="79"/>
      <c r="AD1075" s="79"/>
      <c r="AE1075" s="79"/>
      <c r="AT1075" s="72" t="s">
        <v>118</v>
      </c>
      <c r="AU1075" s="72" t="s">
        <v>62</v>
      </c>
    </row>
    <row r="1076" spans="1:65" s="82" customFormat="1" ht="21.75" customHeight="1" x14ac:dyDescent="0.2">
      <c r="A1076" s="79"/>
      <c r="B1076" s="150"/>
      <c r="C1076" s="151" t="s">
        <v>1628</v>
      </c>
      <c r="D1076" s="151" t="s">
        <v>26</v>
      </c>
      <c r="E1076" s="152" t="s">
        <v>1629</v>
      </c>
      <c r="F1076" s="153" t="s">
        <v>1630</v>
      </c>
      <c r="G1076" s="154" t="s">
        <v>125</v>
      </c>
      <c r="H1076" s="155">
        <v>1</v>
      </c>
      <c r="I1076" s="156">
        <v>30762.49</v>
      </c>
      <c r="J1076" s="156">
        <f>ROUND(I1076*H1076,2)</f>
        <v>30762.49</v>
      </c>
      <c r="K1076" s="153" t="s">
        <v>3562</v>
      </c>
      <c r="L1076" s="80"/>
      <c r="M1076" s="157" t="s">
        <v>31</v>
      </c>
      <c r="N1076" s="158" t="s">
        <v>3550</v>
      </c>
      <c r="O1076" s="159">
        <v>0.86899999999999999</v>
      </c>
      <c r="P1076" s="159">
        <f>O1076*H1076</f>
        <v>0.86899999999999999</v>
      </c>
      <c r="Q1076" s="159">
        <v>2.0482328000000001E-2</v>
      </c>
      <c r="R1076" s="159">
        <f>Q1076*H1076</f>
        <v>2.0482328000000001E-2</v>
      </c>
      <c r="S1076" s="159">
        <v>0</v>
      </c>
      <c r="T1076" s="160">
        <f>S1076*H1076</f>
        <v>0</v>
      </c>
      <c r="U1076" s="79"/>
      <c r="V1076" s="79"/>
      <c r="W1076" s="79"/>
      <c r="X1076" s="79"/>
      <c r="Y1076" s="79"/>
      <c r="Z1076" s="79"/>
      <c r="AA1076" s="79"/>
      <c r="AB1076" s="79"/>
      <c r="AC1076" s="79"/>
      <c r="AD1076" s="79"/>
      <c r="AE1076" s="79"/>
      <c r="AR1076" s="161" t="s">
        <v>162</v>
      </c>
      <c r="AT1076" s="161" t="s">
        <v>26</v>
      </c>
      <c r="AU1076" s="161" t="s">
        <v>62</v>
      </c>
      <c r="AY1076" s="72" t="s">
        <v>107</v>
      </c>
      <c r="BE1076" s="162">
        <f>IF(N1076="základní",J1076,0)</f>
        <v>30762.49</v>
      </c>
      <c r="BF1076" s="162">
        <f>IF(N1076="snížená",J1076,0)</f>
        <v>0</v>
      </c>
      <c r="BG1076" s="162">
        <f>IF(N1076="zákl. přenesená",J1076,0)</f>
        <v>0</v>
      </c>
      <c r="BH1076" s="162">
        <f>IF(N1076="sníž. přenesená",J1076,0)</f>
        <v>0</v>
      </c>
      <c r="BI1076" s="162">
        <f>IF(N1076="nulová",J1076,0)</f>
        <v>0</v>
      </c>
      <c r="BJ1076" s="72" t="s">
        <v>105</v>
      </c>
      <c r="BK1076" s="162">
        <f>ROUND(I1076*H1076,2)</f>
        <v>30762.49</v>
      </c>
      <c r="BL1076" s="72" t="s">
        <v>162</v>
      </c>
      <c r="BM1076" s="161" t="s">
        <v>1631</v>
      </c>
    </row>
    <row r="1077" spans="1:65" s="82" customFormat="1" ht="19.5" x14ac:dyDescent="0.2">
      <c r="A1077" s="79"/>
      <c r="B1077" s="80"/>
      <c r="C1077" s="79"/>
      <c r="D1077" s="163" t="s">
        <v>116</v>
      </c>
      <c r="E1077" s="79"/>
      <c r="F1077" s="164" t="s">
        <v>1632</v>
      </c>
      <c r="G1077" s="79"/>
      <c r="H1077" s="79"/>
      <c r="I1077" s="79"/>
      <c r="J1077" s="79"/>
      <c r="K1077" s="79"/>
      <c r="L1077" s="80"/>
      <c r="M1077" s="165"/>
      <c r="O1077" s="79"/>
      <c r="P1077" s="79"/>
      <c r="Q1077" s="79"/>
      <c r="R1077" s="79"/>
      <c r="S1077" s="79"/>
      <c r="T1077" s="166"/>
      <c r="U1077" s="79"/>
      <c r="V1077" s="79"/>
      <c r="W1077" s="79"/>
      <c r="X1077" s="79"/>
      <c r="Y1077" s="79"/>
      <c r="Z1077" s="79"/>
      <c r="AA1077" s="79"/>
      <c r="AB1077" s="79"/>
      <c r="AC1077" s="79"/>
      <c r="AD1077" s="79"/>
      <c r="AE1077" s="79"/>
      <c r="AT1077" s="72" t="s">
        <v>116</v>
      </c>
      <c r="AU1077" s="72" t="s">
        <v>62</v>
      </c>
    </row>
    <row r="1078" spans="1:65" s="82" customFormat="1" x14ac:dyDescent="0.2">
      <c r="A1078" s="79"/>
      <c r="B1078" s="80"/>
      <c r="C1078" s="79"/>
      <c r="D1078" s="167" t="s">
        <v>118</v>
      </c>
      <c r="E1078" s="79"/>
      <c r="F1078" s="168" t="s">
        <v>3980</v>
      </c>
      <c r="G1078" s="79"/>
      <c r="H1078" s="79"/>
      <c r="I1078" s="79"/>
      <c r="J1078" s="79"/>
      <c r="K1078" s="79"/>
      <c r="L1078" s="80"/>
      <c r="M1078" s="165"/>
      <c r="O1078" s="79"/>
      <c r="P1078" s="79"/>
      <c r="Q1078" s="79"/>
      <c r="R1078" s="79"/>
      <c r="S1078" s="79"/>
      <c r="T1078" s="166"/>
      <c r="U1078" s="79"/>
      <c r="V1078" s="79"/>
      <c r="W1078" s="79"/>
      <c r="X1078" s="79"/>
      <c r="Y1078" s="79"/>
      <c r="Z1078" s="79"/>
      <c r="AA1078" s="79"/>
      <c r="AB1078" s="79"/>
      <c r="AC1078" s="79"/>
      <c r="AD1078" s="79"/>
      <c r="AE1078" s="79"/>
      <c r="AT1078" s="72" t="s">
        <v>118</v>
      </c>
      <c r="AU1078" s="72" t="s">
        <v>62</v>
      </c>
    </row>
    <row r="1079" spans="1:65" s="82" customFormat="1" ht="16.5" customHeight="1" x14ac:dyDescent="0.2">
      <c r="A1079" s="79"/>
      <c r="B1079" s="150"/>
      <c r="C1079" s="151" t="s">
        <v>1633</v>
      </c>
      <c r="D1079" s="151" t="s">
        <v>26</v>
      </c>
      <c r="E1079" s="152" t="s">
        <v>1634</v>
      </c>
      <c r="F1079" s="153" t="s">
        <v>1635</v>
      </c>
      <c r="G1079" s="154" t="s">
        <v>125</v>
      </c>
      <c r="H1079" s="155">
        <v>1</v>
      </c>
      <c r="I1079" s="156">
        <v>13794.48</v>
      </c>
      <c r="J1079" s="156">
        <f>ROUND(I1079*H1079,2)</f>
        <v>13794.48</v>
      </c>
      <c r="K1079" s="153" t="s">
        <v>3562</v>
      </c>
      <c r="L1079" s="80"/>
      <c r="M1079" s="157" t="s">
        <v>31</v>
      </c>
      <c r="N1079" s="158" t="s">
        <v>3550</v>
      </c>
      <c r="O1079" s="159">
        <v>0.77</v>
      </c>
      <c r="P1079" s="159">
        <f>O1079*H1079</f>
        <v>0.77</v>
      </c>
      <c r="Q1079" s="159">
        <v>2.1022540999999999E-2</v>
      </c>
      <c r="R1079" s="159">
        <f>Q1079*H1079</f>
        <v>2.1022540999999999E-2</v>
      </c>
      <c r="S1079" s="159">
        <v>0</v>
      </c>
      <c r="T1079" s="160">
        <f>S1079*H1079</f>
        <v>0</v>
      </c>
      <c r="U1079" s="79"/>
      <c r="V1079" s="79"/>
      <c r="W1079" s="79"/>
      <c r="X1079" s="79"/>
      <c r="Y1079" s="79"/>
      <c r="Z1079" s="79"/>
      <c r="AA1079" s="79"/>
      <c r="AB1079" s="79"/>
      <c r="AC1079" s="79"/>
      <c r="AD1079" s="79"/>
      <c r="AE1079" s="79"/>
      <c r="AR1079" s="161" t="s">
        <v>162</v>
      </c>
      <c r="AT1079" s="161" t="s">
        <v>26</v>
      </c>
      <c r="AU1079" s="161" t="s">
        <v>62</v>
      </c>
      <c r="AY1079" s="72" t="s">
        <v>107</v>
      </c>
      <c r="BE1079" s="162">
        <f>IF(N1079="základní",J1079,0)</f>
        <v>13794.48</v>
      </c>
      <c r="BF1079" s="162">
        <f>IF(N1079="snížená",J1079,0)</f>
        <v>0</v>
      </c>
      <c r="BG1079" s="162">
        <f>IF(N1079="zákl. přenesená",J1079,0)</f>
        <v>0</v>
      </c>
      <c r="BH1079" s="162">
        <f>IF(N1079="sníž. přenesená",J1079,0)</f>
        <v>0</v>
      </c>
      <c r="BI1079" s="162">
        <f>IF(N1079="nulová",J1079,0)</f>
        <v>0</v>
      </c>
      <c r="BJ1079" s="72" t="s">
        <v>105</v>
      </c>
      <c r="BK1079" s="162">
        <f>ROUND(I1079*H1079,2)</f>
        <v>13794.48</v>
      </c>
      <c r="BL1079" s="72" t="s">
        <v>162</v>
      </c>
      <c r="BM1079" s="161" t="s">
        <v>1636</v>
      </c>
    </row>
    <row r="1080" spans="1:65" s="82" customFormat="1" x14ac:dyDescent="0.2">
      <c r="A1080" s="79"/>
      <c r="B1080" s="80"/>
      <c r="C1080" s="79"/>
      <c r="D1080" s="163" t="s">
        <v>116</v>
      </c>
      <c r="E1080" s="79"/>
      <c r="F1080" s="164" t="s">
        <v>1637</v>
      </c>
      <c r="G1080" s="79"/>
      <c r="H1080" s="79"/>
      <c r="I1080" s="79"/>
      <c r="J1080" s="79"/>
      <c r="K1080" s="79"/>
      <c r="L1080" s="80"/>
      <c r="M1080" s="165"/>
      <c r="O1080" s="79"/>
      <c r="P1080" s="79"/>
      <c r="Q1080" s="79"/>
      <c r="R1080" s="79"/>
      <c r="S1080" s="79"/>
      <c r="T1080" s="166"/>
      <c r="U1080" s="79"/>
      <c r="V1080" s="79"/>
      <c r="W1080" s="79"/>
      <c r="X1080" s="79"/>
      <c r="Y1080" s="79"/>
      <c r="Z1080" s="79"/>
      <c r="AA1080" s="79"/>
      <c r="AB1080" s="79"/>
      <c r="AC1080" s="79"/>
      <c r="AD1080" s="79"/>
      <c r="AE1080" s="79"/>
      <c r="AT1080" s="72" t="s">
        <v>116</v>
      </c>
      <c r="AU1080" s="72" t="s">
        <v>62</v>
      </c>
    </row>
    <row r="1081" spans="1:65" s="82" customFormat="1" x14ac:dyDescent="0.2">
      <c r="A1081" s="79"/>
      <c r="B1081" s="80"/>
      <c r="C1081" s="79"/>
      <c r="D1081" s="167" t="s">
        <v>118</v>
      </c>
      <c r="E1081" s="79"/>
      <c r="F1081" s="168" t="s">
        <v>3981</v>
      </c>
      <c r="G1081" s="79"/>
      <c r="H1081" s="79"/>
      <c r="I1081" s="79"/>
      <c r="J1081" s="79"/>
      <c r="K1081" s="79"/>
      <c r="L1081" s="80"/>
      <c r="M1081" s="165"/>
      <c r="O1081" s="79"/>
      <c r="P1081" s="79"/>
      <c r="Q1081" s="79"/>
      <c r="R1081" s="79"/>
      <c r="S1081" s="79"/>
      <c r="T1081" s="166"/>
      <c r="U1081" s="79"/>
      <c r="V1081" s="79"/>
      <c r="W1081" s="79"/>
      <c r="X1081" s="79"/>
      <c r="Y1081" s="79"/>
      <c r="Z1081" s="79"/>
      <c r="AA1081" s="79"/>
      <c r="AB1081" s="79"/>
      <c r="AC1081" s="79"/>
      <c r="AD1081" s="79"/>
      <c r="AE1081" s="79"/>
      <c r="AT1081" s="72" t="s">
        <v>118</v>
      </c>
      <c r="AU1081" s="72" t="s">
        <v>62</v>
      </c>
    </row>
    <row r="1082" spans="1:65" s="82" customFormat="1" ht="16.5" customHeight="1" x14ac:dyDescent="0.2">
      <c r="A1082" s="79"/>
      <c r="B1082" s="150"/>
      <c r="C1082" s="151" t="s">
        <v>3538</v>
      </c>
      <c r="D1082" s="151" t="s">
        <v>26</v>
      </c>
      <c r="E1082" s="152" t="s">
        <v>3982</v>
      </c>
      <c r="F1082" s="153" t="s">
        <v>3983</v>
      </c>
      <c r="G1082" s="154" t="s">
        <v>125</v>
      </c>
      <c r="H1082" s="155">
        <v>1</v>
      </c>
      <c r="I1082" s="156">
        <v>149296.51999999999</v>
      </c>
      <c r="J1082" s="156">
        <f>ROUND(I1082*H1082,2)</f>
        <v>149296.51999999999</v>
      </c>
      <c r="K1082" s="153" t="s">
        <v>3562</v>
      </c>
      <c r="L1082" s="80"/>
      <c r="M1082" s="157" t="s">
        <v>31</v>
      </c>
      <c r="N1082" s="158" t="s">
        <v>3550</v>
      </c>
      <c r="O1082" s="159">
        <v>5.0250000000000004</v>
      </c>
      <c r="P1082" s="159">
        <f>O1082*H1082</f>
        <v>5.0250000000000004</v>
      </c>
      <c r="Q1082" s="159">
        <v>0.26071925340000002</v>
      </c>
      <c r="R1082" s="159">
        <f>Q1082*H1082</f>
        <v>0.26071925340000002</v>
      </c>
      <c r="S1082" s="159">
        <v>0</v>
      </c>
      <c r="T1082" s="160">
        <f>S1082*H1082</f>
        <v>0</v>
      </c>
      <c r="U1082" s="79"/>
      <c r="V1082" s="79"/>
      <c r="W1082" s="79"/>
      <c r="X1082" s="79"/>
      <c r="Y1082" s="79"/>
      <c r="Z1082" s="79"/>
      <c r="AA1082" s="79"/>
      <c r="AB1082" s="79"/>
      <c r="AC1082" s="79"/>
      <c r="AD1082" s="79"/>
      <c r="AE1082" s="79"/>
      <c r="AR1082" s="161" t="s">
        <v>162</v>
      </c>
      <c r="AT1082" s="161" t="s">
        <v>26</v>
      </c>
      <c r="AU1082" s="161" t="s">
        <v>62</v>
      </c>
      <c r="AY1082" s="72" t="s">
        <v>107</v>
      </c>
      <c r="BE1082" s="162">
        <f>IF(N1082="základní",J1082,0)</f>
        <v>149296.51999999999</v>
      </c>
      <c r="BF1082" s="162">
        <f>IF(N1082="snížená",J1082,0)</f>
        <v>0</v>
      </c>
      <c r="BG1082" s="162">
        <f>IF(N1082="zákl. přenesená",J1082,0)</f>
        <v>0</v>
      </c>
      <c r="BH1082" s="162">
        <f>IF(N1082="sníž. přenesená",J1082,0)</f>
        <v>0</v>
      </c>
      <c r="BI1082" s="162">
        <f>IF(N1082="nulová",J1082,0)</f>
        <v>0</v>
      </c>
      <c r="BJ1082" s="72" t="s">
        <v>105</v>
      </c>
      <c r="BK1082" s="162">
        <f>ROUND(I1082*H1082,2)</f>
        <v>149296.51999999999</v>
      </c>
      <c r="BL1082" s="72" t="s">
        <v>162</v>
      </c>
      <c r="BM1082" s="161" t="s">
        <v>3984</v>
      </c>
    </row>
    <row r="1083" spans="1:65" s="82" customFormat="1" x14ac:dyDescent="0.2">
      <c r="A1083" s="79"/>
      <c r="B1083" s="80"/>
      <c r="C1083" s="79"/>
      <c r="D1083" s="163" t="s">
        <v>116</v>
      </c>
      <c r="E1083" s="79"/>
      <c r="F1083" s="164" t="s">
        <v>3985</v>
      </c>
      <c r="G1083" s="79"/>
      <c r="H1083" s="79"/>
      <c r="I1083" s="79"/>
      <c r="J1083" s="79"/>
      <c r="K1083" s="79"/>
      <c r="L1083" s="80"/>
      <c r="M1083" s="165"/>
      <c r="O1083" s="79"/>
      <c r="P1083" s="79"/>
      <c r="Q1083" s="79"/>
      <c r="R1083" s="79"/>
      <c r="S1083" s="79"/>
      <c r="T1083" s="166"/>
      <c r="U1083" s="79"/>
      <c r="V1083" s="79"/>
      <c r="W1083" s="79"/>
      <c r="X1083" s="79"/>
      <c r="Y1083" s="79"/>
      <c r="Z1083" s="79"/>
      <c r="AA1083" s="79"/>
      <c r="AB1083" s="79"/>
      <c r="AC1083" s="79"/>
      <c r="AD1083" s="79"/>
      <c r="AE1083" s="79"/>
      <c r="AT1083" s="72" t="s">
        <v>116</v>
      </c>
      <c r="AU1083" s="72" t="s">
        <v>62</v>
      </c>
    </row>
    <row r="1084" spans="1:65" s="82" customFormat="1" x14ac:dyDescent="0.2">
      <c r="A1084" s="79"/>
      <c r="B1084" s="80"/>
      <c r="C1084" s="79"/>
      <c r="D1084" s="167" t="s">
        <v>118</v>
      </c>
      <c r="E1084" s="79"/>
      <c r="F1084" s="168" t="s">
        <v>3986</v>
      </c>
      <c r="G1084" s="79"/>
      <c r="H1084" s="79"/>
      <c r="I1084" s="79"/>
      <c r="J1084" s="79"/>
      <c r="K1084" s="79"/>
      <c r="L1084" s="80"/>
      <c r="M1084" s="165"/>
      <c r="O1084" s="79"/>
      <c r="P1084" s="79"/>
      <c r="Q1084" s="79"/>
      <c r="R1084" s="79"/>
      <c r="S1084" s="79"/>
      <c r="T1084" s="166"/>
      <c r="U1084" s="79"/>
      <c r="V1084" s="79"/>
      <c r="W1084" s="79"/>
      <c r="X1084" s="79"/>
      <c r="Y1084" s="79"/>
      <c r="Z1084" s="79"/>
      <c r="AA1084" s="79"/>
      <c r="AB1084" s="79"/>
      <c r="AC1084" s="79"/>
      <c r="AD1084" s="79"/>
      <c r="AE1084" s="79"/>
      <c r="AT1084" s="72" t="s">
        <v>118</v>
      </c>
      <c r="AU1084" s="72" t="s">
        <v>62</v>
      </c>
    </row>
    <row r="1085" spans="1:65" s="138" customFormat="1" ht="22.9" customHeight="1" x14ac:dyDescent="0.2">
      <c r="B1085" s="139"/>
      <c r="D1085" s="140" t="s">
        <v>102</v>
      </c>
      <c r="E1085" s="148" t="s">
        <v>1638</v>
      </c>
      <c r="F1085" s="148" t="s">
        <v>1639</v>
      </c>
      <c r="J1085" s="149">
        <f>BK1085</f>
        <v>572991.03000000014</v>
      </c>
      <c r="L1085" s="139"/>
      <c r="M1085" s="143"/>
      <c r="P1085" s="144">
        <f>SUM(P1086:P1241)</f>
        <v>336.105208</v>
      </c>
      <c r="R1085" s="144">
        <f>SUM(R1086:R1241)</f>
        <v>0.67226791500000016</v>
      </c>
      <c r="T1085" s="145">
        <f>SUM(T1086:T1241)</f>
        <v>0.64119999999999999</v>
      </c>
      <c r="AR1085" s="140" t="s">
        <v>62</v>
      </c>
      <c r="AT1085" s="146" t="s">
        <v>102</v>
      </c>
      <c r="AU1085" s="146" t="s">
        <v>105</v>
      </c>
      <c r="AY1085" s="140" t="s">
        <v>107</v>
      </c>
      <c r="BK1085" s="147">
        <f>SUM(BK1086:BK1241)</f>
        <v>572991.03000000014</v>
      </c>
    </row>
    <row r="1086" spans="1:65" s="82" customFormat="1" ht="16.5" customHeight="1" x14ac:dyDescent="0.2">
      <c r="A1086" s="79"/>
      <c r="B1086" s="150"/>
      <c r="C1086" s="151" t="s">
        <v>1640</v>
      </c>
      <c r="D1086" s="151" t="s">
        <v>26</v>
      </c>
      <c r="E1086" s="152" t="s">
        <v>1641</v>
      </c>
      <c r="F1086" s="153" t="s">
        <v>3987</v>
      </c>
      <c r="G1086" s="154" t="s">
        <v>130</v>
      </c>
      <c r="H1086" s="155">
        <v>10</v>
      </c>
      <c r="I1086" s="156">
        <v>27.51</v>
      </c>
      <c r="J1086" s="156">
        <f>ROUND(I1086*H1086,2)</f>
        <v>275.10000000000002</v>
      </c>
      <c r="K1086" s="153" t="s">
        <v>3562</v>
      </c>
      <c r="L1086" s="80"/>
      <c r="M1086" s="157" t="s">
        <v>31</v>
      </c>
      <c r="N1086" s="158" t="s">
        <v>3550</v>
      </c>
      <c r="O1086" s="159">
        <v>5.0999999999999997E-2</v>
      </c>
      <c r="P1086" s="159">
        <f>O1086*H1086</f>
        <v>0.51</v>
      </c>
      <c r="Q1086" s="159">
        <v>1.52E-5</v>
      </c>
      <c r="R1086" s="159">
        <f>Q1086*H1086</f>
        <v>1.5200000000000001E-4</v>
      </c>
      <c r="S1086" s="159">
        <v>1E-3</v>
      </c>
      <c r="T1086" s="160">
        <f>S1086*H1086</f>
        <v>0.01</v>
      </c>
      <c r="U1086" s="79"/>
      <c r="V1086" s="79"/>
      <c r="W1086" s="79"/>
      <c r="X1086" s="79"/>
      <c r="Y1086" s="79"/>
      <c r="Z1086" s="79"/>
      <c r="AA1086" s="79"/>
      <c r="AB1086" s="79"/>
      <c r="AC1086" s="79"/>
      <c r="AD1086" s="79"/>
      <c r="AE1086" s="79"/>
      <c r="AR1086" s="161" t="s">
        <v>162</v>
      </c>
      <c r="AT1086" s="161" t="s">
        <v>26</v>
      </c>
      <c r="AU1086" s="161" t="s">
        <v>62</v>
      </c>
      <c r="AY1086" s="72" t="s">
        <v>107</v>
      </c>
      <c r="BE1086" s="162">
        <f>IF(N1086="základní",J1086,0)</f>
        <v>275.10000000000002</v>
      </c>
      <c r="BF1086" s="162">
        <f>IF(N1086="snížená",J1086,0)</f>
        <v>0</v>
      </c>
      <c r="BG1086" s="162">
        <f>IF(N1086="zákl. přenesená",J1086,0)</f>
        <v>0</v>
      </c>
      <c r="BH1086" s="162">
        <f>IF(N1086="sníž. přenesená",J1086,0)</f>
        <v>0</v>
      </c>
      <c r="BI1086" s="162">
        <f>IF(N1086="nulová",J1086,0)</f>
        <v>0</v>
      </c>
      <c r="BJ1086" s="72" t="s">
        <v>105</v>
      </c>
      <c r="BK1086" s="162">
        <f>ROUND(I1086*H1086,2)</f>
        <v>275.10000000000002</v>
      </c>
      <c r="BL1086" s="72" t="s">
        <v>162</v>
      </c>
      <c r="BM1086" s="161" t="s">
        <v>1642</v>
      </c>
    </row>
    <row r="1087" spans="1:65" s="82" customFormat="1" x14ac:dyDescent="0.2">
      <c r="A1087" s="79"/>
      <c r="B1087" s="80"/>
      <c r="C1087" s="79"/>
      <c r="D1087" s="163" t="s">
        <v>116</v>
      </c>
      <c r="E1087" s="79"/>
      <c r="F1087" s="164" t="s">
        <v>1643</v>
      </c>
      <c r="G1087" s="79"/>
      <c r="H1087" s="79"/>
      <c r="I1087" s="79"/>
      <c r="J1087" s="79"/>
      <c r="K1087" s="79"/>
      <c r="L1087" s="80"/>
      <c r="M1087" s="165"/>
      <c r="O1087" s="79"/>
      <c r="P1087" s="79"/>
      <c r="Q1087" s="79"/>
      <c r="R1087" s="79"/>
      <c r="S1087" s="79"/>
      <c r="T1087" s="166"/>
      <c r="U1087" s="79"/>
      <c r="V1087" s="79"/>
      <c r="W1087" s="79"/>
      <c r="X1087" s="79"/>
      <c r="Y1087" s="79"/>
      <c r="Z1087" s="79"/>
      <c r="AA1087" s="79"/>
      <c r="AB1087" s="79"/>
      <c r="AC1087" s="79"/>
      <c r="AD1087" s="79"/>
      <c r="AE1087" s="79"/>
      <c r="AT1087" s="72" t="s">
        <v>116</v>
      </c>
      <c r="AU1087" s="72" t="s">
        <v>62</v>
      </c>
    </row>
    <row r="1088" spans="1:65" s="82" customFormat="1" x14ac:dyDescent="0.2">
      <c r="A1088" s="79"/>
      <c r="B1088" s="80"/>
      <c r="C1088" s="79"/>
      <c r="D1088" s="167" t="s">
        <v>118</v>
      </c>
      <c r="E1088" s="79"/>
      <c r="F1088" s="168" t="s">
        <v>3988</v>
      </c>
      <c r="G1088" s="79"/>
      <c r="H1088" s="79"/>
      <c r="I1088" s="79"/>
      <c r="J1088" s="79"/>
      <c r="K1088" s="79"/>
      <c r="L1088" s="80"/>
      <c r="M1088" s="165"/>
      <c r="O1088" s="79"/>
      <c r="P1088" s="79"/>
      <c r="Q1088" s="79"/>
      <c r="R1088" s="79"/>
      <c r="S1088" s="79"/>
      <c r="T1088" s="166"/>
      <c r="U1088" s="79"/>
      <c r="V1088" s="79"/>
      <c r="W1088" s="79"/>
      <c r="X1088" s="79"/>
      <c r="Y1088" s="79"/>
      <c r="Z1088" s="79"/>
      <c r="AA1088" s="79"/>
      <c r="AB1088" s="79"/>
      <c r="AC1088" s="79"/>
      <c r="AD1088" s="79"/>
      <c r="AE1088" s="79"/>
      <c r="AT1088" s="72" t="s">
        <v>118</v>
      </c>
      <c r="AU1088" s="72" t="s">
        <v>62</v>
      </c>
    </row>
    <row r="1089" spans="1:65" s="82" customFormat="1" ht="16.5" customHeight="1" x14ac:dyDescent="0.2">
      <c r="A1089" s="79"/>
      <c r="B1089" s="150"/>
      <c r="C1089" s="151" t="s">
        <v>1644</v>
      </c>
      <c r="D1089" s="151" t="s">
        <v>26</v>
      </c>
      <c r="E1089" s="152" t="s">
        <v>1645</v>
      </c>
      <c r="F1089" s="153" t="s">
        <v>3989</v>
      </c>
      <c r="G1089" s="154" t="s">
        <v>130</v>
      </c>
      <c r="H1089" s="155">
        <v>100</v>
      </c>
      <c r="I1089" s="156">
        <v>29.61</v>
      </c>
      <c r="J1089" s="156">
        <f>ROUND(I1089*H1089,2)</f>
        <v>2961</v>
      </c>
      <c r="K1089" s="153" t="s">
        <v>3562</v>
      </c>
      <c r="L1089" s="80"/>
      <c r="M1089" s="157" t="s">
        <v>31</v>
      </c>
      <c r="N1089" s="158" t="s">
        <v>3550</v>
      </c>
      <c r="O1089" s="159">
        <v>5.2999999999999999E-2</v>
      </c>
      <c r="P1089" s="159">
        <f>O1089*H1089</f>
        <v>5.3</v>
      </c>
      <c r="Q1089" s="159">
        <v>1.995E-5</v>
      </c>
      <c r="R1089" s="159">
        <f>Q1089*H1089</f>
        <v>1.9950000000000002E-3</v>
      </c>
      <c r="S1089" s="159">
        <v>3.2000000000000002E-3</v>
      </c>
      <c r="T1089" s="160">
        <f>S1089*H1089</f>
        <v>0.32</v>
      </c>
      <c r="U1089" s="79"/>
      <c r="V1089" s="79"/>
      <c r="W1089" s="79"/>
      <c r="X1089" s="79"/>
      <c r="Y1089" s="79"/>
      <c r="Z1089" s="79"/>
      <c r="AA1089" s="79"/>
      <c r="AB1089" s="79"/>
      <c r="AC1089" s="79"/>
      <c r="AD1089" s="79"/>
      <c r="AE1089" s="79"/>
      <c r="AR1089" s="161" t="s">
        <v>162</v>
      </c>
      <c r="AT1089" s="161" t="s">
        <v>26</v>
      </c>
      <c r="AU1089" s="161" t="s">
        <v>62</v>
      </c>
      <c r="AY1089" s="72" t="s">
        <v>107</v>
      </c>
      <c r="BE1089" s="162">
        <f>IF(N1089="základní",J1089,0)</f>
        <v>2961</v>
      </c>
      <c r="BF1089" s="162">
        <f>IF(N1089="snížená",J1089,0)</f>
        <v>0</v>
      </c>
      <c r="BG1089" s="162">
        <f>IF(N1089="zákl. přenesená",J1089,0)</f>
        <v>0</v>
      </c>
      <c r="BH1089" s="162">
        <f>IF(N1089="sníž. přenesená",J1089,0)</f>
        <v>0</v>
      </c>
      <c r="BI1089" s="162">
        <f>IF(N1089="nulová",J1089,0)</f>
        <v>0</v>
      </c>
      <c r="BJ1089" s="72" t="s">
        <v>105</v>
      </c>
      <c r="BK1089" s="162">
        <f>ROUND(I1089*H1089,2)</f>
        <v>2961</v>
      </c>
      <c r="BL1089" s="72" t="s">
        <v>162</v>
      </c>
      <c r="BM1089" s="161" t="s">
        <v>1646</v>
      </c>
    </row>
    <row r="1090" spans="1:65" s="82" customFormat="1" x14ac:dyDescent="0.2">
      <c r="A1090" s="79"/>
      <c r="B1090" s="80"/>
      <c r="C1090" s="79"/>
      <c r="D1090" s="163" t="s">
        <v>116</v>
      </c>
      <c r="E1090" s="79"/>
      <c r="F1090" s="164" t="s">
        <v>1647</v>
      </c>
      <c r="G1090" s="79"/>
      <c r="H1090" s="79"/>
      <c r="I1090" s="79"/>
      <c r="J1090" s="79"/>
      <c r="K1090" s="79"/>
      <c r="L1090" s="80"/>
      <c r="M1090" s="165"/>
      <c r="O1090" s="79"/>
      <c r="P1090" s="79"/>
      <c r="Q1090" s="79"/>
      <c r="R1090" s="79"/>
      <c r="S1090" s="79"/>
      <c r="T1090" s="166"/>
      <c r="U1090" s="79"/>
      <c r="V1090" s="79"/>
      <c r="W1090" s="79"/>
      <c r="X1090" s="79"/>
      <c r="Y1090" s="79"/>
      <c r="Z1090" s="79"/>
      <c r="AA1090" s="79"/>
      <c r="AB1090" s="79"/>
      <c r="AC1090" s="79"/>
      <c r="AD1090" s="79"/>
      <c r="AE1090" s="79"/>
      <c r="AT1090" s="72" t="s">
        <v>116</v>
      </c>
      <c r="AU1090" s="72" t="s">
        <v>62</v>
      </c>
    </row>
    <row r="1091" spans="1:65" s="82" customFormat="1" x14ac:dyDescent="0.2">
      <c r="A1091" s="79"/>
      <c r="B1091" s="80"/>
      <c r="C1091" s="79"/>
      <c r="D1091" s="167" t="s">
        <v>118</v>
      </c>
      <c r="E1091" s="79"/>
      <c r="F1091" s="168" t="s">
        <v>3990</v>
      </c>
      <c r="G1091" s="79"/>
      <c r="H1091" s="79"/>
      <c r="I1091" s="79"/>
      <c r="J1091" s="79"/>
      <c r="K1091" s="79"/>
      <c r="L1091" s="80"/>
      <c r="M1091" s="165"/>
      <c r="O1091" s="79"/>
      <c r="P1091" s="79"/>
      <c r="Q1091" s="79"/>
      <c r="R1091" s="79"/>
      <c r="S1091" s="79"/>
      <c r="T1091" s="166"/>
      <c r="U1091" s="79"/>
      <c r="V1091" s="79"/>
      <c r="W1091" s="79"/>
      <c r="X1091" s="79"/>
      <c r="Y1091" s="79"/>
      <c r="Z1091" s="79"/>
      <c r="AA1091" s="79"/>
      <c r="AB1091" s="79"/>
      <c r="AC1091" s="79"/>
      <c r="AD1091" s="79"/>
      <c r="AE1091" s="79"/>
      <c r="AT1091" s="72" t="s">
        <v>118</v>
      </c>
      <c r="AU1091" s="72" t="s">
        <v>62</v>
      </c>
    </row>
    <row r="1092" spans="1:65" s="82" customFormat="1" ht="16.5" customHeight="1" x14ac:dyDescent="0.2">
      <c r="A1092" s="79"/>
      <c r="B1092" s="150"/>
      <c r="C1092" s="151" t="s">
        <v>1648</v>
      </c>
      <c r="D1092" s="151" t="s">
        <v>26</v>
      </c>
      <c r="E1092" s="152" t="s">
        <v>1649</v>
      </c>
      <c r="F1092" s="153" t="s">
        <v>3991</v>
      </c>
      <c r="G1092" s="154" t="s">
        <v>130</v>
      </c>
      <c r="H1092" s="155">
        <v>10</v>
      </c>
      <c r="I1092" s="156">
        <v>61.31</v>
      </c>
      <c r="J1092" s="156">
        <f>ROUND(I1092*H1092,2)</f>
        <v>613.1</v>
      </c>
      <c r="K1092" s="153" t="s">
        <v>3562</v>
      </c>
      <c r="L1092" s="80"/>
      <c r="M1092" s="157" t="s">
        <v>31</v>
      </c>
      <c r="N1092" s="158" t="s">
        <v>3550</v>
      </c>
      <c r="O1092" s="159">
        <v>0.10299999999999999</v>
      </c>
      <c r="P1092" s="159">
        <f>O1092*H1092</f>
        <v>1.03</v>
      </c>
      <c r="Q1092" s="159">
        <v>5.0000000000000002E-5</v>
      </c>
      <c r="R1092" s="159">
        <f>Q1092*H1092</f>
        <v>5.0000000000000001E-4</v>
      </c>
      <c r="S1092" s="159">
        <v>5.3200000000000001E-3</v>
      </c>
      <c r="T1092" s="160">
        <f>S1092*H1092</f>
        <v>5.3199999999999997E-2</v>
      </c>
      <c r="U1092" s="79"/>
      <c r="V1092" s="79"/>
      <c r="W1092" s="79"/>
      <c r="X1092" s="79"/>
      <c r="Y1092" s="79"/>
      <c r="Z1092" s="79"/>
      <c r="AA1092" s="79"/>
      <c r="AB1092" s="79"/>
      <c r="AC1092" s="79"/>
      <c r="AD1092" s="79"/>
      <c r="AE1092" s="79"/>
      <c r="AR1092" s="161" t="s">
        <v>162</v>
      </c>
      <c r="AT1092" s="161" t="s">
        <v>26</v>
      </c>
      <c r="AU1092" s="161" t="s">
        <v>62</v>
      </c>
      <c r="AY1092" s="72" t="s">
        <v>107</v>
      </c>
      <c r="BE1092" s="162">
        <f>IF(N1092="základní",J1092,0)</f>
        <v>613.1</v>
      </c>
      <c r="BF1092" s="162">
        <f>IF(N1092="snížená",J1092,0)</f>
        <v>0</v>
      </c>
      <c r="BG1092" s="162">
        <f>IF(N1092="zákl. přenesená",J1092,0)</f>
        <v>0</v>
      </c>
      <c r="BH1092" s="162">
        <f>IF(N1092="sníž. přenesená",J1092,0)</f>
        <v>0</v>
      </c>
      <c r="BI1092" s="162">
        <f>IF(N1092="nulová",J1092,0)</f>
        <v>0</v>
      </c>
      <c r="BJ1092" s="72" t="s">
        <v>105</v>
      </c>
      <c r="BK1092" s="162">
        <f>ROUND(I1092*H1092,2)</f>
        <v>613.1</v>
      </c>
      <c r="BL1092" s="72" t="s">
        <v>162</v>
      </c>
      <c r="BM1092" s="161" t="s">
        <v>1650</v>
      </c>
    </row>
    <row r="1093" spans="1:65" s="82" customFormat="1" x14ac:dyDescent="0.2">
      <c r="A1093" s="79"/>
      <c r="B1093" s="80"/>
      <c r="C1093" s="79"/>
      <c r="D1093" s="163" t="s">
        <v>116</v>
      </c>
      <c r="E1093" s="79"/>
      <c r="F1093" s="164" t="s">
        <v>1651</v>
      </c>
      <c r="G1093" s="79"/>
      <c r="H1093" s="79"/>
      <c r="I1093" s="79"/>
      <c r="J1093" s="79"/>
      <c r="K1093" s="79"/>
      <c r="L1093" s="80"/>
      <c r="M1093" s="165"/>
      <c r="O1093" s="79"/>
      <c r="P1093" s="79"/>
      <c r="Q1093" s="79"/>
      <c r="R1093" s="79"/>
      <c r="S1093" s="79"/>
      <c r="T1093" s="166"/>
      <c r="U1093" s="79"/>
      <c r="V1093" s="79"/>
      <c r="W1093" s="79"/>
      <c r="X1093" s="79"/>
      <c r="Y1093" s="79"/>
      <c r="Z1093" s="79"/>
      <c r="AA1093" s="79"/>
      <c r="AB1093" s="79"/>
      <c r="AC1093" s="79"/>
      <c r="AD1093" s="79"/>
      <c r="AE1093" s="79"/>
      <c r="AT1093" s="72" t="s">
        <v>116</v>
      </c>
      <c r="AU1093" s="72" t="s">
        <v>62</v>
      </c>
    </row>
    <row r="1094" spans="1:65" s="82" customFormat="1" x14ac:dyDescent="0.2">
      <c r="A1094" s="79"/>
      <c r="B1094" s="80"/>
      <c r="C1094" s="79"/>
      <c r="D1094" s="167" t="s">
        <v>118</v>
      </c>
      <c r="E1094" s="79"/>
      <c r="F1094" s="168" t="s">
        <v>3992</v>
      </c>
      <c r="G1094" s="79"/>
      <c r="H1094" s="79"/>
      <c r="I1094" s="79"/>
      <c r="J1094" s="79"/>
      <c r="K1094" s="79"/>
      <c r="L1094" s="80"/>
      <c r="M1094" s="165"/>
      <c r="O1094" s="79"/>
      <c r="P1094" s="79"/>
      <c r="Q1094" s="79"/>
      <c r="R1094" s="79"/>
      <c r="S1094" s="79"/>
      <c r="T1094" s="166"/>
      <c r="U1094" s="79"/>
      <c r="V1094" s="79"/>
      <c r="W1094" s="79"/>
      <c r="X1094" s="79"/>
      <c r="Y1094" s="79"/>
      <c r="Z1094" s="79"/>
      <c r="AA1094" s="79"/>
      <c r="AB1094" s="79"/>
      <c r="AC1094" s="79"/>
      <c r="AD1094" s="79"/>
      <c r="AE1094" s="79"/>
      <c r="AT1094" s="72" t="s">
        <v>118</v>
      </c>
      <c r="AU1094" s="72" t="s">
        <v>62</v>
      </c>
    </row>
    <row r="1095" spans="1:65" s="82" customFormat="1" ht="16.5" customHeight="1" x14ac:dyDescent="0.2">
      <c r="A1095" s="79"/>
      <c r="B1095" s="150"/>
      <c r="C1095" s="151" t="s">
        <v>1652</v>
      </c>
      <c r="D1095" s="151" t="s">
        <v>26</v>
      </c>
      <c r="E1095" s="152" t="s">
        <v>1653</v>
      </c>
      <c r="F1095" s="153" t="s">
        <v>3993</v>
      </c>
      <c r="G1095" s="154" t="s">
        <v>130</v>
      </c>
      <c r="H1095" s="155">
        <v>50</v>
      </c>
      <c r="I1095" s="156">
        <v>48.03</v>
      </c>
      <c r="J1095" s="156">
        <f>ROUND(I1095*H1095,2)</f>
        <v>2401.5</v>
      </c>
      <c r="K1095" s="153" t="s">
        <v>3562</v>
      </c>
      <c r="L1095" s="80"/>
      <c r="M1095" s="157" t="s">
        <v>31</v>
      </c>
      <c r="N1095" s="158" t="s">
        <v>3550</v>
      </c>
      <c r="O1095" s="159">
        <v>8.3000000000000004E-2</v>
      </c>
      <c r="P1095" s="159">
        <f>O1095*H1095</f>
        <v>4.1500000000000004</v>
      </c>
      <c r="Q1095" s="159">
        <v>3.8000000000000002E-5</v>
      </c>
      <c r="R1095" s="159">
        <f>Q1095*H1095</f>
        <v>1.9000000000000002E-3</v>
      </c>
      <c r="S1095" s="159">
        <v>2.5400000000000002E-3</v>
      </c>
      <c r="T1095" s="160">
        <f>S1095*H1095</f>
        <v>0.127</v>
      </c>
      <c r="U1095" s="79"/>
      <c r="V1095" s="79"/>
      <c r="W1095" s="79"/>
      <c r="X1095" s="79"/>
      <c r="Y1095" s="79"/>
      <c r="Z1095" s="79"/>
      <c r="AA1095" s="79"/>
      <c r="AB1095" s="79"/>
      <c r="AC1095" s="79"/>
      <c r="AD1095" s="79"/>
      <c r="AE1095" s="79"/>
      <c r="AR1095" s="161" t="s">
        <v>162</v>
      </c>
      <c r="AT1095" s="161" t="s">
        <v>26</v>
      </c>
      <c r="AU1095" s="161" t="s">
        <v>62</v>
      </c>
      <c r="AY1095" s="72" t="s">
        <v>107</v>
      </c>
      <c r="BE1095" s="162">
        <f>IF(N1095="základní",J1095,0)</f>
        <v>2401.5</v>
      </c>
      <c r="BF1095" s="162">
        <f>IF(N1095="snížená",J1095,0)</f>
        <v>0</v>
      </c>
      <c r="BG1095" s="162">
        <f>IF(N1095="zákl. přenesená",J1095,0)</f>
        <v>0</v>
      </c>
      <c r="BH1095" s="162">
        <f>IF(N1095="sníž. přenesená",J1095,0)</f>
        <v>0</v>
      </c>
      <c r="BI1095" s="162">
        <f>IF(N1095="nulová",J1095,0)</f>
        <v>0</v>
      </c>
      <c r="BJ1095" s="72" t="s">
        <v>105</v>
      </c>
      <c r="BK1095" s="162">
        <f>ROUND(I1095*H1095,2)</f>
        <v>2401.5</v>
      </c>
      <c r="BL1095" s="72" t="s">
        <v>162</v>
      </c>
      <c r="BM1095" s="161" t="s">
        <v>1654</v>
      </c>
    </row>
    <row r="1096" spans="1:65" s="82" customFormat="1" x14ac:dyDescent="0.2">
      <c r="A1096" s="79"/>
      <c r="B1096" s="80"/>
      <c r="C1096" s="79"/>
      <c r="D1096" s="163" t="s">
        <v>116</v>
      </c>
      <c r="E1096" s="79"/>
      <c r="F1096" s="164" t="s">
        <v>1655</v>
      </c>
      <c r="G1096" s="79"/>
      <c r="H1096" s="79"/>
      <c r="I1096" s="79"/>
      <c r="J1096" s="79"/>
      <c r="K1096" s="79"/>
      <c r="L1096" s="80"/>
      <c r="M1096" s="165"/>
      <c r="O1096" s="79"/>
      <c r="P1096" s="79"/>
      <c r="Q1096" s="79"/>
      <c r="R1096" s="79"/>
      <c r="S1096" s="79"/>
      <c r="T1096" s="166"/>
      <c r="U1096" s="79"/>
      <c r="V1096" s="79"/>
      <c r="W1096" s="79"/>
      <c r="X1096" s="79"/>
      <c r="Y1096" s="79"/>
      <c r="Z1096" s="79"/>
      <c r="AA1096" s="79"/>
      <c r="AB1096" s="79"/>
      <c r="AC1096" s="79"/>
      <c r="AD1096" s="79"/>
      <c r="AE1096" s="79"/>
      <c r="AT1096" s="72" t="s">
        <v>116</v>
      </c>
      <c r="AU1096" s="72" t="s">
        <v>62</v>
      </c>
    </row>
    <row r="1097" spans="1:65" s="82" customFormat="1" x14ac:dyDescent="0.2">
      <c r="A1097" s="79"/>
      <c r="B1097" s="80"/>
      <c r="C1097" s="79"/>
      <c r="D1097" s="167" t="s">
        <v>118</v>
      </c>
      <c r="E1097" s="79"/>
      <c r="F1097" s="168" t="s">
        <v>3994</v>
      </c>
      <c r="G1097" s="79"/>
      <c r="H1097" s="79"/>
      <c r="I1097" s="79"/>
      <c r="J1097" s="79"/>
      <c r="K1097" s="79"/>
      <c r="L1097" s="80"/>
      <c r="M1097" s="165"/>
      <c r="O1097" s="79"/>
      <c r="P1097" s="79"/>
      <c r="Q1097" s="79"/>
      <c r="R1097" s="79"/>
      <c r="S1097" s="79"/>
      <c r="T1097" s="166"/>
      <c r="U1097" s="79"/>
      <c r="V1097" s="79"/>
      <c r="W1097" s="79"/>
      <c r="X1097" s="79"/>
      <c r="Y1097" s="79"/>
      <c r="Z1097" s="79"/>
      <c r="AA1097" s="79"/>
      <c r="AB1097" s="79"/>
      <c r="AC1097" s="79"/>
      <c r="AD1097" s="79"/>
      <c r="AE1097" s="79"/>
      <c r="AT1097" s="72" t="s">
        <v>118</v>
      </c>
      <c r="AU1097" s="72" t="s">
        <v>62</v>
      </c>
    </row>
    <row r="1098" spans="1:65" s="82" customFormat="1" ht="16.5" customHeight="1" x14ac:dyDescent="0.2">
      <c r="A1098" s="79"/>
      <c r="B1098" s="150"/>
      <c r="C1098" s="151" t="s">
        <v>1656</v>
      </c>
      <c r="D1098" s="151" t="s">
        <v>26</v>
      </c>
      <c r="E1098" s="152" t="s">
        <v>1657</v>
      </c>
      <c r="F1098" s="153" t="s">
        <v>3995</v>
      </c>
      <c r="G1098" s="154" t="s">
        <v>161</v>
      </c>
      <c r="H1098" s="155">
        <v>5</v>
      </c>
      <c r="I1098" s="156">
        <v>2.62</v>
      </c>
      <c r="J1098" s="156">
        <f>ROUND(I1098*H1098,2)</f>
        <v>13.1</v>
      </c>
      <c r="K1098" s="153" t="s">
        <v>3562</v>
      </c>
      <c r="L1098" s="80"/>
      <c r="M1098" s="157" t="s">
        <v>31</v>
      </c>
      <c r="N1098" s="158" t="s">
        <v>3550</v>
      </c>
      <c r="O1098" s="159">
        <v>5.0000000000000001E-3</v>
      </c>
      <c r="P1098" s="159">
        <f>O1098*H1098</f>
        <v>2.5000000000000001E-2</v>
      </c>
      <c r="Q1098" s="159">
        <v>1.1599999999999999E-6</v>
      </c>
      <c r="R1098" s="159">
        <f>Q1098*H1098</f>
        <v>5.7999999999999995E-6</v>
      </c>
      <c r="S1098" s="159">
        <v>1.3999999999999999E-4</v>
      </c>
      <c r="T1098" s="160">
        <f>S1098*H1098</f>
        <v>6.9999999999999988E-4</v>
      </c>
      <c r="U1098" s="79"/>
      <c r="V1098" s="79"/>
      <c r="W1098" s="79"/>
      <c r="X1098" s="79"/>
      <c r="Y1098" s="79"/>
      <c r="Z1098" s="79"/>
      <c r="AA1098" s="79"/>
      <c r="AB1098" s="79"/>
      <c r="AC1098" s="79"/>
      <c r="AD1098" s="79"/>
      <c r="AE1098" s="79"/>
      <c r="AR1098" s="161" t="s">
        <v>162</v>
      </c>
      <c r="AT1098" s="161" t="s">
        <v>26</v>
      </c>
      <c r="AU1098" s="161" t="s">
        <v>62</v>
      </c>
      <c r="AY1098" s="72" t="s">
        <v>107</v>
      </c>
      <c r="BE1098" s="162">
        <f>IF(N1098="základní",J1098,0)</f>
        <v>13.1</v>
      </c>
      <c r="BF1098" s="162">
        <f>IF(N1098="snížená",J1098,0)</f>
        <v>0</v>
      </c>
      <c r="BG1098" s="162">
        <f>IF(N1098="zákl. přenesená",J1098,0)</f>
        <v>0</v>
      </c>
      <c r="BH1098" s="162">
        <f>IF(N1098="sníž. přenesená",J1098,0)</f>
        <v>0</v>
      </c>
      <c r="BI1098" s="162">
        <f>IF(N1098="nulová",J1098,0)</f>
        <v>0</v>
      </c>
      <c r="BJ1098" s="72" t="s">
        <v>105</v>
      </c>
      <c r="BK1098" s="162">
        <f>ROUND(I1098*H1098,2)</f>
        <v>13.1</v>
      </c>
      <c r="BL1098" s="72" t="s">
        <v>162</v>
      </c>
      <c r="BM1098" s="161" t="s">
        <v>1658</v>
      </c>
    </row>
    <row r="1099" spans="1:65" s="82" customFormat="1" x14ac:dyDescent="0.2">
      <c r="A1099" s="79"/>
      <c r="B1099" s="80"/>
      <c r="C1099" s="79"/>
      <c r="D1099" s="163" t="s">
        <v>116</v>
      </c>
      <c r="E1099" s="79"/>
      <c r="F1099" s="164" t="s">
        <v>1659</v>
      </c>
      <c r="G1099" s="79"/>
      <c r="H1099" s="79"/>
      <c r="I1099" s="79"/>
      <c r="J1099" s="79"/>
      <c r="K1099" s="79"/>
      <c r="L1099" s="80"/>
      <c r="M1099" s="165"/>
      <c r="O1099" s="79"/>
      <c r="P1099" s="79"/>
      <c r="Q1099" s="79"/>
      <c r="R1099" s="79"/>
      <c r="S1099" s="79"/>
      <c r="T1099" s="166"/>
      <c r="U1099" s="79"/>
      <c r="V1099" s="79"/>
      <c r="W1099" s="79"/>
      <c r="X1099" s="79"/>
      <c r="Y1099" s="79"/>
      <c r="Z1099" s="79"/>
      <c r="AA1099" s="79"/>
      <c r="AB1099" s="79"/>
      <c r="AC1099" s="79"/>
      <c r="AD1099" s="79"/>
      <c r="AE1099" s="79"/>
      <c r="AT1099" s="72" t="s">
        <v>116</v>
      </c>
      <c r="AU1099" s="72" t="s">
        <v>62</v>
      </c>
    </row>
    <row r="1100" spans="1:65" s="82" customFormat="1" x14ac:dyDescent="0.2">
      <c r="A1100" s="79"/>
      <c r="B1100" s="80"/>
      <c r="C1100" s="79"/>
      <c r="D1100" s="167" t="s">
        <v>118</v>
      </c>
      <c r="E1100" s="79"/>
      <c r="F1100" s="168" t="s">
        <v>3996</v>
      </c>
      <c r="G1100" s="79"/>
      <c r="H1100" s="79"/>
      <c r="I1100" s="79"/>
      <c r="J1100" s="79"/>
      <c r="K1100" s="79"/>
      <c r="L1100" s="80"/>
      <c r="M1100" s="165"/>
      <c r="O1100" s="79"/>
      <c r="P1100" s="79"/>
      <c r="Q1100" s="79"/>
      <c r="R1100" s="79"/>
      <c r="S1100" s="79"/>
      <c r="T1100" s="166"/>
      <c r="U1100" s="79"/>
      <c r="V1100" s="79"/>
      <c r="W1100" s="79"/>
      <c r="X1100" s="79"/>
      <c r="Y1100" s="79"/>
      <c r="Z1100" s="79"/>
      <c r="AA1100" s="79"/>
      <c r="AB1100" s="79"/>
      <c r="AC1100" s="79"/>
      <c r="AD1100" s="79"/>
      <c r="AE1100" s="79"/>
      <c r="AT1100" s="72" t="s">
        <v>118</v>
      </c>
      <c r="AU1100" s="72" t="s">
        <v>62</v>
      </c>
    </row>
    <row r="1101" spans="1:65" s="82" customFormat="1" ht="16.5" customHeight="1" x14ac:dyDescent="0.2">
      <c r="A1101" s="79"/>
      <c r="B1101" s="150"/>
      <c r="C1101" s="151" t="s">
        <v>1660</v>
      </c>
      <c r="D1101" s="151" t="s">
        <v>26</v>
      </c>
      <c r="E1101" s="152" t="s">
        <v>1661</v>
      </c>
      <c r="F1101" s="153" t="s">
        <v>1662</v>
      </c>
      <c r="G1101" s="154" t="s">
        <v>161</v>
      </c>
      <c r="H1101" s="155">
        <v>10</v>
      </c>
      <c r="I1101" s="156">
        <v>10.11</v>
      </c>
      <c r="J1101" s="156">
        <f>ROUND(I1101*H1101,2)</f>
        <v>101.1</v>
      </c>
      <c r="K1101" s="153" t="s">
        <v>3562</v>
      </c>
      <c r="L1101" s="80"/>
      <c r="M1101" s="157" t="s">
        <v>31</v>
      </c>
      <c r="N1101" s="158" t="s">
        <v>3550</v>
      </c>
      <c r="O1101" s="159">
        <v>0.01</v>
      </c>
      <c r="P1101" s="159">
        <f>O1101*H1101</f>
        <v>0.1</v>
      </c>
      <c r="Q1101" s="159">
        <v>2.1399999999999998E-5</v>
      </c>
      <c r="R1101" s="159">
        <f>Q1101*H1101</f>
        <v>2.14E-4</v>
      </c>
      <c r="S1101" s="159">
        <v>2.15E-3</v>
      </c>
      <c r="T1101" s="160">
        <f>S1101*H1101</f>
        <v>2.1499999999999998E-2</v>
      </c>
      <c r="U1101" s="79"/>
      <c r="V1101" s="79"/>
      <c r="W1101" s="79"/>
      <c r="X1101" s="79"/>
      <c r="Y1101" s="79"/>
      <c r="Z1101" s="79"/>
      <c r="AA1101" s="79"/>
      <c r="AB1101" s="79"/>
      <c r="AC1101" s="79"/>
      <c r="AD1101" s="79"/>
      <c r="AE1101" s="79"/>
      <c r="AR1101" s="161" t="s">
        <v>162</v>
      </c>
      <c r="AT1101" s="161" t="s">
        <v>26</v>
      </c>
      <c r="AU1101" s="161" t="s">
        <v>62</v>
      </c>
      <c r="AY1101" s="72" t="s">
        <v>107</v>
      </c>
      <c r="BE1101" s="162">
        <f>IF(N1101="základní",J1101,0)</f>
        <v>101.1</v>
      </c>
      <c r="BF1101" s="162">
        <f>IF(N1101="snížená",J1101,0)</f>
        <v>0</v>
      </c>
      <c r="BG1101" s="162">
        <f>IF(N1101="zákl. přenesená",J1101,0)</f>
        <v>0</v>
      </c>
      <c r="BH1101" s="162">
        <f>IF(N1101="sníž. přenesená",J1101,0)</f>
        <v>0</v>
      </c>
      <c r="BI1101" s="162">
        <f>IF(N1101="nulová",J1101,0)</f>
        <v>0</v>
      </c>
      <c r="BJ1101" s="72" t="s">
        <v>105</v>
      </c>
      <c r="BK1101" s="162">
        <f>ROUND(I1101*H1101,2)</f>
        <v>101.1</v>
      </c>
      <c r="BL1101" s="72" t="s">
        <v>162</v>
      </c>
      <c r="BM1101" s="161" t="s">
        <v>1663</v>
      </c>
    </row>
    <row r="1102" spans="1:65" s="82" customFormat="1" x14ac:dyDescent="0.2">
      <c r="A1102" s="79"/>
      <c r="B1102" s="80"/>
      <c r="C1102" s="79"/>
      <c r="D1102" s="163" t="s">
        <v>116</v>
      </c>
      <c r="E1102" s="79"/>
      <c r="F1102" s="164" t="s">
        <v>1664</v>
      </c>
      <c r="G1102" s="79"/>
      <c r="H1102" s="79"/>
      <c r="I1102" s="79"/>
      <c r="J1102" s="79"/>
      <c r="K1102" s="79"/>
      <c r="L1102" s="80"/>
      <c r="M1102" s="165"/>
      <c r="O1102" s="79"/>
      <c r="P1102" s="79"/>
      <c r="Q1102" s="79"/>
      <c r="R1102" s="79"/>
      <c r="S1102" s="79"/>
      <c r="T1102" s="166"/>
      <c r="U1102" s="79"/>
      <c r="V1102" s="79"/>
      <c r="W1102" s="79"/>
      <c r="X1102" s="79"/>
      <c r="Y1102" s="79"/>
      <c r="Z1102" s="79"/>
      <c r="AA1102" s="79"/>
      <c r="AB1102" s="79"/>
      <c r="AC1102" s="79"/>
      <c r="AD1102" s="79"/>
      <c r="AE1102" s="79"/>
      <c r="AT1102" s="72" t="s">
        <v>116</v>
      </c>
      <c r="AU1102" s="72" t="s">
        <v>62</v>
      </c>
    </row>
    <row r="1103" spans="1:65" s="82" customFormat="1" x14ac:dyDescent="0.2">
      <c r="A1103" s="79"/>
      <c r="B1103" s="80"/>
      <c r="C1103" s="79"/>
      <c r="D1103" s="167" t="s">
        <v>118</v>
      </c>
      <c r="E1103" s="79"/>
      <c r="F1103" s="168" t="s">
        <v>3997</v>
      </c>
      <c r="G1103" s="79"/>
      <c r="H1103" s="79"/>
      <c r="I1103" s="79"/>
      <c r="J1103" s="79"/>
      <c r="K1103" s="79"/>
      <c r="L1103" s="80"/>
      <c r="M1103" s="165"/>
      <c r="O1103" s="79"/>
      <c r="P1103" s="79"/>
      <c r="Q1103" s="79"/>
      <c r="R1103" s="79"/>
      <c r="S1103" s="79"/>
      <c r="T1103" s="166"/>
      <c r="U1103" s="79"/>
      <c r="V1103" s="79"/>
      <c r="W1103" s="79"/>
      <c r="X1103" s="79"/>
      <c r="Y1103" s="79"/>
      <c r="Z1103" s="79"/>
      <c r="AA1103" s="79"/>
      <c r="AB1103" s="79"/>
      <c r="AC1103" s="79"/>
      <c r="AD1103" s="79"/>
      <c r="AE1103" s="79"/>
      <c r="AT1103" s="72" t="s">
        <v>118</v>
      </c>
      <c r="AU1103" s="72" t="s">
        <v>62</v>
      </c>
    </row>
    <row r="1104" spans="1:65" s="82" customFormat="1" ht="16.5" customHeight="1" x14ac:dyDescent="0.2">
      <c r="A1104" s="79"/>
      <c r="B1104" s="150"/>
      <c r="C1104" s="151" t="s">
        <v>1665</v>
      </c>
      <c r="D1104" s="151" t="s">
        <v>26</v>
      </c>
      <c r="E1104" s="152" t="s">
        <v>1666</v>
      </c>
      <c r="F1104" s="153" t="s">
        <v>1667</v>
      </c>
      <c r="G1104" s="154" t="s">
        <v>130</v>
      </c>
      <c r="H1104" s="155">
        <v>5</v>
      </c>
      <c r="I1104" s="156">
        <v>438.38</v>
      </c>
      <c r="J1104" s="156">
        <f>ROUND(I1104*H1104,2)</f>
        <v>2191.9</v>
      </c>
      <c r="K1104" s="153" t="s">
        <v>3562</v>
      </c>
      <c r="L1104" s="80"/>
      <c r="M1104" s="157" t="s">
        <v>31</v>
      </c>
      <c r="N1104" s="158" t="s">
        <v>3550</v>
      </c>
      <c r="O1104" s="159">
        <v>0.40899999999999997</v>
      </c>
      <c r="P1104" s="159">
        <f>O1104*H1104</f>
        <v>2.0449999999999999</v>
      </c>
      <c r="Q1104" s="159">
        <v>4.7073999999999998E-4</v>
      </c>
      <c r="R1104" s="159">
        <f>Q1104*H1104</f>
        <v>2.3536999999999998E-3</v>
      </c>
      <c r="S1104" s="159">
        <v>0</v>
      </c>
      <c r="T1104" s="160">
        <f>S1104*H1104</f>
        <v>0</v>
      </c>
      <c r="U1104" s="79"/>
      <c r="V1104" s="79"/>
      <c r="W1104" s="79"/>
      <c r="X1104" s="79"/>
      <c r="Y1104" s="79"/>
      <c r="Z1104" s="79"/>
      <c r="AA1104" s="79"/>
      <c r="AB1104" s="79"/>
      <c r="AC1104" s="79"/>
      <c r="AD1104" s="79"/>
      <c r="AE1104" s="79"/>
      <c r="AR1104" s="161" t="s">
        <v>162</v>
      </c>
      <c r="AT1104" s="161" t="s">
        <v>26</v>
      </c>
      <c r="AU1104" s="161" t="s">
        <v>62</v>
      </c>
      <c r="AY1104" s="72" t="s">
        <v>107</v>
      </c>
      <c r="BE1104" s="162">
        <f>IF(N1104="základní",J1104,0)</f>
        <v>2191.9</v>
      </c>
      <c r="BF1104" s="162">
        <f>IF(N1104="snížená",J1104,0)</f>
        <v>0</v>
      </c>
      <c r="BG1104" s="162">
        <f>IF(N1104="zákl. přenesená",J1104,0)</f>
        <v>0</v>
      </c>
      <c r="BH1104" s="162">
        <f>IF(N1104="sníž. přenesená",J1104,0)</f>
        <v>0</v>
      </c>
      <c r="BI1104" s="162">
        <f>IF(N1104="nulová",J1104,0)</f>
        <v>0</v>
      </c>
      <c r="BJ1104" s="72" t="s">
        <v>105</v>
      </c>
      <c r="BK1104" s="162">
        <f>ROUND(I1104*H1104,2)</f>
        <v>2191.9</v>
      </c>
      <c r="BL1104" s="72" t="s">
        <v>162</v>
      </c>
      <c r="BM1104" s="161" t="s">
        <v>1668</v>
      </c>
    </row>
    <row r="1105" spans="1:65" s="82" customFormat="1" x14ac:dyDescent="0.2">
      <c r="A1105" s="79"/>
      <c r="B1105" s="80"/>
      <c r="C1105" s="79"/>
      <c r="D1105" s="163" t="s">
        <v>116</v>
      </c>
      <c r="E1105" s="79"/>
      <c r="F1105" s="164" t="s">
        <v>1669</v>
      </c>
      <c r="G1105" s="79"/>
      <c r="H1105" s="79"/>
      <c r="I1105" s="79"/>
      <c r="J1105" s="79"/>
      <c r="K1105" s="79"/>
      <c r="L1105" s="80"/>
      <c r="M1105" s="165"/>
      <c r="O1105" s="79"/>
      <c r="P1105" s="79"/>
      <c r="Q1105" s="79"/>
      <c r="R1105" s="79"/>
      <c r="S1105" s="79"/>
      <c r="T1105" s="166"/>
      <c r="U1105" s="79"/>
      <c r="V1105" s="79"/>
      <c r="W1105" s="79"/>
      <c r="X1105" s="79"/>
      <c r="Y1105" s="79"/>
      <c r="Z1105" s="79"/>
      <c r="AA1105" s="79"/>
      <c r="AB1105" s="79"/>
      <c r="AC1105" s="79"/>
      <c r="AD1105" s="79"/>
      <c r="AE1105" s="79"/>
      <c r="AT1105" s="72" t="s">
        <v>116</v>
      </c>
      <c r="AU1105" s="72" t="s">
        <v>62</v>
      </c>
    </row>
    <row r="1106" spans="1:65" s="82" customFormat="1" x14ac:dyDescent="0.2">
      <c r="A1106" s="79"/>
      <c r="B1106" s="80"/>
      <c r="C1106" s="79"/>
      <c r="D1106" s="167" t="s">
        <v>118</v>
      </c>
      <c r="E1106" s="79"/>
      <c r="F1106" s="168" t="s">
        <v>3998</v>
      </c>
      <c r="G1106" s="79"/>
      <c r="H1106" s="79"/>
      <c r="I1106" s="79"/>
      <c r="J1106" s="79"/>
      <c r="K1106" s="79"/>
      <c r="L1106" s="80"/>
      <c r="M1106" s="165"/>
      <c r="O1106" s="79"/>
      <c r="P1106" s="79"/>
      <c r="Q1106" s="79"/>
      <c r="R1106" s="79"/>
      <c r="S1106" s="79"/>
      <c r="T1106" s="166"/>
      <c r="U1106" s="79"/>
      <c r="V1106" s="79"/>
      <c r="W1106" s="79"/>
      <c r="X1106" s="79"/>
      <c r="Y1106" s="79"/>
      <c r="Z1106" s="79"/>
      <c r="AA1106" s="79"/>
      <c r="AB1106" s="79"/>
      <c r="AC1106" s="79"/>
      <c r="AD1106" s="79"/>
      <c r="AE1106" s="79"/>
      <c r="AT1106" s="72" t="s">
        <v>118</v>
      </c>
      <c r="AU1106" s="72" t="s">
        <v>62</v>
      </c>
    </row>
    <row r="1107" spans="1:65" s="82" customFormat="1" ht="16.5" customHeight="1" x14ac:dyDescent="0.2">
      <c r="A1107" s="79"/>
      <c r="B1107" s="150"/>
      <c r="C1107" s="151" t="s">
        <v>1670</v>
      </c>
      <c r="D1107" s="151" t="s">
        <v>26</v>
      </c>
      <c r="E1107" s="152" t="s">
        <v>1671</v>
      </c>
      <c r="F1107" s="153" t="s">
        <v>1672</v>
      </c>
      <c r="G1107" s="154" t="s">
        <v>130</v>
      </c>
      <c r="H1107" s="155">
        <v>15</v>
      </c>
      <c r="I1107" s="156">
        <v>496.52</v>
      </c>
      <c r="J1107" s="156">
        <f>ROUND(I1107*H1107,2)</f>
        <v>7447.8</v>
      </c>
      <c r="K1107" s="153" t="s">
        <v>3562</v>
      </c>
      <c r="L1107" s="80"/>
      <c r="M1107" s="157" t="s">
        <v>31</v>
      </c>
      <c r="N1107" s="158" t="s">
        <v>3550</v>
      </c>
      <c r="O1107" s="159">
        <v>0.41799999999999998</v>
      </c>
      <c r="P1107" s="159">
        <f>O1107*H1107</f>
        <v>6.27</v>
      </c>
      <c r="Q1107" s="159">
        <v>5.8123500000000004E-4</v>
      </c>
      <c r="R1107" s="159">
        <f>Q1107*H1107</f>
        <v>8.7185250000000013E-3</v>
      </c>
      <c r="S1107" s="159">
        <v>0</v>
      </c>
      <c r="T1107" s="160">
        <f>S1107*H1107</f>
        <v>0</v>
      </c>
      <c r="U1107" s="79"/>
      <c r="V1107" s="79"/>
      <c r="W1107" s="79"/>
      <c r="X1107" s="79"/>
      <c r="Y1107" s="79"/>
      <c r="Z1107" s="79"/>
      <c r="AA1107" s="79"/>
      <c r="AB1107" s="79"/>
      <c r="AC1107" s="79"/>
      <c r="AD1107" s="79"/>
      <c r="AE1107" s="79"/>
      <c r="AR1107" s="161" t="s">
        <v>162</v>
      </c>
      <c r="AT1107" s="161" t="s">
        <v>26</v>
      </c>
      <c r="AU1107" s="161" t="s">
        <v>62</v>
      </c>
      <c r="AY1107" s="72" t="s">
        <v>107</v>
      </c>
      <c r="BE1107" s="162">
        <f>IF(N1107="základní",J1107,0)</f>
        <v>7447.8</v>
      </c>
      <c r="BF1107" s="162">
        <f>IF(N1107="snížená",J1107,0)</f>
        <v>0</v>
      </c>
      <c r="BG1107" s="162">
        <f>IF(N1107="zákl. přenesená",J1107,0)</f>
        <v>0</v>
      </c>
      <c r="BH1107" s="162">
        <f>IF(N1107="sníž. přenesená",J1107,0)</f>
        <v>0</v>
      </c>
      <c r="BI1107" s="162">
        <f>IF(N1107="nulová",J1107,0)</f>
        <v>0</v>
      </c>
      <c r="BJ1107" s="72" t="s">
        <v>105</v>
      </c>
      <c r="BK1107" s="162">
        <f>ROUND(I1107*H1107,2)</f>
        <v>7447.8</v>
      </c>
      <c r="BL1107" s="72" t="s">
        <v>162</v>
      </c>
      <c r="BM1107" s="161" t="s">
        <v>1673</v>
      </c>
    </row>
    <row r="1108" spans="1:65" s="82" customFormat="1" x14ac:dyDescent="0.2">
      <c r="A1108" s="79"/>
      <c r="B1108" s="80"/>
      <c r="C1108" s="79"/>
      <c r="D1108" s="163" t="s">
        <v>116</v>
      </c>
      <c r="E1108" s="79"/>
      <c r="F1108" s="164" t="s">
        <v>1674</v>
      </c>
      <c r="G1108" s="79"/>
      <c r="H1108" s="79"/>
      <c r="I1108" s="79"/>
      <c r="J1108" s="79"/>
      <c r="K1108" s="79"/>
      <c r="L1108" s="80"/>
      <c r="M1108" s="165"/>
      <c r="O1108" s="79"/>
      <c r="P1108" s="79"/>
      <c r="Q1108" s="79"/>
      <c r="R1108" s="79"/>
      <c r="S1108" s="79"/>
      <c r="T1108" s="166"/>
      <c r="U1108" s="79"/>
      <c r="V1108" s="79"/>
      <c r="W1108" s="79"/>
      <c r="X1108" s="79"/>
      <c r="Y1108" s="79"/>
      <c r="Z1108" s="79"/>
      <c r="AA1108" s="79"/>
      <c r="AB1108" s="79"/>
      <c r="AC1108" s="79"/>
      <c r="AD1108" s="79"/>
      <c r="AE1108" s="79"/>
      <c r="AT1108" s="72" t="s">
        <v>116</v>
      </c>
      <c r="AU1108" s="72" t="s">
        <v>62</v>
      </c>
    </row>
    <row r="1109" spans="1:65" s="82" customFormat="1" x14ac:dyDescent="0.2">
      <c r="A1109" s="79"/>
      <c r="B1109" s="80"/>
      <c r="C1109" s="79"/>
      <c r="D1109" s="167" t="s">
        <v>118</v>
      </c>
      <c r="E1109" s="79"/>
      <c r="F1109" s="168" t="s">
        <v>3999</v>
      </c>
      <c r="G1109" s="79"/>
      <c r="H1109" s="79"/>
      <c r="I1109" s="79"/>
      <c r="J1109" s="79"/>
      <c r="K1109" s="79"/>
      <c r="L1109" s="80"/>
      <c r="M1109" s="165"/>
      <c r="O1109" s="79"/>
      <c r="P1109" s="79"/>
      <c r="Q1109" s="79"/>
      <c r="R1109" s="79"/>
      <c r="S1109" s="79"/>
      <c r="T1109" s="166"/>
      <c r="U1109" s="79"/>
      <c r="V1109" s="79"/>
      <c r="W1109" s="79"/>
      <c r="X1109" s="79"/>
      <c r="Y1109" s="79"/>
      <c r="Z1109" s="79"/>
      <c r="AA1109" s="79"/>
      <c r="AB1109" s="79"/>
      <c r="AC1109" s="79"/>
      <c r="AD1109" s="79"/>
      <c r="AE1109" s="79"/>
      <c r="AT1109" s="72" t="s">
        <v>118</v>
      </c>
      <c r="AU1109" s="72" t="s">
        <v>62</v>
      </c>
    </row>
    <row r="1110" spans="1:65" s="82" customFormat="1" ht="16.5" customHeight="1" x14ac:dyDescent="0.2">
      <c r="A1110" s="79"/>
      <c r="B1110" s="150"/>
      <c r="C1110" s="151" t="s">
        <v>1675</v>
      </c>
      <c r="D1110" s="151" t="s">
        <v>26</v>
      </c>
      <c r="E1110" s="152" t="s">
        <v>1676</v>
      </c>
      <c r="F1110" s="153" t="s">
        <v>1677</v>
      </c>
      <c r="G1110" s="154" t="s">
        <v>130</v>
      </c>
      <c r="H1110" s="155">
        <v>25</v>
      </c>
      <c r="I1110" s="156">
        <v>568.79</v>
      </c>
      <c r="J1110" s="156">
        <f>ROUND(I1110*H1110,2)</f>
        <v>14219.75</v>
      </c>
      <c r="K1110" s="153" t="s">
        <v>3562</v>
      </c>
      <c r="L1110" s="80"/>
      <c r="M1110" s="157" t="s">
        <v>31</v>
      </c>
      <c r="N1110" s="158" t="s">
        <v>3550</v>
      </c>
      <c r="O1110" s="159">
        <v>0.42399999999999999</v>
      </c>
      <c r="P1110" s="159">
        <f>O1110*H1110</f>
        <v>10.6</v>
      </c>
      <c r="Q1110" s="159">
        <v>7.3228500000000005E-4</v>
      </c>
      <c r="R1110" s="159">
        <f>Q1110*H1110</f>
        <v>1.8307125E-2</v>
      </c>
      <c r="S1110" s="159">
        <v>0</v>
      </c>
      <c r="T1110" s="160">
        <f>S1110*H1110</f>
        <v>0</v>
      </c>
      <c r="U1110" s="79"/>
      <c r="V1110" s="79"/>
      <c r="W1110" s="79"/>
      <c r="X1110" s="79"/>
      <c r="Y1110" s="79"/>
      <c r="Z1110" s="79"/>
      <c r="AA1110" s="79"/>
      <c r="AB1110" s="79"/>
      <c r="AC1110" s="79"/>
      <c r="AD1110" s="79"/>
      <c r="AE1110" s="79"/>
      <c r="AR1110" s="161" t="s">
        <v>162</v>
      </c>
      <c r="AT1110" s="161" t="s">
        <v>26</v>
      </c>
      <c r="AU1110" s="161" t="s">
        <v>62</v>
      </c>
      <c r="AY1110" s="72" t="s">
        <v>107</v>
      </c>
      <c r="BE1110" s="162">
        <f>IF(N1110="základní",J1110,0)</f>
        <v>14219.75</v>
      </c>
      <c r="BF1110" s="162">
        <f>IF(N1110="snížená",J1110,0)</f>
        <v>0</v>
      </c>
      <c r="BG1110" s="162">
        <f>IF(N1110="zákl. přenesená",J1110,0)</f>
        <v>0</v>
      </c>
      <c r="BH1110" s="162">
        <f>IF(N1110="sníž. přenesená",J1110,0)</f>
        <v>0</v>
      </c>
      <c r="BI1110" s="162">
        <f>IF(N1110="nulová",J1110,0)</f>
        <v>0</v>
      </c>
      <c r="BJ1110" s="72" t="s">
        <v>105</v>
      </c>
      <c r="BK1110" s="162">
        <f>ROUND(I1110*H1110,2)</f>
        <v>14219.75</v>
      </c>
      <c r="BL1110" s="72" t="s">
        <v>162</v>
      </c>
      <c r="BM1110" s="161" t="s">
        <v>1678</v>
      </c>
    </row>
    <row r="1111" spans="1:65" s="82" customFormat="1" x14ac:dyDescent="0.2">
      <c r="A1111" s="79"/>
      <c r="B1111" s="80"/>
      <c r="C1111" s="79"/>
      <c r="D1111" s="163" t="s">
        <v>116</v>
      </c>
      <c r="E1111" s="79"/>
      <c r="F1111" s="164" t="s">
        <v>1679</v>
      </c>
      <c r="G1111" s="79"/>
      <c r="H1111" s="79"/>
      <c r="I1111" s="79"/>
      <c r="J1111" s="79"/>
      <c r="K1111" s="79"/>
      <c r="L1111" s="80"/>
      <c r="M1111" s="165"/>
      <c r="O1111" s="79"/>
      <c r="P1111" s="79"/>
      <c r="Q1111" s="79"/>
      <c r="R1111" s="79"/>
      <c r="S1111" s="79"/>
      <c r="T1111" s="166"/>
      <c r="U1111" s="79"/>
      <c r="V1111" s="79"/>
      <c r="W1111" s="79"/>
      <c r="X1111" s="79"/>
      <c r="Y1111" s="79"/>
      <c r="Z1111" s="79"/>
      <c r="AA1111" s="79"/>
      <c r="AB1111" s="79"/>
      <c r="AC1111" s="79"/>
      <c r="AD1111" s="79"/>
      <c r="AE1111" s="79"/>
      <c r="AT1111" s="72" t="s">
        <v>116</v>
      </c>
      <c r="AU1111" s="72" t="s">
        <v>62</v>
      </c>
    </row>
    <row r="1112" spans="1:65" s="82" customFormat="1" x14ac:dyDescent="0.2">
      <c r="A1112" s="79"/>
      <c r="B1112" s="80"/>
      <c r="C1112" s="79"/>
      <c r="D1112" s="167" t="s">
        <v>118</v>
      </c>
      <c r="E1112" s="79"/>
      <c r="F1112" s="168" t="s">
        <v>4000</v>
      </c>
      <c r="G1112" s="79"/>
      <c r="H1112" s="79"/>
      <c r="I1112" s="79"/>
      <c r="J1112" s="79"/>
      <c r="K1112" s="79"/>
      <c r="L1112" s="80"/>
      <c r="M1112" s="165"/>
      <c r="O1112" s="79"/>
      <c r="P1112" s="79"/>
      <c r="Q1112" s="79"/>
      <c r="R1112" s="79"/>
      <c r="S1112" s="79"/>
      <c r="T1112" s="166"/>
      <c r="U1112" s="79"/>
      <c r="V1112" s="79"/>
      <c r="W1112" s="79"/>
      <c r="X1112" s="79"/>
      <c r="Y1112" s="79"/>
      <c r="Z1112" s="79"/>
      <c r="AA1112" s="79"/>
      <c r="AB1112" s="79"/>
      <c r="AC1112" s="79"/>
      <c r="AD1112" s="79"/>
      <c r="AE1112" s="79"/>
      <c r="AT1112" s="72" t="s">
        <v>118</v>
      </c>
      <c r="AU1112" s="72" t="s">
        <v>62</v>
      </c>
    </row>
    <row r="1113" spans="1:65" s="82" customFormat="1" ht="16.5" customHeight="1" x14ac:dyDescent="0.2">
      <c r="A1113" s="79"/>
      <c r="B1113" s="150"/>
      <c r="C1113" s="151" t="s">
        <v>1680</v>
      </c>
      <c r="D1113" s="151" t="s">
        <v>26</v>
      </c>
      <c r="E1113" s="152" t="s">
        <v>1681</v>
      </c>
      <c r="F1113" s="153" t="s">
        <v>1682</v>
      </c>
      <c r="G1113" s="154" t="s">
        <v>130</v>
      </c>
      <c r="H1113" s="155">
        <v>15</v>
      </c>
      <c r="I1113" s="156">
        <v>418.21</v>
      </c>
      <c r="J1113" s="156">
        <f>ROUND(I1113*H1113,2)</f>
        <v>6273.15</v>
      </c>
      <c r="K1113" s="153" t="s">
        <v>3562</v>
      </c>
      <c r="L1113" s="80"/>
      <c r="M1113" s="157" t="s">
        <v>31</v>
      </c>
      <c r="N1113" s="158" t="s">
        <v>3550</v>
      </c>
      <c r="O1113" s="159">
        <v>0.41099999999999998</v>
      </c>
      <c r="P1113" s="159">
        <f>O1113*H1113</f>
        <v>6.165</v>
      </c>
      <c r="Q1113" s="159">
        <v>4.8396000000000002E-4</v>
      </c>
      <c r="R1113" s="159">
        <f>Q1113*H1113</f>
        <v>7.2594000000000001E-3</v>
      </c>
      <c r="S1113" s="159">
        <v>0</v>
      </c>
      <c r="T1113" s="160">
        <f>S1113*H1113</f>
        <v>0</v>
      </c>
      <c r="U1113" s="79"/>
      <c r="V1113" s="79"/>
      <c r="W1113" s="79"/>
      <c r="X1113" s="79"/>
      <c r="Y1113" s="79"/>
      <c r="Z1113" s="79"/>
      <c r="AA1113" s="79"/>
      <c r="AB1113" s="79"/>
      <c r="AC1113" s="79"/>
      <c r="AD1113" s="79"/>
      <c r="AE1113" s="79"/>
      <c r="AR1113" s="161" t="s">
        <v>162</v>
      </c>
      <c r="AT1113" s="161" t="s">
        <v>26</v>
      </c>
      <c r="AU1113" s="161" t="s">
        <v>62</v>
      </c>
      <c r="AY1113" s="72" t="s">
        <v>107</v>
      </c>
      <c r="BE1113" s="162">
        <f>IF(N1113="základní",J1113,0)</f>
        <v>6273.15</v>
      </c>
      <c r="BF1113" s="162">
        <f>IF(N1113="snížená",J1113,0)</f>
        <v>0</v>
      </c>
      <c r="BG1113" s="162">
        <f>IF(N1113="zákl. přenesená",J1113,0)</f>
        <v>0</v>
      </c>
      <c r="BH1113" s="162">
        <f>IF(N1113="sníž. přenesená",J1113,0)</f>
        <v>0</v>
      </c>
      <c r="BI1113" s="162">
        <f>IF(N1113="nulová",J1113,0)</f>
        <v>0</v>
      </c>
      <c r="BJ1113" s="72" t="s">
        <v>105</v>
      </c>
      <c r="BK1113" s="162">
        <f>ROUND(I1113*H1113,2)</f>
        <v>6273.15</v>
      </c>
      <c r="BL1113" s="72" t="s">
        <v>162</v>
      </c>
      <c r="BM1113" s="161" t="s">
        <v>1683</v>
      </c>
    </row>
    <row r="1114" spans="1:65" s="82" customFormat="1" x14ac:dyDescent="0.2">
      <c r="A1114" s="79"/>
      <c r="B1114" s="80"/>
      <c r="C1114" s="79"/>
      <c r="D1114" s="163" t="s">
        <v>116</v>
      </c>
      <c r="E1114" s="79"/>
      <c r="F1114" s="164" t="s">
        <v>1684</v>
      </c>
      <c r="G1114" s="79"/>
      <c r="H1114" s="79"/>
      <c r="I1114" s="79"/>
      <c r="J1114" s="79"/>
      <c r="K1114" s="79"/>
      <c r="L1114" s="80"/>
      <c r="M1114" s="165"/>
      <c r="O1114" s="79"/>
      <c r="P1114" s="79"/>
      <c r="Q1114" s="79"/>
      <c r="R1114" s="79"/>
      <c r="S1114" s="79"/>
      <c r="T1114" s="166"/>
      <c r="U1114" s="79"/>
      <c r="V1114" s="79"/>
      <c r="W1114" s="79"/>
      <c r="X1114" s="79"/>
      <c r="Y1114" s="79"/>
      <c r="Z1114" s="79"/>
      <c r="AA1114" s="79"/>
      <c r="AB1114" s="79"/>
      <c r="AC1114" s="79"/>
      <c r="AD1114" s="79"/>
      <c r="AE1114" s="79"/>
      <c r="AT1114" s="72" t="s">
        <v>116</v>
      </c>
      <c r="AU1114" s="72" t="s">
        <v>62</v>
      </c>
    </row>
    <row r="1115" spans="1:65" s="82" customFormat="1" x14ac:dyDescent="0.2">
      <c r="A1115" s="79"/>
      <c r="B1115" s="80"/>
      <c r="C1115" s="79"/>
      <c r="D1115" s="167" t="s">
        <v>118</v>
      </c>
      <c r="E1115" s="79"/>
      <c r="F1115" s="168" t="s">
        <v>4001</v>
      </c>
      <c r="G1115" s="79"/>
      <c r="H1115" s="79"/>
      <c r="I1115" s="79"/>
      <c r="J1115" s="79"/>
      <c r="K1115" s="79"/>
      <c r="L1115" s="80"/>
      <c r="M1115" s="165"/>
      <c r="O1115" s="79"/>
      <c r="P1115" s="79"/>
      <c r="Q1115" s="79"/>
      <c r="R1115" s="79"/>
      <c r="S1115" s="79"/>
      <c r="T1115" s="166"/>
      <c r="U1115" s="79"/>
      <c r="V1115" s="79"/>
      <c r="W1115" s="79"/>
      <c r="X1115" s="79"/>
      <c r="Y1115" s="79"/>
      <c r="Z1115" s="79"/>
      <c r="AA1115" s="79"/>
      <c r="AB1115" s="79"/>
      <c r="AC1115" s="79"/>
      <c r="AD1115" s="79"/>
      <c r="AE1115" s="79"/>
      <c r="AT1115" s="72" t="s">
        <v>118</v>
      </c>
      <c r="AU1115" s="72" t="s">
        <v>62</v>
      </c>
    </row>
    <row r="1116" spans="1:65" s="82" customFormat="1" ht="16.5" customHeight="1" x14ac:dyDescent="0.2">
      <c r="A1116" s="79"/>
      <c r="B1116" s="150"/>
      <c r="C1116" s="151" t="s">
        <v>1685</v>
      </c>
      <c r="D1116" s="151" t="s">
        <v>26</v>
      </c>
      <c r="E1116" s="152" t="s">
        <v>1686</v>
      </c>
      <c r="F1116" s="153" t="s">
        <v>1687</v>
      </c>
      <c r="G1116" s="154" t="s">
        <v>130</v>
      </c>
      <c r="H1116" s="155">
        <v>15</v>
      </c>
      <c r="I1116" s="156">
        <v>479.21</v>
      </c>
      <c r="J1116" s="156">
        <f>ROUND(I1116*H1116,2)</f>
        <v>7188.15</v>
      </c>
      <c r="K1116" s="153" t="s">
        <v>3562</v>
      </c>
      <c r="L1116" s="80"/>
      <c r="M1116" s="157" t="s">
        <v>31</v>
      </c>
      <c r="N1116" s="158" t="s">
        <v>3550</v>
      </c>
      <c r="O1116" s="159">
        <v>0.42</v>
      </c>
      <c r="P1116" s="159">
        <f>O1116*H1116</f>
        <v>6.3</v>
      </c>
      <c r="Q1116" s="159">
        <v>6.1301499999999996E-4</v>
      </c>
      <c r="R1116" s="159">
        <f>Q1116*H1116</f>
        <v>9.1952249999999996E-3</v>
      </c>
      <c r="S1116" s="159">
        <v>0</v>
      </c>
      <c r="T1116" s="160">
        <f>S1116*H1116</f>
        <v>0</v>
      </c>
      <c r="U1116" s="79"/>
      <c r="V1116" s="79"/>
      <c r="W1116" s="79"/>
      <c r="X1116" s="79"/>
      <c r="Y1116" s="79"/>
      <c r="Z1116" s="79"/>
      <c r="AA1116" s="79"/>
      <c r="AB1116" s="79"/>
      <c r="AC1116" s="79"/>
      <c r="AD1116" s="79"/>
      <c r="AE1116" s="79"/>
      <c r="AR1116" s="161" t="s">
        <v>162</v>
      </c>
      <c r="AT1116" s="161" t="s">
        <v>26</v>
      </c>
      <c r="AU1116" s="161" t="s">
        <v>62</v>
      </c>
      <c r="AY1116" s="72" t="s">
        <v>107</v>
      </c>
      <c r="BE1116" s="162">
        <f>IF(N1116="základní",J1116,0)</f>
        <v>7188.15</v>
      </c>
      <c r="BF1116" s="162">
        <f>IF(N1116="snížená",J1116,0)</f>
        <v>0</v>
      </c>
      <c r="BG1116" s="162">
        <f>IF(N1116="zákl. přenesená",J1116,0)</f>
        <v>0</v>
      </c>
      <c r="BH1116" s="162">
        <f>IF(N1116="sníž. přenesená",J1116,0)</f>
        <v>0</v>
      </c>
      <c r="BI1116" s="162">
        <f>IF(N1116="nulová",J1116,0)</f>
        <v>0</v>
      </c>
      <c r="BJ1116" s="72" t="s">
        <v>105</v>
      </c>
      <c r="BK1116" s="162">
        <f>ROUND(I1116*H1116,2)</f>
        <v>7188.15</v>
      </c>
      <c r="BL1116" s="72" t="s">
        <v>162</v>
      </c>
      <c r="BM1116" s="161" t="s">
        <v>1688</v>
      </c>
    </row>
    <row r="1117" spans="1:65" s="82" customFormat="1" x14ac:dyDescent="0.2">
      <c r="A1117" s="79"/>
      <c r="B1117" s="80"/>
      <c r="C1117" s="79"/>
      <c r="D1117" s="163" t="s">
        <v>116</v>
      </c>
      <c r="E1117" s="79"/>
      <c r="F1117" s="164" t="s">
        <v>1689</v>
      </c>
      <c r="G1117" s="79"/>
      <c r="H1117" s="79"/>
      <c r="I1117" s="79"/>
      <c r="J1117" s="79"/>
      <c r="K1117" s="79"/>
      <c r="L1117" s="80"/>
      <c r="M1117" s="165"/>
      <c r="O1117" s="79"/>
      <c r="P1117" s="79"/>
      <c r="Q1117" s="79"/>
      <c r="R1117" s="79"/>
      <c r="S1117" s="79"/>
      <c r="T1117" s="166"/>
      <c r="U1117" s="79"/>
      <c r="V1117" s="79"/>
      <c r="W1117" s="79"/>
      <c r="X1117" s="79"/>
      <c r="Y1117" s="79"/>
      <c r="Z1117" s="79"/>
      <c r="AA1117" s="79"/>
      <c r="AB1117" s="79"/>
      <c r="AC1117" s="79"/>
      <c r="AD1117" s="79"/>
      <c r="AE1117" s="79"/>
      <c r="AT1117" s="72" t="s">
        <v>116</v>
      </c>
      <c r="AU1117" s="72" t="s">
        <v>62</v>
      </c>
    </row>
    <row r="1118" spans="1:65" s="82" customFormat="1" x14ac:dyDescent="0.2">
      <c r="A1118" s="79"/>
      <c r="B1118" s="80"/>
      <c r="C1118" s="79"/>
      <c r="D1118" s="167" t="s">
        <v>118</v>
      </c>
      <c r="E1118" s="79"/>
      <c r="F1118" s="168" t="s">
        <v>4002</v>
      </c>
      <c r="G1118" s="79"/>
      <c r="H1118" s="79"/>
      <c r="I1118" s="79"/>
      <c r="J1118" s="79"/>
      <c r="K1118" s="79"/>
      <c r="L1118" s="80"/>
      <c r="M1118" s="165"/>
      <c r="O1118" s="79"/>
      <c r="P1118" s="79"/>
      <c r="Q1118" s="79"/>
      <c r="R1118" s="79"/>
      <c r="S1118" s="79"/>
      <c r="T1118" s="166"/>
      <c r="U1118" s="79"/>
      <c r="V1118" s="79"/>
      <c r="W1118" s="79"/>
      <c r="X1118" s="79"/>
      <c r="Y1118" s="79"/>
      <c r="Z1118" s="79"/>
      <c r="AA1118" s="79"/>
      <c r="AB1118" s="79"/>
      <c r="AC1118" s="79"/>
      <c r="AD1118" s="79"/>
      <c r="AE1118" s="79"/>
      <c r="AT1118" s="72" t="s">
        <v>118</v>
      </c>
      <c r="AU1118" s="72" t="s">
        <v>62</v>
      </c>
    </row>
    <row r="1119" spans="1:65" s="82" customFormat="1" ht="16.5" customHeight="1" x14ac:dyDescent="0.2">
      <c r="A1119" s="79"/>
      <c r="B1119" s="150"/>
      <c r="C1119" s="151" t="s">
        <v>1690</v>
      </c>
      <c r="D1119" s="151" t="s">
        <v>26</v>
      </c>
      <c r="E1119" s="152" t="s">
        <v>1691</v>
      </c>
      <c r="F1119" s="153" t="s">
        <v>1692</v>
      </c>
      <c r="G1119" s="154" t="s">
        <v>130</v>
      </c>
      <c r="H1119" s="155">
        <v>12</v>
      </c>
      <c r="I1119" s="156">
        <v>542.24</v>
      </c>
      <c r="J1119" s="156">
        <f>ROUND(I1119*H1119,2)</f>
        <v>6506.88</v>
      </c>
      <c r="K1119" s="153" t="s">
        <v>3562</v>
      </c>
      <c r="L1119" s="80"/>
      <c r="M1119" s="157" t="s">
        <v>31</v>
      </c>
      <c r="N1119" s="158" t="s">
        <v>3550</v>
      </c>
      <c r="O1119" s="159">
        <v>0.42599999999999999</v>
      </c>
      <c r="P1119" s="159">
        <f>O1119*H1119</f>
        <v>5.1120000000000001</v>
      </c>
      <c r="Q1119" s="159">
        <v>7.4973499999999996E-4</v>
      </c>
      <c r="R1119" s="159">
        <f>Q1119*H1119</f>
        <v>8.9968199999999991E-3</v>
      </c>
      <c r="S1119" s="159">
        <v>0</v>
      </c>
      <c r="T1119" s="160">
        <f>S1119*H1119</f>
        <v>0</v>
      </c>
      <c r="U1119" s="79"/>
      <c r="V1119" s="79"/>
      <c r="W1119" s="79"/>
      <c r="X1119" s="79"/>
      <c r="Y1119" s="79"/>
      <c r="Z1119" s="79"/>
      <c r="AA1119" s="79"/>
      <c r="AB1119" s="79"/>
      <c r="AC1119" s="79"/>
      <c r="AD1119" s="79"/>
      <c r="AE1119" s="79"/>
      <c r="AR1119" s="161" t="s">
        <v>162</v>
      </c>
      <c r="AT1119" s="161" t="s">
        <v>26</v>
      </c>
      <c r="AU1119" s="161" t="s">
        <v>62</v>
      </c>
      <c r="AY1119" s="72" t="s">
        <v>107</v>
      </c>
      <c r="BE1119" s="162">
        <f>IF(N1119="základní",J1119,0)</f>
        <v>6506.88</v>
      </c>
      <c r="BF1119" s="162">
        <f>IF(N1119="snížená",J1119,0)</f>
        <v>0</v>
      </c>
      <c r="BG1119" s="162">
        <f>IF(N1119="zákl. přenesená",J1119,0)</f>
        <v>0</v>
      </c>
      <c r="BH1119" s="162">
        <f>IF(N1119="sníž. přenesená",J1119,0)</f>
        <v>0</v>
      </c>
      <c r="BI1119" s="162">
        <f>IF(N1119="nulová",J1119,0)</f>
        <v>0</v>
      </c>
      <c r="BJ1119" s="72" t="s">
        <v>105</v>
      </c>
      <c r="BK1119" s="162">
        <f>ROUND(I1119*H1119,2)</f>
        <v>6506.88</v>
      </c>
      <c r="BL1119" s="72" t="s">
        <v>162</v>
      </c>
      <c r="BM1119" s="161" t="s">
        <v>1693</v>
      </c>
    </row>
    <row r="1120" spans="1:65" s="82" customFormat="1" x14ac:dyDescent="0.2">
      <c r="A1120" s="79"/>
      <c r="B1120" s="80"/>
      <c r="C1120" s="79"/>
      <c r="D1120" s="163" t="s">
        <v>116</v>
      </c>
      <c r="E1120" s="79"/>
      <c r="F1120" s="164" t="s">
        <v>1694</v>
      </c>
      <c r="G1120" s="79"/>
      <c r="H1120" s="79"/>
      <c r="I1120" s="79"/>
      <c r="J1120" s="79"/>
      <c r="K1120" s="79"/>
      <c r="L1120" s="80"/>
      <c r="M1120" s="165"/>
      <c r="O1120" s="79"/>
      <c r="P1120" s="79"/>
      <c r="Q1120" s="79"/>
      <c r="R1120" s="79"/>
      <c r="S1120" s="79"/>
      <c r="T1120" s="166"/>
      <c r="U1120" s="79"/>
      <c r="V1120" s="79"/>
      <c r="W1120" s="79"/>
      <c r="X1120" s="79"/>
      <c r="Y1120" s="79"/>
      <c r="Z1120" s="79"/>
      <c r="AA1120" s="79"/>
      <c r="AB1120" s="79"/>
      <c r="AC1120" s="79"/>
      <c r="AD1120" s="79"/>
      <c r="AE1120" s="79"/>
      <c r="AT1120" s="72" t="s">
        <v>116</v>
      </c>
      <c r="AU1120" s="72" t="s">
        <v>62</v>
      </c>
    </row>
    <row r="1121" spans="1:65" s="82" customFormat="1" x14ac:dyDescent="0.2">
      <c r="A1121" s="79"/>
      <c r="B1121" s="80"/>
      <c r="C1121" s="79"/>
      <c r="D1121" s="167" t="s">
        <v>118</v>
      </c>
      <c r="E1121" s="79"/>
      <c r="F1121" s="168" t="s">
        <v>4003</v>
      </c>
      <c r="G1121" s="79"/>
      <c r="H1121" s="79"/>
      <c r="I1121" s="79"/>
      <c r="J1121" s="79"/>
      <c r="K1121" s="79"/>
      <c r="L1121" s="80"/>
      <c r="M1121" s="165"/>
      <c r="O1121" s="79"/>
      <c r="P1121" s="79"/>
      <c r="Q1121" s="79"/>
      <c r="R1121" s="79"/>
      <c r="S1121" s="79"/>
      <c r="T1121" s="166"/>
      <c r="U1121" s="79"/>
      <c r="V1121" s="79"/>
      <c r="W1121" s="79"/>
      <c r="X1121" s="79"/>
      <c r="Y1121" s="79"/>
      <c r="Z1121" s="79"/>
      <c r="AA1121" s="79"/>
      <c r="AB1121" s="79"/>
      <c r="AC1121" s="79"/>
      <c r="AD1121" s="79"/>
      <c r="AE1121" s="79"/>
      <c r="AT1121" s="72" t="s">
        <v>118</v>
      </c>
      <c r="AU1121" s="72" t="s">
        <v>62</v>
      </c>
    </row>
    <row r="1122" spans="1:65" s="82" customFormat="1" ht="16.5" customHeight="1" x14ac:dyDescent="0.2">
      <c r="A1122" s="79"/>
      <c r="B1122" s="150"/>
      <c r="C1122" s="151" t="s">
        <v>1695</v>
      </c>
      <c r="D1122" s="151" t="s">
        <v>26</v>
      </c>
      <c r="E1122" s="152" t="s">
        <v>1696</v>
      </c>
      <c r="F1122" s="153" t="s">
        <v>951</v>
      </c>
      <c r="G1122" s="154" t="s">
        <v>130</v>
      </c>
      <c r="H1122" s="155">
        <v>8</v>
      </c>
      <c r="I1122" s="156">
        <v>377.45</v>
      </c>
      <c r="J1122" s="156">
        <f>ROUND(I1122*H1122,2)</f>
        <v>3019.6</v>
      </c>
      <c r="K1122" s="153" t="s">
        <v>3562</v>
      </c>
      <c r="L1122" s="80"/>
      <c r="M1122" s="157" t="s">
        <v>31</v>
      </c>
      <c r="N1122" s="158" t="s">
        <v>3550</v>
      </c>
      <c r="O1122" s="159">
        <v>0.20699999999999999</v>
      </c>
      <c r="P1122" s="159">
        <f>O1122*H1122</f>
        <v>1.6559999999999999</v>
      </c>
      <c r="Q1122" s="159">
        <v>4.6401500000000002E-4</v>
      </c>
      <c r="R1122" s="159">
        <f>Q1122*H1122</f>
        <v>3.7121200000000002E-3</v>
      </c>
      <c r="S1122" s="159">
        <v>0</v>
      </c>
      <c r="T1122" s="160">
        <f>S1122*H1122</f>
        <v>0</v>
      </c>
      <c r="U1122" s="79"/>
      <c r="V1122" s="79"/>
      <c r="W1122" s="79"/>
      <c r="X1122" s="79"/>
      <c r="Y1122" s="79"/>
      <c r="Z1122" s="79"/>
      <c r="AA1122" s="79"/>
      <c r="AB1122" s="79"/>
      <c r="AC1122" s="79"/>
      <c r="AD1122" s="79"/>
      <c r="AE1122" s="79"/>
      <c r="AR1122" s="161" t="s">
        <v>162</v>
      </c>
      <c r="AT1122" s="161" t="s">
        <v>26</v>
      </c>
      <c r="AU1122" s="161" t="s">
        <v>62</v>
      </c>
      <c r="AY1122" s="72" t="s">
        <v>107</v>
      </c>
      <c r="BE1122" s="162">
        <f>IF(N1122="základní",J1122,0)</f>
        <v>3019.6</v>
      </c>
      <c r="BF1122" s="162">
        <f>IF(N1122="snížená",J1122,0)</f>
        <v>0</v>
      </c>
      <c r="BG1122" s="162">
        <f>IF(N1122="zákl. přenesená",J1122,0)</f>
        <v>0</v>
      </c>
      <c r="BH1122" s="162">
        <f>IF(N1122="sníž. přenesená",J1122,0)</f>
        <v>0</v>
      </c>
      <c r="BI1122" s="162">
        <f>IF(N1122="nulová",J1122,0)</f>
        <v>0</v>
      </c>
      <c r="BJ1122" s="72" t="s">
        <v>105</v>
      </c>
      <c r="BK1122" s="162">
        <f>ROUND(I1122*H1122,2)</f>
        <v>3019.6</v>
      </c>
      <c r="BL1122" s="72" t="s">
        <v>162</v>
      </c>
      <c r="BM1122" s="161" t="s">
        <v>1697</v>
      </c>
    </row>
    <row r="1123" spans="1:65" s="82" customFormat="1" x14ac:dyDescent="0.2">
      <c r="A1123" s="79"/>
      <c r="B1123" s="80"/>
      <c r="C1123" s="79"/>
      <c r="D1123" s="163" t="s">
        <v>116</v>
      </c>
      <c r="E1123" s="79"/>
      <c r="F1123" s="164" t="s">
        <v>1698</v>
      </c>
      <c r="G1123" s="79"/>
      <c r="H1123" s="79"/>
      <c r="I1123" s="79"/>
      <c r="J1123" s="79"/>
      <c r="K1123" s="79"/>
      <c r="L1123" s="80"/>
      <c r="M1123" s="165"/>
      <c r="O1123" s="79"/>
      <c r="P1123" s="79"/>
      <c r="Q1123" s="79"/>
      <c r="R1123" s="79"/>
      <c r="S1123" s="79"/>
      <c r="T1123" s="166"/>
      <c r="U1123" s="79"/>
      <c r="V1123" s="79"/>
      <c r="W1123" s="79"/>
      <c r="X1123" s="79"/>
      <c r="Y1123" s="79"/>
      <c r="Z1123" s="79"/>
      <c r="AA1123" s="79"/>
      <c r="AB1123" s="79"/>
      <c r="AC1123" s="79"/>
      <c r="AD1123" s="79"/>
      <c r="AE1123" s="79"/>
      <c r="AT1123" s="72" t="s">
        <v>116</v>
      </c>
      <c r="AU1123" s="72" t="s">
        <v>62</v>
      </c>
    </row>
    <row r="1124" spans="1:65" s="82" customFormat="1" x14ac:dyDescent="0.2">
      <c r="A1124" s="79"/>
      <c r="B1124" s="80"/>
      <c r="C1124" s="79"/>
      <c r="D1124" s="167" t="s">
        <v>118</v>
      </c>
      <c r="E1124" s="79"/>
      <c r="F1124" s="168" t="s">
        <v>4004</v>
      </c>
      <c r="G1124" s="79"/>
      <c r="H1124" s="79"/>
      <c r="I1124" s="79"/>
      <c r="J1124" s="79"/>
      <c r="K1124" s="79"/>
      <c r="L1124" s="80"/>
      <c r="M1124" s="165"/>
      <c r="O1124" s="79"/>
      <c r="P1124" s="79"/>
      <c r="Q1124" s="79"/>
      <c r="R1124" s="79"/>
      <c r="S1124" s="79"/>
      <c r="T1124" s="166"/>
      <c r="U1124" s="79"/>
      <c r="V1124" s="79"/>
      <c r="W1124" s="79"/>
      <c r="X1124" s="79"/>
      <c r="Y1124" s="79"/>
      <c r="Z1124" s="79"/>
      <c r="AA1124" s="79"/>
      <c r="AB1124" s="79"/>
      <c r="AC1124" s="79"/>
      <c r="AD1124" s="79"/>
      <c r="AE1124" s="79"/>
      <c r="AT1124" s="72" t="s">
        <v>118</v>
      </c>
      <c r="AU1124" s="72" t="s">
        <v>62</v>
      </c>
    </row>
    <row r="1125" spans="1:65" s="82" customFormat="1" ht="16.5" customHeight="1" x14ac:dyDescent="0.2">
      <c r="A1125" s="79"/>
      <c r="B1125" s="150"/>
      <c r="C1125" s="151" t="s">
        <v>1699</v>
      </c>
      <c r="D1125" s="151" t="s">
        <v>26</v>
      </c>
      <c r="E1125" s="152" t="s">
        <v>1700</v>
      </c>
      <c r="F1125" s="153" t="s">
        <v>956</v>
      </c>
      <c r="G1125" s="154" t="s">
        <v>130</v>
      </c>
      <c r="H1125" s="155">
        <v>25</v>
      </c>
      <c r="I1125" s="156">
        <v>439.45</v>
      </c>
      <c r="J1125" s="156">
        <f>ROUND(I1125*H1125,2)</f>
        <v>10986.25</v>
      </c>
      <c r="K1125" s="153" t="s">
        <v>3562</v>
      </c>
      <c r="L1125" s="80"/>
      <c r="M1125" s="157" t="s">
        <v>31</v>
      </c>
      <c r="N1125" s="158" t="s">
        <v>3550</v>
      </c>
      <c r="O1125" s="159">
        <v>0.21199999999999999</v>
      </c>
      <c r="P1125" s="159">
        <f>O1125*H1125</f>
        <v>5.3</v>
      </c>
      <c r="Q1125" s="159">
        <v>5.5989500000000003E-4</v>
      </c>
      <c r="R1125" s="159">
        <f>Q1125*H1125</f>
        <v>1.3997375000000001E-2</v>
      </c>
      <c r="S1125" s="159">
        <v>0</v>
      </c>
      <c r="T1125" s="160">
        <f>S1125*H1125</f>
        <v>0</v>
      </c>
      <c r="U1125" s="79"/>
      <c r="V1125" s="79"/>
      <c r="W1125" s="79"/>
      <c r="X1125" s="79"/>
      <c r="Y1125" s="79"/>
      <c r="Z1125" s="79"/>
      <c r="AA1125" s="79"/>
      <c r="AB1125" s="79"/>
      <c r="AC1125" s="79"/>
      <c r="AD1125" s="79"/>
      <c r="AE1125" s="79"/>
      <c r="AR1125" s="161" t="s">
        <v>162</v>
      </c>
      <c r="AT1125" s="161" t="s">
        <v>26</v>
      </c>
      <c r="AU1125" s="161" t="s">
        <v>62</v>
      </c>
      <c r="AY1125" s="72" t="s">
        <v>107</v>
      </c>
      <c r="BE1125" s="162">
        <f>IF(N1125="základní",J1125,0)</f>
        <v>10986.25</v>
      </c>
      <c r="BF1125" s="162">
        <f>IF(N1125="snížená",J1125,0)</f>
        <v>0</v>
      </c>
      <c r="BG1125" s="162">
        <f>IF(N1125="zákl. přenesená",J1125,0)</f>
        <v>0</v>
      </c>
      <c r="BH1125" s="162">
        <f>IF(N1125="sníž. přenesená",J1125,0)</f>
        <v>0</v>
      </c>
      <c r="BI1125" s="162">
        <f>IF(N1125="nulová",J1125,0)</f>
        <v>0</v>
      </c>
      <c r="BJ1125" s="72" t="s">
        <v>105</v>
      </c>
      <c r="BK1125" s="162">
        <f>ROUND(I1125*H1125,2)</f>
        <v>10986.25</v>
      </c>
      <c r="BL1125" s="72" t="s">
        <v>162</v>
      </c>
      <c r="BM1125" s="161" t="s">
        <v>1701</v>
      </c>
    </row>
    <row r="1126" spans="1:65" s="82" customFormat="1" x14ac:dyDescent="0.2">
      <c r="A1126" s="79"/>
      <c r="B1126" s="80"/>
      <c r="C1126" s="79"/>
      <c r="D1126" s="163" t="s">
        <v>116</v>
      </c>
      <c r="E1126" s="79"/>
      <c r="F1126" s="164" t="s">
        <v>1702</v>
      </c>
      <c r="G1126" s="79"/>
      <c r="H1126" s="79"/>
      <c r="I1126" s="79"/>
      <c r="J1126" s="79"/>
      <c r="K1126" s="79"/>
      <c r="L1126" s="80"/>
      <c r="M1126" s="165"/>
      <c r="O1126" s="79"/>
      <c r="P1126" s="79"/>
      <c r="Q1126" s="79"/>
      <c r="R1126" s="79"/>
      <c r="S1126" s="79"/>
      <c r="T1126" s="166"/>
      <c r="U1126" s="79"/>
      <c r="V1126" s="79"/>
      <c r="W1126" s="79"/>
      <c r="X1126" s="79"/>
      <c r="Y1126" s="79"/>
      <c r="Z1126" s="79"/>
      <c r="AA1126" s="79"/>
      <c r="AB1126" s="79"/>
      <c r="AC1126" s="79"/>
      <c r="AD1126" s="79"/>
      <c r="AE1126" s="79"/>
      <c r="AT1126" s="72" t="s">
        <v>116</v>
      </c>
      <c r="AU1126" s="72" t="s">
        <v>62</v>
      </c>
    </row>
    <row r="1127" spans="1:65" s="82" customFormat="1" x14ac:dyDescent="0.2">
      <c r="A1127" s="79"/>
      <c r="B1127" s="80"/>
      <c r="C1127" s="79"/>
      <c r="D1127" s="167" t="s">
        <v>118</v>
      </c>
      <c r="E1127" s="79"/>
      <c r="F1127" s="168" t="s">
        <v>4005</v>
      </c>
      <c r="G1127" s="79"/>
      <c r="H1127" s="79"/>
      <c r="I1127" s="79"/>
      <c r="J1127" s="79"/>
      <c r="K1127" s="79"/>
      <c r="L1127" s="80"/>
      <c r="M1127" s="165"/>
      <c r="O1127" s="79"/>
      <c r="P1127" s="79"/>
      <c r="Q1127" s="79"/>
      <c r="R1127" s="79"/>
      <c r="S1127" s="79"/>
      <c r="T1127" s="166"/>
      <c r="U1127" s="79"/>
      <c r="V1127" s="79"/>
      <c r="W1127" s="79"/>
      <c r="X1127" s="79"/>
      <c r="Y1127" s="79"/>
      <c r="Z1127" s="79"/>
      <c r="AA1127" s="79"/>
      <c r="AB1127" s="79"/>
      <c r="AC1127" s="79"/>
      <c r="AD1127" s="79"/>
      <c r="AE1127" s="79"/>
      <c r="AT1127" s="72" t="s">
        <v>118</v>
      </c>
      <c r="AU1127" s="72" t="s">
        <v>62</v>
      </c>
    </row>
    <row r="1128" spans="1:65" s="82" customFormat="1" ht="16.5" customHeight="1" x14ac:dyDescent="0.2">
      <c r="A1128" s="79"/>
      <c r="B1128" s="150"/>
      <c r="C1128" s="151" t="s">
        <v>1703</v>
      </c>
      <c r="D1128" s="151" t="s">
        <v>26</v>
      </c>
      <c r="E1128" s="152" t="s">
        <v>1704</v>
      </c>
      <c r="F1128" s="153" t="s">
        <v>961</v>
      </c>
      <c r="G1128" s="154" t="s">
        <v>130</v>
      </c>
      <c r="H1128" s="155">
        <v>25</v>
      </c>
      <c r="I1128" s="156">
        <v>520.99</v>
      </c>
      <c r="J1128" s="156">
        <f>ROUND(I1128*H1128,2)</f>
        <v>13024.75</v>
      </c>
      <c r="K1128" s="153" t="s">
        <v>3562</v>
      </c>
      <c r="L1128" s="80"/>
      <c r="M1128" s="157" t="s">
        <v>31</v>
      </c>
      <c r="N1128" s="158" t="s">
        <v>3550</v>
      </c>
      <c r="O1128" s="159">
        <v>0.215</v>
      </c>
      <c r="P1128" s="159">
        <f>O1128*H1128</f>
        <v>5.375</v>
      </c>
      <c r="Q1128" s="159">
        <v>7.0596500000000002E-4</v>
      </c>
      <c r="R1128" s="159">
        <f>Q1128*H1128</f>
        <v>1.7649125000000002E-2</v>
      </c>
      <c r="S1128" s="159">
        <v>0</v>
      </c>
      <c r="T1128" s="160">
        <f>S1128*H1128</f>
        <v>0</v>
      </c>
      <c r="U1128" s="79"/>
      <c r="V1128" s="79"/>
      <c r="W1128" s="79"/>
      <c r="X1128" s="79"/>
      <c r="Y1128" s="79"/>
      <c r="Z1128" s="79"/>
      <c r="AA1128" s="79"/>
      <c r="AB1128" s="79"/>
      <c r="AC1128" s="79"/>
      <c r="AD1128" s="79"/>
      <c r="AE1128" s="79"/>
      <c r="AR1128" s="161" t="s">
        <v>162</v>
      </c>
      <c r="AT1128" s="161" t="s">
        <v>26</v>
      </c>
      <c r="AU1128" s="161" t="s">
        <v>62</v>
      </c>
      <c r="AY1128" s="72" t="s">
        <v>107</v>
      </c>
      <c r="BE1128" s="162">
        <f>IF(N1128="základní",J1128,0)</f>
        <v>13024.75</v>
      </c>
      <c r="BF1128" s="162">
        <f>IF(N1128="snížená",J1128,0)</f>
        <v>0</v>
      </c>
      <c r="BG1128" s="162">
        <f>IF(N1128="zákl. přenesená",J1128,0)</f>
        <v>0</v>
      </c>
      <c r="BH1128" s="162">
        <f>IF(N1128="sníž. přenesená",J1128,0)</f>
        <v>0</v>
      </c>
      <c r="BI1128" s="162">
        <f>IF(N1128="nulová",J1128,0)</f>
        <v>0</v>
      </c>
      <c r="BJ1128" s="72" t="s">
        <v>105</v>
      </c>
      <c r="BK1128" s="162">
        <f>ROUND(I1128*H1128,2)</f>
        <v>13024.75</v>
      </c>
      <c r="BL1128" s="72" t="s">
        <v>162</v>
      </c>
      <c r="BM1128" s="161" t="s">
        <v>1705</v>
      </c>
    </row>
    <row r="1129" spans="1:65" s="82" customFormat="1" x14ac:dyDescent="0.2">
      <c r="A1129" s="79"/>
      <c r="B1129" s="80"/>
      <c r="C1129" s="79"/>
      <c r="D1129" s="163" t="s">
        <v>116</v>
      </c>
      <c r="E1129" s="79"/>
      <c r="F1129" s="164" t="s">
        <v>1706</v>
      </c>
      <c r="G1129" s="79"/>
      <c r="H1129" s="79"/>
      <c r="I1129" s="79"/>
      <c r="J1129" s="79"/>
      <c r="K1129" s="79"/>
      <c r="L1129" s="80"/>
      <c r="M1129" s="165"/>
      <c r="O1129" s="79"/>
      <c r="P1129" s="79"/>
      <c r="Q1129" s="79"/>
      <c r="R1129" s="79"/>
      <c r="S1129" s="79"/>
      <c r="T1129" s="166"/>
      <c r="U1129" s="79"/>
      <c r="V1129" s="79"/>
      <c r="W1129" s="79"/>
      <c r="X1129" s="79"/>
      <c r="Y1129" s="79"/>
      <c r="Z1129" s="79"/>
      <c r="AA1129" s="79"/>
      <c r="AB1129" s="79"/>
      <c r="AC1129" s="79"/>
      <c r="AD1129" s="79"/>
      <c r="AE1129" s="79"/>
      <c r="AT1129" s="72" t="s">
        <v>116</v>
      </c>
      <c r="AU1129" s="72" t="s">
        <v>62</v>
      </c>
    </row>
    <row r="1130" spans="1:65" s="82" customFormat="1" x14ac:dyDescent="0.2">
      <c r="A1130" s="79"/>
      <c r="B1130" s="80"/>
      <c r="C1130" s="79"/>
      <c r="D1130" s="167" t="s">
        <v>118</v>
      </c>
      <c r="E1130" s="79"/>
      <c r="F1130" s="168" t="s">
        <v>4006</v>
      </c>
      <c r="G1130" s="79"/>
      <c r="H1130" s="79"/>
      <c r="I1130" s="79"/>
      <c r="J1130" s="79"/>
      <c r="K1130" s="79"/>
      <c r="L1130" s="80"/>
      <c r="M1130" s="165"/>
      <c r="O1130" s="79"/>
      <c r="P1130" s="79"/>
      <c r="Q1130" s="79"/>
      <c r="R1130" s="79"/>
      <c r="S1130" s="79"/>
      <c r="T1130" s="166"/>
      <c r="U1130" s="79"/>
      <c r="V1130" s="79"/>
      <c r="W1130" s="79"/>
      <c r="X1130" s="79"/>
      <c r="Y1130" s="79"/>
      <c r="Z1130" s="79"/>
      <c r="AA1130" s="79"/>
      <c r="AB1130" s="79"/>
      <c r="AC1130" s="79"/>
      <c r="AD1130" s="79"/>
      <c r="AE1130" s="79"/>
      <c r="AT1130" s="72" t="s">
        <v>118</v>
      </c>
      <c r="AU1130" s="72" t="s">
        <v>62</v>
      </c>
    </row>
    <row r="1131" spans="1:65" s="82" customFormat="1" ht="16.5" customHeight="1" x14ac:dyDescent="0.2">
      <c r="A1131" s="79"/>
      <c r="B1131" s="150"/>
      <c r="C1131" s="151" t="s">
        <v>1707</v>
      </c>
      <c r="D1131" s="151" t="s">
        <v>26</v>
      </c>
      <c r="E1131" s="152" t="s">
        <v>1708</v>
      </c>
      <c r="F1131" s="153" t="s">
        <v>1709</v>
      </c>
      <c r="G1131" s="154" t="s">
        <v>130</v>
      </c>
      <c r="H1131" s="155">
        <v>5</v>
      </c>
      <c r="I1131" s="156">
        <v>455.19</v>
      </c>
      <c r="J1131" s="156">
        <f>ROUND(I1131*H1131,2)</f>
        <v>2275.9499999999998</v>
      </c>
      <c r="K1131" s="153" t="s">
        <v>3562</v>
      </c>
      <c r="L1131" s="80"/>
      <c r="M1131" s="157" t="s">
        <v>31</v>
      </c>
      <c r="N1131" s="158" t="s">
        <v>3550</v>
      </c>
      <c r="O1131" s="159">
        <v>0.41099999999999998</v>
      </c>
      <c r="P1131" s="159">
        <f>O1131*H1131</f>
        <v>2.0549999999999997</v>
      </c>
      <c r="Q1131" s="159">
        <v>4.7080000000000001E-4</v>
      </c>
      <c r="R1131" s="159">
        <f>Q1131*H1131</f>
        <v>2.3540000000000002E-3</v>
      </c>
      <c r="S1131" s="159">
        <v>0</v>
      </c>
      <c r="T1131" s="160">
        <f>S1131*H1131</f>
        <v>0</v>
      </c>
      <c r="U1131" s="79"/>
      <c r="V1131" s="79"/>
      <c r="W1131" s="79"/>
      <c r="X1131" s="79"/>
      <c r="Y1131" s="79"/>
      <c r="Z1131" s="79"/>
      <c r="AA1131" s="79"/>
      <c r="AB1131" s="79"/>
      <c r="AC1131" s="79"/>
      <c r="AD1131" s="79"/>
      <c r="AE1131" s="79"/>
      <c r="AR1131" s="161" t="s">
        <v>162</v>
      </c>
      <c r="AT1131" s="161" t="s">
        <v>26</v>
      </c>
      <c r="AU1131" s="161" t="s">
        <v>62</v>
      </c>
      <c r="AY1131" s="72" t="s">
        <v>107</v>
      </c>
      <c r="BE1131" s="162">
        <f>IF(N1131="základní",J1131,0)</f>
        <v>2275.9499999999998</v>
      </c>
      <c r="BF1131" s="162">
        <f>IF(N1131="snížená",J1131,0)</f>
        <v>0</v>
      </c>
      <c r="BG1131" s="162">
        <f>IF(N1131="zákl. přenesená",J1131,0)</f>
        <v>0</v>
      </c>
      <c r="BH1131" s="162">
        <f>IF(N1131="sníž. přenesená",J1131,0)</f>
        <v>0</v>
      </c>
      <c r="BI1131" s="162">
        <f>IF(N1131="nulová",J1131,0)</f>
        <v>0</v>
      </c>
      <c r="BJ1131" s="72" t="s">
        <v>105</v>
      </c>
      <c r="BK1131" s="162">
        <f>ROUND(I1131*H1131,2)</f>
        <v>2275.9499999999998</v>
      </c>
      <c r="BL1131" s="72" t="s">
        <v>162</v>
      </c>
      <c r="BM1131" s="161" t="s">
        <v>1710</v>
      </c>
    </row>
    <row r="1132" spans="1:65" s="82" customFormat="1" x14ac:dyDescent="0.2">
      <c r="A1132" s="79"/>
      <c r="B1132" s="80"/>
      <c r="C1132" s="79"/>
      <c r="D1132" s="163" t="s">
        <v>116</v>
      </c>
      <c r="E1132" s="79"/>
      <c r="F1132" s="164" t="s">
        <v>1711</v>
      </c>
      <c r="G1132" s="79"/>
      <c r="H1132" s="79"/>
      <c r="I1132" s="79"/>
      <c r="J1132" s="79"/>
      <c r="K1132" s="79"/>
      <c r="L1132" s="80"/>
      <c r="M1132" s="165"/>
      <c r="O1132" s="79"/>
      <c r="P1132" s="79"/>
      <c r="Q1132" s="79"/>
      <c r="R1132" s="79"/>
      <c r="S1132" s="79"/>
      <c r="T1132" s="166"/>
      <c r="U1132" s="79"/>
      <c r="V1132" s="79"/>
      <c r="W1132" s="79"/>
      <c r="X1132" s="79"/>
      <c r="Y1132" s="79"/>
      <c r="Z1132" s="79"/>
      <c r="AA1132" s="79"/>
      <c r="AB1132" s="79"/>
      <c r="AC1132" s="79"/>
      <c r="AD1132" s="79"/>
      <c r="AE1132" s="79"/>
      <c r="AT1132" s="72" t="s">
        <v>116</v>
      </c>
      <c r="AU1132" s="72" t="s">
        <v>62</v>
      </c>
    </row>
    <row r="1133" spans="1:65" s="82" customFormat="1" x14ac:dyDescent="0.2">
      <c r="A1133" s="79"/>
      <c r="B1133" s="80"/>
      <c r="C1133" s="79"/>
      <c r="D1133" s="167" t="s">
        <v>118</v>
      </c>
      <c r="E1133" s="79"/>
      <c r="F1133" s="168" t="s">
        <v>4007</v>
      </c>
      <c r="G1133" s="79"/>
      <c r="H1133" s="79"/>
      <c r="I1133" s="79"/>
      <c r="J1133" s="79"/>
      <c r="K1133" s="79"/>
      <c r="L1133" s="80"/>
      <c r="M1133" s="165"/>
      <c r="O1133" s="79"/>
      <c r="P1133" s="79"/>
      <c r="Q1133" s="79"/>
      <c r="R1133" s="79"/>
      <c r="S1133" s="79"/>
      <c r="T1133" s="166"/>
      <c r="U1133" s="79"/>
      <c r="V1133" s="79"/>
      <c r="W1133" s="79"/>
      <c r="X1133" s="79"/>
      <c r="Y1133" s="79"/>
      <c r="Z1133" s="79"/>
      <c r="AA1133" s="79"/>
      <c r="AB1133" s="79"/>
      <c r="AC1133" s="79"/>
      <c r="AD1133" s="79"/>
      <c r="AE1133" s="79"/>
      <c r="AT1133" s="72" t="s">
        <v>118</v>
      </c>
      <c r="AU1133" s="72" t="s">
        <v>62</v>
      </c>
    </row>
    <row r="1134" spans="1:65" s="82" customFormat="1" ht="16.5" customHeight="1" x14ac:dyDescent="0.2">
      <c r="A1134" s="79"/>
      <c r="B1134" s="150"/>
      <c r="C1134" s="151" t="s">
        <v>1712</v>
      </c>
      <c r="D1134" s="151" t="s">
        <v>26</v>
      </c>
      <c r="E1134" s="152" t="s">
        <v>1713</v>
      </c>
      <c r="F1134" s="153" t="s">
        <v>1714</v>
      </c>
      <c r="G1134" s="154" t="s">
        <v>130</v>
      </c>
      <c r="H1134" s="155">
        <v>10</v>
      </c>
      <c r="I1134" s="156">
        <v>509.67</v>
      </c>
      <c r="J1134" s="156">
        <f>ROUND(I1134*H1134,2)</f>
        <v>5096.7</v>
      </c>
      <c r="K1134" s="153" t="s">
        <v>3562</v>
      </c>
      <c r="L1134" s="80"/>
      <c r="M1134" s="157" t="s">
        <v>31</v>
      </c>
      <c r="N1134" s="158" t="s">
        <v>3550</v>
      </c>
      <c r="O1134" s="159">
        <v>0.42099999999999999</v>
      </c>
      <c r="P1134" s="159">
        <f>O1134*H1134</f>
        <v>4.21</v>
      </c>
      <c r="Q1134" s="159">
        <v>5.7593499999999997E-4</v>
      </c>
      <c r="R1134" s="159">
        <f>Q1134*H1134</f>
        <v>5.7593499999999999E-3</v>
      </c>
      <c r="S1134" s="159">
        <v>0</v>
      </c>
      <c r="T1134" s="160">
        <f>S1134*H1134</f>
        <v>0</v>
      </c>
      <c r="U1134" s="79"/>
      <c r="V1134" s="79"/>
      <c r="W1134" s="79"/>
      <c r="X1134" s="79"/>
      <c r="Y1134" s="79"/>
      <c r="Z1134" s="79"/>
      <c r="AA1134" s="79"/>
      <c r="AB1134" s="79"/>
      <c r="AC1134" s="79"/>
      <c r="AD1134" s="79"/>
      <c r="AE1134" s="79"/>
      <c r="AR1134" s="161" t="s">
        <v>162</v>
      </c>
      <c r="AT1134" s="161" t="s">
        <v>26</v>
      </c>
      <c r="AU1134" s="161" t="s">
        <v>62</v>
      </c>
      <c r="AY1134" s="72" t="s">
        <v>107</v>
      </c>
      <c r="BE1134" s="162">
        <f>IF(N1134="základní",J1134,0)</f>
        <v>5096.7</v>
      </c>
      <c r="BF1134" s="162">
        <f>IF(N1134="snížená",J1134,0)</f>
        <v>0</v>
      </c>
      <c r="BG1134" s="162">
        <f>IF(N1134="zákl. přenesená",J1134,0)</f>
        <v>0</v>
      </c>
      <c r="BH1134" s="162">
        <f>IF(N1134="sníž. přenesená",J1134,0)</f>
        <v>0</v>
      </c>
      <c r="BI1134" s="162">
        <f>IF(N1134="nulová",J1134,0)</f>
        <v>0</v>
      </c>
      <c r="BJ1134" s="72" t="s">
        <v>105</v>
      </c>
      <c r="BK1134" s="162">
        <f>ROUND(I1134*H1134,2)</f>
        <v>5096.7</v>
      </c>
      <c r="BL1134" s="72" t="s">
        <v>162</v>
      </c>
      <c r="BM1134" s="161" t="s">
        <v>1715</v>
      </c>
    </row>
    <row r="1135" spans="1:65" s="82" customFormat="1" x14ac:dyDescent="0.2">
      <c r="A1135" s="79"/>
      <c r="B1135" s="80"/>
      <c r="C1135" s="79"/>
      <c r="D1135" s="163" t="s">
        <v>116</v>
      </c>
      <c r="E1135" s="79"/>
      <c r="F1135" s="164" t="s">
        <v>1716</v>
      </c>
      <c r="G1135" s="79"/>
      <c r="H1135" s="79"/>
      <c r="I1135" s="79"/>
      <c r="J1135" s="79"/>
      <c r="K1135" s="79"/>
      <c r="L1135" s="80"/>
      <c r="M1135" s="165"/>
      <c r="O1135" s="79"/>
      <c r="P1135" s="79"/>
      <c r="Q1135" s="79"/>
      <c r="R1135" s="79"/>
      <c r="S1135" s="79"/>
      <c r="T1135" s="166"/>
      <c r="U1135" s="79"/>
      <c r="V1135" s="79"/>
      <c r="W1135" s="79"/>
      <c r="X1135" s="79"/>
      <c r="Y1135" s="79"/>
      <c r="Z1135" s="79"/>
      <c r="AA1135" s="79"/>
      <c r="AB1135" s="79"/>
      <c r="AC1135" s="79"/>
      <c r="AD1135" s="79"/>
      <c r="AE1135" s="79"/>
      <c r="AT1135" s="72" t="s">
        <v>116</v>
      </c>
      <c r="AU1135" s="72" t="s">
        <v>62</v>
      </c>
    </row>
    <row r="1136" spans="1:65" s="82" customFormat="1" x14ac:dyDescent="0.2">
      <c r="A1136" s="79"/>
      <c r="B1136" s="80"/>
      <c r="C1136" s="79"/>
      <c r="D1136" s="167" t="s">
        <v>118</v>
      </c>
      <c r="E1136" s="79"/>
      <c r="F1136" s="168" t="s">
        <v>4008</v>
      </c>
      <c r="G1136" s="79"/>
      <c r="H1136" s="79"/>
      <c r="I1136" s="79"/>
      <c r="J1136" s="79"/>
      <c r="K1136" s="79"/>
      <c r="L1136" s="80"/>
      <c r="M1136" s="165"/>
      <c r="O1136" s="79"/>
      <c r="P1136" s="79"/>
      <c r="Q1136" s="79"/>
      <c r="R1136" s="79"/>
      <c r="S1136" s="79"/>
      <c r="T1136" s="166"/>
      <c r="U1136" s="79"/>
      <c r="V1136" s="79"/>
      <c r="W1136" s="79"/>
      <c r="X1136" s="79"/>
      <c r="Y1136" s="79"/>
      <c r="Z1136" s="79"/>
      <c r="AA1136" s="79"/>
      <c r="AB1136" s="79"/>
      <c r="AC1136" s="79"/>
      <c r="AD1136" s="79"/>
      <c r="AE1136" s="79"/>
      <c r="AT1136" s="72" t="s">
        <v>118</v>
      </c>
      <c r="AU1136" s="72" t="s">
        <v>62</v>
      </c>
    </row>
    <row r="1137" spans="1:65" s="82" customFormat="1" ht="16.5" customHeight="1" x14ac:dyDescent="0.2">
      <c r="A1137" s="79"/>
      <c r="B1137" s="150"/>
      <c r="C1137" s="151" t="s">
        <v>1717</v>
      </c>
      <c r="D1137" s="151" t="s">
        <v>26</v>
      </c>
      <c r="E1137" s="152" t="s">
        <v>1718</v>
      </c>
      <c r="F1137" s="153" t="s">
        <v>1719</v>
      </c>
      <c r="G1137" s="154" t="s">
        <v>130</v>
      </c>
      <c r="H1137" s="155">
        <v>15</v>
      </c>
      <c r="I1137" s="156">
        <v>586.6</v>
      </c>
      <c r="J1137" s="156">
        <f>ROUND(I1137*H1137,2)</f>
        <v>8799</v>
      </c>
      <c r="K1137" s="153" t="s">
        <v>3562</v>
      </c>
      <c r="L1137" s="80"/>
      <c r="M1137" s="157" t="s">
        <v>31</v>
      </c>
      <c r="N1137" s="158" t="s">
        <v>3550</v>
      </c>
      <c r="O1137" s="159">
        <v>0.42599999999999999</v>
      </c>
      <c r="P1137" s="159">
        <f>O1137*H1137</f>
        <v>6.39</v>
      </c>
      <c r="Q1137" s="159">
        <v>7.3233499999999997E-4</v>
      </c>
      <c r="R1137" s="159">
        <f>Q1137*H1137</f>
        <v>1.0985024999999999E-2</v>
      </c>
      <c r="S1137" s="159">
        <v>0</v>
      </c>
      <c r="T1137" s="160">
        <f>S1137*H1137</f>
        <v>0</v>
      </c>
      <c r="U1137" s="79"/>
      <c r="V1137" s="79"/>
      <c r="W1137" s="79"/>
      <c r="X1137" s="79"/>
      <c r="Y1137" s="79"/>
      <c r="Z1137" s="79"/>
      <c r="AA1137" s="79"/>
      <c r="AB1137" s="79"/>
      <c r="AC1137" s="79"/>
      <c r="AD1137" s="79"/>
      <c r="AE1137" s="79"/>
      <c r="AR1137" s="161" t="s">
        <v>162</v>
      </c>
      <c r="AT1137" s="161" t="s">
        <v>26</v>
      </c>
      <c r="AU1137" s="161" t="s">
        <v>62</v>
      </c>
      <c r="AY1137" s="72" t="s">
        <v>107</v>
      </c>
      <c r="BE1137" s="162">
        <f>IF(N1137="základní",J1137,0)</f>
        <v>8799</v>
      </c>
      <c r="BF1137" s="162">
        <f>IF(N1137="snížená",J1137,0)</f>
        <v>0</v>
      </c>
      <c r="BG1137" s="162">
        <f>IF(N1137="zákl. přenesená",J1137,0)</f>
        <v>0</v>
      </c>
      <c r="BH1137" s="162">
        <f>IF(N1137="sníž. přenesená",J1137,0)</f>
        <v>0</v>
      </c>
      <c r="BI1137" s="162">
        <f>IF(N1137="nulová",J1137,0)</f>
        <v>0</v>
      </c>
      <c r="BJ1137" s="72" t="s">
        <v>105</v>
      </c>
      <c r="BK1137" s="162">
        <f>ROUND(I1137*H1137,2)</f>
        <v>8799</v>
      </c>
      <c r="BL1137" s="72" t="s">
        <v>162</v>
      </c>
      <c r="BM1137" s="161" t="s">
        <v>1720</v>
      </c>
    </row>
    <row r="1138" spans="1:65" s="82" customFormat="1" x14ac:dyDescent="0.2">
      <c r="A1138" s="79"/>
      <c r="B1138" s="80"/>
      <c r="C1138" s="79"/>
      <c r="D1138" s="163" t="s">
        <v>116</v>
      </c>
      <c r="E1138" s="79"/>
      <c r="F1138" s="164" t="s">
        <v>1721</v>
      </c>
      <c r="G1138" s="79"/>
      <c r="H1138" s="79"/>
      <c r="I1138" s="79"/>
      <c r="J1138" s="79"/>
      <c r="K1138" s="79"/>
      <c r="L1138" s="80"/>
      <c r="M1138" s="165"/>
      <c r="O1138" s="79"/>
      <c r="P1138" s="79"/>
      <c r="Q1138" s="79"/>
      <c r="R1138" s="79"/>
      <c r="S1138" s="79"/>
      <c r="T1138" s="166"/>
      <c r="U1138" s="79"/>
      <c r="V1138" s="79"/>
      <c r="W1138" s="79"/>
      <c r="X1138" s="79"/>
      <c r="Y1138" s="79"/>
      <c r="Z1138" s="79"/>
      <c r="AA1138" s="79"/>
      <c r="AB1138" s="79"/>
      <c r="AC1138" s="79"/>
      <c r="AD1138" s="79"/>
      <c r="AE1138" s="79"/>
      <c r="AT1138" s="72" t="s">
        <v>116</v>
      </c>
      <c r="AU1138" s="72" t="s">
        <v>62</v>
      </c>
    </row>
    <row r="1139" spans="1:65" s="82" customFormat="1" x14ac:dyDescent="0.2">
      <c r="A1139" s="79"/>
      <c r="B1139" s="80"/>
      <c r="C1139" s="79"/>
      <c r="D1139" s="167" t="s">
        <v>118</v>
      </c>
      <c r="E1139" s="79"/>
      <c r="F1139" s="168" t="s">
        <v>4009</v>
      </c>
      <c r="G1139" s="79"/>
      <c r="H1139" s="79"/>
      <c r="I1139" s="79"/>
      <c r="J1139" s="79"/>
      <c r="K1139" s="79"/>
      <c r="L1139" s="80"/>
      <c r="M1139" s="165"/>
      <c r="O1139" s="79"/>
      <c r="P1139" s="79"/>
      <c r="Q1139" s="79"/>
      <c r="R1139" s="79"/>
      <c r="S1139" s="79"/>
      <c r="T1139" s="166"/>
      <c r="U1139" s="79"/>
      <c r="V1139" s="79"/>
      <c r="W1139" s="79"/>
      <c r="X1139" s="79"/>
      <c r="Y1139" s="79"/>
      <c r="Z1139" s="79"/>
      <c r="AA1139" s="79"/>
      <c r="AB1139" s="79"/>
      <c r="AC1139" s="79"/>
      <c r="AD1139" s="79"/>
      <c r="AE1139" s="79"/>
      <c r="AT1139" s="72" t="s">
        <v>118</v>
      </c>
      <c r="AU1139" s="72" t="s">
        <v>62</v>
      </c>
    </row>
    <row r="1140" spans="1:65" s="82" customFormat="1" ht="16.5" customHeight="1" x14ac:dyDescent="0.2">
      <c r="A1140" s="79"/>
      <c r="B1140" s="150"/>
      <c r="C1140" s="151" t="s">
        <v>1722</v>
      </c>
      <c r="D1140" s="151" t="s">
        <v>26</v>
      </c>
      <c r="E1140" s="152" t="s">
        <v>1723</v>
      </c>
      <c r="F1140" s="153" t="s">
        <v>1724</v>
      </c>
      <c r="G1140" s="154" t="s">
        <v>130</v>
      </c>
      <c r="H1140" s="155">
        <v>20</v>
      </c>
      <c r="I1140" s="156">
        <v>818.57</v>
      </c>
      <c r="J1140" s="156">
        <f>ROUND(I1140*H1140,2)</f>
        <v>16371.4</v>
      </c>
      <c r="K1140" s="153" t="s">
        <v>3562</v>
      </c>
      <c r="L1140" s="80"/>
      <c r="M1140" s="157" t="s">
        <v>31</v>
      </c>
      <c r="N1140" s="158" t="s">
        <v>3550</v>
      </c>
      <c r="O1140" s="159">
        <v>0.435</v>
      </c>
      <c r="P1140" s="159">
        <f>O1140*H1140</f>
        <v>8.6999999999999993</v>
      </c>
      <c r="Q1140" s="159">
        <v>1.2694200000000001E-3</v>
      </c>
      <c r="R1140" s="159">
        <f>Q1140*H1140</f>
        <v>2.5388400000000002E-2</v>
      </c>
      <c r="S1140" s="159">
        <v>0</v>
      </c>
      <c r="T1140" s="160">
        <f>S1140*H1140</f>
        <v>0</v>
      </c>
      <c r="U1140" s="79"/>
      <c r="V1140" s="79"/>
      <c r="W1140" s="79"/>
      <c r="X1140" s="79"/>
      <c r="Y1140" s="79"/>
      <c r="Z1140" s="79"/>
      <c r="AA1140" s="79"/>
      <c r="AB1140" s="79"/>
      <c r="AC1140" s="79"/>
      <c r="AD1140" s="79"/>
      <c r="AE1140" s="79"/>
      <c r="AR1140" s="161" t="s">
        <v>162</v>
      </c>
      <c r="AT1140" s="161" t="s">
        <v>26</v>
      </c>
      <c r="AU1140" s="161" t="s">
        <v>62</v>
      </c>
      <c r="AY1140" s="72" t="s">
        <v>107</v>
      </c>
      <c r="BE1140" s="162">
        <f>IF(N1140="základní",J1140,0)</f>
        <v>16371.4</v>
      </c>
      <c r="BF1140" s="162">
        <f>IF(N1140="snížená",J1140,0)</f>
        <v>0</v>
      </c>
      <c r="BG1140" s="162">
        <f>IF(N1140="zákl. přenesená",J1140,0)</f>
        <v>0</v>
      </c>
      <c r="BH1140" s="162">
        <f>IF(N1140="sníž. přenesená",J1140,0)</f>
        <v>0</v>
      </c>
      <c r="BI1140" s="162">
        <f>IF(N1140="nulová",J1140,0)</f>
        <v>0</v>
      </c>
      <c r="BJ1140" s="72" t="s">
        <v>105</v>
      </c>
      <c r="BK1140" s="162">
        <f>ROUND(I1140*H1140,2)</f>
        <v>16371.4</v>
      </c>
      <c r="BL1140" s="72" t="s">
        <v>162</v>
      </c>
      <c r="BM1140" s="161" t="s">
        <v>1725</v>
      </c>
    </row>
    <row r="1141" spans="1:65" s="82" customFormat="1" x14ac:dyDescent="0.2">
      <c r="A1141" s="79"/>
      <c r="B1141" s="80"/>
      <c r="C1141" s="79"/>
      <c r="D1141" s="163" t="s">
        <v>116</v>
      </c>
      <c r="E1141" s="79"/>
      <c r="F1141" s="164" t="s">
        <v>1726</v>
      </c>
      <c r="G1141" s="79"/>
      <c r="H1141" s="79"/>
      <c r="I1141" s="79"/>
      <c r="J1141" s="79"/>
      <c r="K1141" s="79"/>
      <c r="L1141" s="80"/>
      <c r="M1141" s="165"/>
      <c r="O1141" s="79"/>
      <c r="P1141" s="79"/>
      <c r="Q1141" s="79"/>
      <c r="R1141" s="79"/>
      <c r="S1141" s="79"/>
      <c r="T1141" s="166"/>
      <c r="U1141" s="79"/>
      <c r="V1141" s="79"/>
      <c r="W1141" s="79"/>
      <c r="X1141" s="79"/>
      <c r="Y1141" s="79"/>
      <c r="Z1141" s="79"/>
      <c r="AA1141" s="79"/>
      <c r="AB1141" s="79"/>
      <c r="AC1141" s="79"/>
      <c r="AD1141" s="79"/>
      <c r="AE1141" s="79"/>
      <c r="AT1141" s="72" t="s">
        <v>116</v>
      </c>
      <c r="AU1141" s="72" t="s">
        <v>62</v>
      </c>
    </row>
    <row r="1142" spans="1:65" s="82" customFormat="1" x14ac:dyDescent="0.2">
      <c r="A1142" s="79"/>
      <c r="B1142" s="80"/>
      <c r="C1142" s="79"/>
      <c r="D1142" s="167" t="s">
        <v>118</v>
      </c>
      <c r="E1142" s="79"/>
      <c r="F1142" s="168" t="s">
        <v>4010</v>
      </c>
      <c r="G1142" s="79"/>
      <c r="H1142" s="79"/>
      <c r="I1142" s="79"/>
      <c r="J1142" s="79"/>
      <c r="K1142" s="79"/>
      <c r="L1142" s="80"/>
      <c r="M1142" s="165"/>
      <c r="O1142" s="79"/>
      <c r="P1142" s="79"/>
      <c r="Q1142" s="79"/>
      <c r="R1142" s="79"/>
      <c r="S1142" s="79"/>
      <c r="T1142" s="166"/>
      <c r="U1142" s="79"/>
      <c r="V1142" s="79"/>
      <c r="W1142" s="79"/>
      <c r="X1142" s="79"/>
      <c r="Y1142" s="79"/>
      <c r="Z1142" s="79"/>
      <c r="AA1142" s="79"/>
      <c r="AB1142" s="79"/>
      <c r="AC1142" s="79"/>
      <c r="AD1142" s="79"/>
      <c r="AE1142" s="79"/>
      <c r="AT1142" s="72" t="s">
        <v>118</v>
      </c>
      <c r="AU1142" s="72" t="s">
        <v>62</v>
      </c>
    </row>
    <row r="1143" spans="1:65" s="82" customFormat="1" ht="16.5" customHeight="1" x14ac:dyDescent="0.2">
      <c r="A1143" s="79"/>
      <c r="B1143" s="150"/>
      <c r="C1143" s="151" t="s">
        <v>1727</v>
      </c>
      <c r="D1143" s="151" t="s">
        <v>26</v>
      </c>
      <c r="E1143" s="152" t="s">
        <v>1728</v>
      </c>
      <c r="F1143" s="153" t="s">
        <v>1729</v>
      </c>
      <c r="G1143" s="154" t="s">
        <v>130</v>
      </c>
      <c r="H1143" s="155">
        <v>25</v>
      </c>
      <c r="I1143" s="156">
        <v>1104.5</v>
      </c>
      <c r="J1143" s="156">
        <f>ROUND(I1143*H1143,2)</f>
        <v>27612.5</v>
      </c>
      <c r="K1143" s="153" t="s">
        <v>3562</v>
      </c>
      <c r="L1143" s="80"/>
      <c r="M1143" s="157" t="s">
        <v>31</v>
      </c>
      <c r="N1143" s="158" t="s">
        <v>3550</v>
      </c>
      <c r="O1143" s="159">
        <v>0.44</v>
      </c>
      <c r="P1143" s="159">
        <f>O1143*H1143</f>
        <v>11</v>
      </c>
      <c r="Q1143" s="159">
        <v>1.5926149999999999E-3</v>
      </c>
      <c r="R1143" s="159">
        <f>Q1143*H1143</f>
        <v>3.9815375E-2</v>
      </c>
      <c r="S1143" s="159">
        <v>0</v>
      </c>
      <c r="T1143" s="160">
        <f>S1143*H1143</f>
        <v>0</v>
      </c>
      <c r="U1143" s="79"/>
      <c r="V1143" s="79"/>
      <c r="W1143" s="79"/>
      <c r="X1143" s="79"/>
      <c r="Y1143" s="79"/>
      <c r="Z1143" s="79"/>
      <c r="AA1143" s="79"/>
      <c r="AB1143" s="79"/>
      <c r="AC1143" s="79"/>
      <c r="AD1143" s="79"/>
      <c r="AE1143" s="79"/>
      <c r="AR1143" s="161" t="s">
        <v>162</v>
      </c>
      <c r="AT1143" s="161" t="s">
        <v>26</v>
      </c>
      <c r="AU1143" s="161" t="s">
        <v>62</v>
      </c>
      <c r="AY1143" s="72" t="s">
        <v>107</v>
      </c>
      <c r="BE1143" s="162">
        <f>IF(N1143="základní",J1143,0)</f>
        <v>27612.5</v>
      </c>
      <c r="BF1143" s="162">
        <f>IF(N1143="snížená",J1143,0)</f>
        <v>0</v>
      </c>
      <c r="BG1143" s="162">
        <f>IF(N1143="zákl. přenesená",J1143,0)</f>
        <v>0</v>
      </c>
      <c r="BH1143" s="162">
        <f>IF(N1143="sníž. přenesená",J1143,0)</f>
        <v>0</v>
      </c>
      <c r="BI1143" s="162">
        <f>IF(N1143="nulová",J1143,0)</f>
        <v>0</v>
      </c>
      <c r="BJ1143" s="72" t="s">
        <v>105</v>
      </c>
      <c r="BK1143" s="162">
        <f>ROUND(I1143*H1143,2)</f>
        <v>27612.5</v>
      </c>
      <c r="BL1143" s="72" t="s">
        <v>162</v>
      </c>
      <c r="BM1143" s="161" t="s">
        <v>1730</v>
      </c>
    </row>
    <row r="1144" spans="1:65" s="82" customFormat="1" x14ac:dyDescent="0.2">
      <c r="A1144" s="79"/>
      <c r="B1144" s="80"/>
      <c r="C1144" s="79"/>
      <c r="D1144" s="163" t="s">
        <v>116</v>
      </c>
      <c r="E1144" s="79"/>
      <c r="F1144" s="164" t="s">
        <v>1731</v>
      </c>
      <c r="G1144" s="79"/>
      <c r="H1144" s="79"/>
      <c r="I1144" s="79"/>
      <c r="J1144" s="79"/>
      <c r="K1144" s="79"/>
      <c r="L1144" s="80"/>
      <c r="M1144" s="165"/>
      <c r="O1144" s="79"/>
      <c r="P1144" s="79"/>
      <c r="Q1144" s="79"/>
      <c r="R1144" s="79"/>
      <c r="S1144" s="79"/>
      <c r="T1144" s="166"/>
      <c r="U1144" s="79"/>
      <c r="V1144" s="79"/>
      <c r="W1144" s="79"/>
      <c r="X1144" s="79"/>
      <c r="Y1144" s="79"/>
      <c r="Z1144" s="79"/>
      <c r="AA1144" s="79"/>
      <c r="AB1144" s="79"/>
      <c r="AC1144" s="79"/>
      <c r="AD1144" s="79"/>
      <c r="AE1144" s="79"/>
      <c r="AT1144" s="72" t="s">
        <v>116</v>
      </c>
      <c r="AU1144" s="72" t="s">
        <v>62</v>
      </c>
    </row>
    <row r="1145" spans="1:65" s="82" customFormat="1" x14ac:dyDescent="0.2">
      <c r="A1145" s="79"/>
      <c r="B1145" s="80"/>
      <c r="C1145" s="79"/>
      <c r="D1145" s="167" t="s">
        <v>118</v>
      </c>
      <c r="E1145" s="79"/>
      <c r="F1145" s="168" t="s">
        <v>4011</v>
      </c>
      <c r="G1145" s="79"/>
      <c r="H1145" s="79"/>
      <c r="I1145" s="79"/>
      <c r="J1145" s="79"/>
      <c r="K1145" s="79"/>
      <c r="L1145" s="80"/>
      <c r="M1145" s="165"/>
      <c r="O1145" s="79"/>
      <c r="P1145" s="79"/>
      <c r="Q1145" s="79"/>
      <c r="R1145" s="79"/>
      <c r="S1145" s="79"/>
      <c r="T1145" s="166"/>
      <c r="U1145" s="79"/>
      <c r="V1145" s="79"/>
      <c r="W1145" s="79"/>
      <c r="X1145" s="79"/>
      <c r="Y1145" s="79"/>
      <c r="Z1145" s="79"/>
      <c r="AA1145" s="79"/>
      <c r="AB1145" s="79"/>
      <c r="AC1145" s="79"/>
      <c r="AD1145" s="79"/>
      <c r="AE1145" s="79"/>
      <c r="AT1145" s="72" t="s">
        <v>118</v>
      </c>
      <c r="AU1145" s="72" t="s">
        <v>62</v>
      </c>
    </row>
    <row r="1146" spans="1:65" s="82" customFormat="1" ht="16.5" customHeight="1" x14ac:dyDescent="0.2">
      <c r="A1146" s="79"/>
      <c r="B1146" s="150"/>
      <c r="C1146" s="151" t="s">
        <v>1732</v>
      </c>
      <c r="D1146" s="151" t="s">
        <v>26</v>
      </c>
      <c r="E1146" s="152" t="s">
        <v>1733</v>
      </c>
      <c r="F1146" s="153" t="s">
        <v>1734</v>
      </c>
      <c r="G1146" s="154" t="s">
        <v>130</v>
      </c>
      <c r="H1146" s="155">
        <v>5</v>
      </c>
      <c r="I1146" s="156">
        <v>486.19</v>
      </c>
      <c r="J1146" s="156">
        <f>ROUND(I1146*H1146,2)</f>
        <v>2430.9499999999998</v>
      </c>
      <c r="K1146" s="153" t="s">
        <v>3562</v>
      </c>
      <c r="L1146" s="80"/>
      <c r="M1146" s="157" t="s">
        <v>31</v>
      </c>
      <c r="N1146" s="158" t="s">
        <v>3550</v>
      </c>
      <c r="O1146" s="159">
        <v>0.42399999999999999</v>
      </c>
      <c r="P1146" s="159">
        <f>O1146*H1146</f>
        <v>2.12</v>
      </c>
      <c r="Q1146" s="159">
        <v>5.9148499999999999E-4</v>
      </c>
      <c r="R1146" s="159">
        <f>Q1146*H1146</f>
        <v>2.9574250000000001E-3</v>
      </c>
      <c r="S1146" s="159">
        <v>0</v>
      </c>
      <c r="T1146" s="160">
        <f>S1146*H1146</f>
        <v>0</v>
      </c>
      <c r="U1146" s="79"/>
      <c r="V1146" s="79"/>
      <c r="W1146" s="79"/>
      <c r="X1146" s="79"/>
      <c r="Y1146" s="79"/>
      <c r="Z1146" s="79"/>
      <c r="AA1146" s="79"/>
      <c r="AB1146" s="79"/>
      <c r="AC1146" s="79"/>
      <c r="AD1146" s="79"/>
      <c r="AE1146" s="79"/>
      <c r="AR1146" s="161" t="s">
        <v>162</v>
      </c>
      <c r="AT1146" s="161" t="s">
        <v>26</v>
      </c>
      <c r="AU1146" s="161" t="s">
        <v>62</v>
      </c>
      <c r="AY1146" s="72" t="s">
        <v>107</v>
      </c>
      <c r="BE1146" s="162">
        <f>IF(N1146="základní",J1146,0)</f>
        <v>2430.9499999999998</v>
      </c>
      <c r="BF1146" s="162">
        <f>IF(N1146="snížená",J1146,0)</f>
        <v>0</v>
      </c>
      <c r="BG1146" s="162">
        <f>IF(N1146="zákl. přenesená",J1146,0)</f>
        <v>0</v>
      </c>
      <c r="BH1146" s="162">
        <f>IF(N1146="sníž. přenesená",J1146,0)</f>
        <v>0</v>
      </c>
      <c r="BI1146" s="162">
        <f>IF(N1146="nulová",J1146,0)</f>
        <v>0</v>
      </c>
      <c r="BJ1146" s="72" t="s">
        <v>105</v>
      </c>
      <c r="BK1146" s="162">
        <f>ROUND(I1146*H1146,2)</f>
        <v>2430.9499999999998</v>
      </c>
      <c r="BL1146" s="72" t="s">
        <v>162</v>
      </c>
      <c r="BM1146" s="161" t="s">
        <v>1735</v>
      </c>
    </row>
    <row r="1147" spans="1:65" s="82" customFormat="1" x14ac:dyDescent="0.2">
      <c r="A1147" s="79"/>
      <c r="B1147" s="80"/>
      <c r="C1147" s="79"/>
      <c r="D1147" s="163" t="s">
        <v>116</v>
      </c>
      <c r="E1147" s="79"/>
      <c r="F1147" s="164" t="s">
        <v>1736</v>
      </c>
      <c r="G1147" s="79"/>
      <c r="H1147" s="79"/>
      <c r="I1147" s="79"/>
      <c r="J1147" s="79"/>
      <c r="K1147" s="79"/>
      <c r="L1147" s="80"/>
      <c r="M1147" s="165"/>
      <c r="O1147" s="79"/>
      <c r="P1147" s="79"/>
      <c r="Q1147" s="79"/>
      <c r="R1147" s="79"/>
      <c r="S1147" s="79"/>
      <c r="T1147" s="166"/>
      <c r="U1147" s="79"/>
      <c r="V1147" s="79"/>
      <c r="W1147" s="79"/>
      <c r="X1147" s="79"/>
      <c r="Y1147" s="79"/>
      <c r="Z1147" s="79"/>
      <c r="AA1147" s="79"/>
      <c r="AB1147" s="79"/>
      <c r="AC1147" s="79"/>
      <c r="AD1147" s="79"/>
      <c r="AE1147" s="79"/>
      <c r="AT1147" s="72" t="s">
        <v>116</v>
      </c>
      <c r="AU1147" s="72" t="s">
        <v>62</v>
      </c>
    </row>
    <row r="1148" spans="1:65" s="82" customFormat="1" x14ac:dyDescent="0.2">
      <c r="A1148" s="79"/>
      <c r="B1148" s="80"/>
      <c r="C1148" s="79"/>
      <c r="D1148" s="167" t="s">
        <v>118</v>
      </c>
      <c r="E1148" s="79"/>
      <c r="F1148" s="168" t="s">
        <v>4012</v>
      </c>
      <c r="G1148" s="79"/>
      <c r="H1148" s="79"/>
      <c r="I1148" s="79"/>
      <c r="J1148" s="79"/>
      <c r="K1148" s="79"/>
      <c r="L1148" s="80"/>
      <c r="M1148" s="165"/>
      <c r="O1148" s="79"/>
      <c r="P1148" s="79"/>
      <c r="Q1148" s="79"/>
      <c r="R1148" s="79"/>
      <c r="S1148" s="79"/>
      <c r="T1148" s="166"/>
      <c r="U1148" s="79"/>
      <c r="V1148" s="79"/>
      <c r="W1148" s="79"/>
      <c r="X1148" s="79"/>
      <c r="Y1148" s="79"/>
      <c r="Z1148" s="79"/>
      <c r="AA1148" s="79"/>
      <c r="AB1148" s="79"/>
      <c r="AC1148" s="79"/>
      <c r="AD1148" s="79"/>
      <c r="AE1148" s="79"/>
      <c r="AT1148" s="72" t="s">
        <v>118</v>
      </c>
      <c r="AU1148" s="72" t="s">
        <v>62</v>
      </c>
    </row>
    <row r="1149" spans="1:65" s="82" customFormat="1" ht="16.5" customHeight="1" x14ac:dyDescent="0.2">
      <c r="A1149" s="79"/>
      <c r="B1149" s="150"/>
      <c r="C1149" s="151" t="s">
        <v>1737</v>
      </c>
      <c r="D1149" s="151" t="s">
        <v>26</v>
      </c>
      <c r="E1149" s="152" t="s">
        <v>1738</v>
      </c>
      <c r="F1149" s="153" t="s">
        <v>1739</v>
      </c>
      <c r="G1149" s="154" t="s">
        <v>130</v>
      </c>
      <c r="H1149" s="155">
        <v>10</v>
      </c>
      <c r="I1149" s="156">
        <v>560.25</v>
      </c>
      <c r="J1149" s="156">
        <f>ROUND(I1149*H1149,2)</f>
        <v>5602.5</v>
      </c>
      <c r="K1149" s="153" t="s">
        <v>3562</v>
      </c>
      <c r="L1149" s="80"/>
      <c r="M1149" s="157" t="s">
        <v>31</v>
      </c>
      <c r="N1149" s="158" t="s">
        <v>3550</v>
      </c>
      <c r="O1149" s="159">
        <v>0.42899999999999999</v>
      </c>
      <c r="P1149" s="159">
        <f>O1149*H1149</f>
        <v>4.29</v>
      </c>
      <c r="Q1149" s="159">
        <v>7.49565E-4</v>
      </c>
      <c r="R1149" s="159">
        <f>Q1149*H1149</f>
        <v>7.4956499999999995E-3</v>
      </c>
      <c r="S1149" s="159">
        <v>0</v>
      </c>
      <c r="T1149" s="160">
        <f>S1149*H1149</f>
        <v>0</v>
      </c>
      <c r="U1149" s="79"/>
      <c r="V1149" s="79"/>
      <c r="W1149" s="79"/>
      <c r="X1149" s="79"/>
      <c r="Y1149" s="79"/>
      <c r="Z1149" s="79"/>
      <c r="AA1149" s="79"/>
      <c r="AB1149" s="79"/>
      <c r="AC1149" s="79"/>
      <c r="AD1149" s="79"/>
      <c r="AE1149" s="79"/>
      <c r="AR1149" s="161" t="s">
        <v>162</v>
      </c>
      <c r="AT1149" s="161" t="s">
        <v>26</v>
      </c>
      <c r="AU1149" s="161" t="s">
        <v>62</v>
      </c>
      <c r="AY1149" s="72" t="s">
        <v>107</v>
      </c>
      <c r="BE1149" s="162">
        <f>IF(N1149="základní",J1149,0)</f>
        <v>5602.5</v>
      </c>
      <c r="BF1149" s="162">
        <f>IF(N1149="snížená",J1149,0)</f>
        <v>0</v>
      </c>
      <c r="BG1149" s="162">
        <f>IF(N1149="zákl. přenesená",J1149,0)</f>
        <v>0</v>
      </c>
      <c r="BH1149" s="162">
        <f>IF(N1149="sníž. přenesená",J1149,0)</f>
        <v>0</v>
      </c>
      <c r="BI1149" s="162">
        <f>IF(N1149="nulová",J1149,0)</f>
        <v>0</v>
      </c>
      <c r="BJ1149" s="72" t="s">
        <v>105</v>
      </c>
      <c r="BK1149" s="162">
        <f>ROUND(I1149*H1149,2)</f>
        <v>5602.5</v>
      </c>
      <c r="BL1149" s="72" t="s">
        <v>162</v>
      </c>
      <c r="BM1149" s="161" t="s">
        <v>1740</v>
      </c>
    </row>
    <row r="1150" spans="1:65" s="82" customFormat="1" x14ac:dyDescent="0.2">
      <c r="A1150" s="79"/>
      <c r="B1150" s="80"/>
      <c r="C1150" s="79"/>
      <c r="D1150" s="163" t="s">
        <v>116</v>
      </c>
      <c r="E1150" s="79"/>
      <c r="F1150" s="164" t="s">
        <v>1741</v>
      </c>
      <c r="G1150" s="79"/>
      <c r="H1150" s="79"/>
      <c r="I1150" s="79"/>
      <c r="J1150" s="79"/>
      <c r="K1150" s="79"/>
      <c r="L1150" s="80"/>
      <c r="M1150" s="165"/>
      <c r="O1150" s="79"/>
      <c r="P1150" s="79"/>
      <c r="Q1150" s="79"/>
      <c r="R1150" s="79"/>
      <c r="S1150" s="79"/>
      <c r="T1150" s="166"/>
      <c r="U1150" s="79"/>
      <c r="V1150" s="79"/>
      <c r="W1150" s="79"/>
      <c r="X1150" s="79"/>
      <c r="Y1150" s="79"/>
      <c r="Z1150" s="79"/>
      <c r="AA1150" s="79"/>
      <c r="AB1150" s="79"/>
      <c r="AC1150" s="79"/>
      <c r="AD1150" s="79"/>
      <c r="AE1150" s="79"/>
      <c r="AT1150" s="72" t="s">
        <v>116</v>
      </c>
      <c r="AU1150" s="72" t="s">
        <v>62</v>
      </c>
    </row>
    <row r="1151" spans="1:65" s="82" customFormat="1" x14ac:dyDescent="0.2">
      <c r="A1151" s="79"/>
      <c r="B1151" s="80"/>
      <c r="C1151" s="79"/>
      <c r="D1151" s="167" t="s">
        <v>118</v>
      </c>
      <c r="E1151" s="79"/>
      <c r="F1151" s="168" t="s">
        <v>4013</v>
      </c>
      <c r="G1151" s="79"/>
      <c r="H1151" s="79"/>
      <c r="I1151" s="79"/>
      <c r="J1151" s="79"/>
      <c r="K1151" s="79"/>
      <c r="L1151" s="80"/>
      <c r="M1151" s="165"/>
      <c r="O1151" s="79"/>
      <c r="P1151" s="79"/>
      <c r="Q1151" s="79"/>
      <c r="R1151" s="79"/>
      <c r="S1151" s="79"/>
      <c r="T1151" s="166"/>
      <c r="U1151" s="79"/>
      <c r="V1151" s="79"/>
      <c r="W1151" s="79"/>
      <c r="X1151" s="79"/>
      <c r="Y1151" s="79"/>
      <c r="Z1151" s="79"/>
      <c r="AA1151" s="79"/>
      <c r="AB1151" s="79"/>
      <c r="AC1151" s="79"/>
      <c r="AD1151" s="79"/>
      <c r="AE1151" s="79"/>
      <c r="AT1151" s="72" t="s">
        <v>118</v>
      </c>
      <c r="AU1151" s="72" t="s">
        <v>62</v>
      </c>
    </row>
    <row r="1152" spans="1:65" s="82" customFormat="1" ht="16.5" customHeight="1" x14ac:dyDescent="0.2">
      <c r="A1152" s="79"/>
      <c r="B1152" s="150"/>
      <c r="C1152" s="151" t="s">
        <v>1742</v>
      </c>
      <c r="D1152" s="151" t="s">
        <v>26</v>
      </c>
      <c r="E1152" s="152" t="s">
        <v>1743</v>
      </c>
      <c r="F1152" s="153" t="s">
        <v>1744</v>
      </c>
      <c r="G1152" s="154" t="s">
        <v>130</v>
      </c>
      <c r="H1152" s="155">
        <v>10</v>
      </c>
      <c r="I1152" s="156">
        <v>789.44</v>
      </c>
      <c r="J1152" s="156">
        <f>ROUND(I1152*H1152,2)</f>
        <v>7894.4</v>
      </c>
      <c r="K1152" s="153" t="s">
        <v>3562</v>
      </c>
      <c r="L1152" s="80"/>
      <c r="M1152" s="157" t="s">
        <v>31</v>
      </c>
      <c r="N1152" s="158" t="s">
        <v>3550</v>
      </c>
      <c r="O1152" s="159">
        <v>0.438</v>
      </c>
      <c r="P1152" s="159">
        <f>O1152*H1152</f>
        <v>4.38</v>
      </c>
      <c r="Q1152" s="159">
        <v>1.2879300000000001E-3</v>
      </c>
      <c r="R1152" s="159">
        <f>Q1152*H1152</f>
        <v>1.28793E-2</v>
      </c>
      <c r="S1152" s="159">
        <v>0</v>
      </c>
      <c r="T1152" s="160">
        <f>S1152*H1152</f>
        <v>0</v>
      </c>
      <c r="U1152" s="79"/>
      <c r="V1152" s="79"/>
      <c r="W1152" s="79"/>
      <c r="X1152" s="79"/>
      <c r="Y1152" s="79"/>
      <c r="Z1152" s="79"/>
      <c r="AA1152" s="79"/>
      <c r="AB1152" s="79"/>
      <c r="AC1152" s="79"/>
      <c r="AD1152" s="79"/>
      <c r="AE1152" s="79"/>
      <c r="AR1152" s="161" t="s">
        <v>162</v>
      </c>
      <c r="AT1152" s="161" t="s">
        <v>26</v>
      </c>
      <c r="AU1152" s="161" t="s">
        <v>62</v>
      </c>
      <c r="AY1152" s="72" t="s">
        <v>107</v>
      </c>
      <c r="BE1152" s="162">
        <f>IF(N1152="základní",J1152,0)</f>
        <v>7894.4</v>
      </c>
      <c r="BF1152" s="162">
        <f>IF(N1152="snížená",J1152,0)</f>
        <v>0</v>
      </c>
      <c r="BG1152" s="162">
        <f>IF(N1152="zákl. přenesená",J1152,0)</f>
        <v>0</v>
      </c>
      <c r="BH1152" s="162">
        <f>IF(N1152="sníž. přenesená",J1152,0)</f>
        <v>0</v>
      </c>
      <c r="BI1152" s="162">
        <f>IF(N1152="nulová",J1152,0)</f>
        <v>0</v>
      </c>
      <c r="BJ1152" s="72" t="s">
        <v>105</v>
      </c>
      <c r="BK1152" s="162">
        <f>ROUND(I1152*H1152,2)</f>
        <v>7894.4</v>
      </c>
      <c r="BL1152" s="72" t="s">
        <v>162</v>
      </c>
      <c r="BM1152" s="161" t="s">
        <v>1745</v>
      </c>
    </row>
    <row r="1153" spans="1:65" s="82" customFormat="1" x14ac:dyDescent="0.2">
      <c r="A1153" s="79"/>
      <c r="B1153" s="80"/>
      <c r="C1153" s="79"/>
      <c r="D1153" s="163" t="s">
        <v>116</v>
      </c>
      <c r="E1153" s="79"/>
      <c r="F1153" s="164" t="s">
        <v>1746</v>
      </c>
      <c r="G1153" s="79"/>
      <c r="H1153" s="79"/>
      <c r="I1153" s="79"/>
      <c r="J1153" s="79"/>
      <c r="K1153" s="79"/>
      <c r="L1153" s="80"/>
      <c r="M1153" s="165"/>
      <c r="O1153" s="79"/>
      <c r="P1153" s="79"/>
      <c r="Q1153" s="79"/>
      <c r="R1153" s="79"/>
      <c r="S1153" s="79"/>
      <c r="T1153" s="166"/>
      <c r="U1153" s="79"/>
      <c r="V1153" s="79"/>
      <c r="W1153" s="79"/>
      <c r="X1153" s="79"/>
      <c r="Y1153" s="79"/>
      <c r="Z1153" s="79"/>
      <c r="AA1153" s="79"/>
      <c r="AB1153" s="79"/>
      <c r="AC1153" s="79"/>
      <c r="AD1153" s="79"/>
      <c r="AE1153" s="79"/>
      <c r="AT1153" s="72" t="s">
        <v>116</v>
      </c>
      <c r="AU1153" s="72" t="s">
        <v>62</v>
      </c>
    </row>
    <row r="1154" spans="1:65" s="82" customFormat="1" x14ac:dyDescent="0.2">
      <c r="A1154" s="79"/>
      <c r="B1154" s="80"/>
      <c r="C1154" s="79"/>
      <c r="D1154" s="167" t="s">
        <v>118</v>
      </c>
      <c r="E1154" s="79"/>
      <c r="F1154" s="168" t="s">
        <v>4014</v>
      </c>
      <c r="G1154" s="79"/>
      <c r="H1154" s="79"/>
      <c r="I1154" s="79"/>
      <c r="J1154" s="79"/>
      <c r="K1154" s="79"/>
      <c r="L1154" s="80"/>
      <c r="M1154" s="165"/>
      <c r="O1154" s="79"/>
      <c r="P1154" s="79"/>
      <c r="Q1154" s="79"/>
      <c r="R1154" s="79"/>
      <c r="S1154" s="79"/>
      <c r="T1154" s="166"/>
      <c r="U1154" s="79"/>
      <c r="V1154" s="79"/>
      <c r="W1154" s="79"/>
      <c r="X1154" s="79"/>
      <c r="Y1154" s="79"/>
      <c r="Z1154" s="79"/>
      <c r="AA1154" s="79"/>
      <c r="AB1154" s="79"/>
      <c r="AC1154" s="79"/>
      <c r="AD1154" s="79"/>
      <c r="AE1154" s="79"/>
      <c r="AT1154" s="72" t="s">
        <v>118</v>
      </c>
      <c r="AU1154" s="72" t="s">
        <v>62</v>
      </c>
    </row>
    <row r="1155" spans="1:65" s="82" customFormat="1" ht="16.5" customHeight="1" x14ac:dyDescent="0.2">
      <c r="A1155" s="79"/>
      <c r="B1155" s="150"/>
      <c r="C1155" s="151" t="s">
        <v>1747</v>
      </c>
      <c r="D1155" s="151" t="s">
        <v>26</v>
      </c>
      <c r="E1155" s="152" t="s">
        <v>1748</v>
      </c>
      <c r="F1155" s="153" t="s">
        <v>1749</v>
      </c>
      <c r="G1155" s="154" t="s">
        <v>130</v>
      </c>
      <c r="H1155" s="155">
        <v>3</v>
      </c>
      <c r="I1155" s="156">
        <v>1073.9000000000001</v>
      </c>
      <c r="J1155" s="156">
        <f>ROUND(I1155*H1155,2)</f>
        <v>3221.7</v>
      </c>
      <c r="K1155" s="153" t="s">
        <v>3562</v>
      </c>
      <c r="L1155" s="80"/>
      <c r="M1155" s="157" t="s">
        <v>31</v>
      </c>
      <c r="N1155" s="158" t="s">
        <v>3550</v>
      </c>
      <c r="O1155" s="159">
        <v>0.443</v>
      </c>
      <c r="P1155" s="159">
        <f>O1155*H1155</f>
        <v>1.329</v>
      </c>
      <c r="Q1155" s="159">
        <v>1.6122650000000001E-3</v>
      </c>
      <c r="R1155" s="159">
        <f>Q1155*H1155</f>
        <v>4.8367950000000005E-3</v>
      </c>
      <c r="S1155" s="159">
        <v>0</v>
      </c>
      <c r="T1155" s="160">
        <f>S1155*H1155</f>
        <v>0</v>
      </c>
      <c r="U1155" s="79"/>
      <c r="V1155" s="79"/>
      <c r="W1155" s="79"/>
      <c r="X1155" s="79"/>
      <c r="Y1155" s="79"/>
      <c r="Z1155" s="79"/>
      <c r="AA1155" s="79"/>
      <c r="AB1155" s="79"/>
      <c r="AC1155" s="79"/>
      <c r="AD1155" s="79"/>
      <c r="AE1155" s="79"/>
      <c r="AR1155" s="161" t="s">
        <v>162</v>
      </c>
      <c r="AT1155" s="161" t="s">
        <v>26</v>
      </c>
      <c r="AU1155" s="161" t="s">
        <v>62</v>
      </c>
      <c r="AY1155" s="72" t="s">
        <v>107</v>
      </c>
      <c r="BE1155" s="162">
        <f>IF(N1155="základní",J1155,0)</f>
        <v>3221.7</v>
      </c>
      <c r="BF1155" s="162">
        <f>IF(N1155="snížená",J1155,0)</f>
        <v>0</v>
      </c>
      <c r="BG1155" s="162">
        <f>IF(N1155="zákl. přenesená",J1155,0)</f>
        <v>0</v>
      </c>
      <c r="BH1155" s="162">
        <f>IF(N1155="sníž. přenesená",J1155,0)</f>
        <v>0</v>
      </c>
      <c r="BI1155" s="162">
        <f>IF(N1155="nulová",J1155,0)</f>
        <v>0</v>
      </c>
      <c r="BJ1155" s="72" t="s">
        <v>105</v>
      </c>
      <c r="BK1155" s="162">
        <f>ROUND(I1155*H1155,2)</f>
        <v>3221.7</v>
      </c>
      <c r="BL1155" s="72" t="s">
        <v>162</v>
      </c>
      <c r="BM1155" s="161" t="s">
        <v>1750</v>
      </c>
    </row>
    <row r="1156" spans="1:65" s="82" customFormat="1" x14ac:dyDescent="0.2">
      <c r="A1156" s="79"/>
      <c r="B1156" s="80"/>
      <c r="C1156" s="79"/>
      <c r="D1156" s="163" t="s">
        <v>116</v>
      </c>
      <c r="E1156" s="79"/>
      <c r="F1156" s="164" t="s">
        <v>1751</v>
      </c>
      <c r="G1156" s="79"/>
      <c r="H1156" s="79"/>
      <c r="I1156" s="79"/>
      <c r="J1156" s="79"/>
      <c r="K1156" s="79"/>
      <c r="L1156" s="80"/>
      <c r="M1156" s="165"/>
      <c r="O1156" s="79"/>
      <c r="P1156" s="79"/>
      <c r="Q1156" s="79"/>
      <c r="R1156" s="79"/>
      <c r="S1156" s="79"/>
      <c r="T1156" s="166"/>
      <c r="U1156" s="79"/>
      <c r="V1156" s="79"/>
      <c r="W1156" s="79"/>
      <c r="X1156" s="79"/>
      <c r="Y1156" s="79"/>
      <c r="Z1156" s="79"/>
      <c r="AA1156" s="79"/>
      <c r="AB1156" s="79"/>
      <c r="AC1156" s="79"/>
      <c r="AD1156" s="79"/>
      <c r="AE1156" s="79"/>
      <c r="AT1156" s="72" t="s">
        <v>116</v>
      </c>
      <c r="AU1156" s="72" t="s">
        <v>62</v>
      </c>
    </row>
    <row r="1157" spans="1:65" s="82" customFormat="1" x14ac:dyDescent="0.2">
      <c r="A1157" s="79"/>
      <c r="B1157" s="80"/>
      <c r="C1157" s="79"/>
      <c r="D1157" s="167" t="s">
        <v>118</v>
      </c>
      <c r="E1157" s="79"/>
      <c r="F1157" s="168" t="s">
        <v>4015</v>
      </c>
      <c r="G1157" s="79"/>
      <c r="H1157" s="79"/>
      <c r="I1157" s="79"/>
      <c r="J1157" s="79"/>
      <c r="K1157" s="79"/>
      <c r="L1157" s="80"/>
      <c r="M1157" s="165"/>
      <c r="O1157" s="79"/>
      <c r="P1157" s="79"/>
      <c r="Q1157" s="79"/>
      <c r="R1157" s="79"/>
      <c r="S1157" s="79"/>
      <c r="T1157" s="166"/>
      <c r="U1157" s="79"/>
      <c r="V1157" s="79"/>
      <c r="W1157" s="79"/>
      <c r="X1157" s="79"/>
      <c r="Y1157" s="79"/>
      <c r="Z1157" s="79"/>
      <c r="AA1157" s="79"/>
      <c r="AB1157" s="79"/>
      <c r="AC1157" s="79"/>
      <c r="AD1157" s="79"/>
      <c r="AE1157" s="79"/>
      <c r="AT1157" s="72" t="s">
        <v>118</v>
      </c>
      <c r="AU1157" s="72" t="s">
        <v>62</v>
      </c>
    </row>
    <row r="1158" spans="1:65" s="82" customFormat="1" ht="16.5" customHeight="1" x14ac:dyDescent="0.2">
      <c r="A1158" s="79"/>
      <c r="B1158" s="150"/>
      <c r="C1158" s="151" t="s">
        <v>1752</v>
      </c>
      <c r="D1158" s="151" t="s">
        <v>26</v>
      </c>
      <c r="E1158" s="152" t="s">
        <v>1753</v>
      </c>
      <c r="F1158" s="153" t="s">
        <v>966</v>
      </c>
      <c r="G1158" s="154" t="s">
        <v>130</v>
      </c>
      <c r="H1158" s="155">
        <v>50</v>
      </c>
      <c r="I1158" s="156">
        <v>392.99</v>
      </c>
      <c r="J1158" s="156">
        <f>ROUND(I1158*H1158,2)</f>
        <v>19649.5</v>
      </c>
      <c r="K1158" s="153" t="s">
        <v>3562</v>
      </c>
      <c r="L1158" s="80"/>
      <c r="M1158" s="157" t="s">
        <v>31</v>
      </c>
      <c r="N1158" s="158" t="s">
        <v>3550</v>
      </c>
      <c r="O1158" s="159">
        <v>0.20699999999999999</v>
      </c>
      <c r="P1158" s="159">
        <f>O1158*H1158</f>
        <v>10.35</v>
      </c>
      <c r="Q1158" s="159">
        <v>4.6401500000000002E-4</v>
      </c>
      <c r="R1158" s="159">
        <f>Q1158*H1158</f>
        <v>2.3200750000000003E-2</v>
      </c>
      <c r="S1158" s="159">
        <v>0</v>
      </c>
      <c r="T1158" s="160">
        <f>S1158*H1158</f>
        <v>0</v>
      </c>
      <c r="U1158" s="79"/>
      <c r="V1158" s="79"/>
      <c r="W1158" s="79"/>
      <c r="X1158" s="79"/>
      <c r="Y1158" s="79"/>
      <c r="Z1158" s="79"/>
      <c r="AA1158" s="79"/>
      <c r="AB1158" s="79"/>
      <c r="AC1158" s="79"/>
      <c r="AD1158" s="79"/>
      <c r="AE1158" s="79"/>
      <c r="AR1158" s="161" t="s">
        <v>162</v>
      </c>
      <c r="AT1158" s="161" t="s">
        <v>26</v>
      </c>
      <c r="AU1158" s="161" t="s">
        <v>62</v>
      </c>
      <c r="AY1158" s="72" t="s">
        <v>107</v>
      </c>
      <c r="BE1158" s="162">
        <f>IF(N1158="základní",J1158,0)</f>
        <v>19649.5</v>
      </c>
      <c r="BF1158" s="162">
        <f>IF(N1158="snížená",J1158,0)</f>
        <v>0</v>
      </c>
      <c r="BG1158" s="162">
        <f>IF(N1158="zákl. přenesená",J1158,0)</f>
        <v>0</v>
      </c>
      <c r="BH1158" s="162">
        <f>IF(N1158="sníž. přenesená",J1158,0)</f>
        <v>0</v>
      </c>
      <c r="BI1158" s="162">
        <f>IF(N1158="nulová",J1158,0)</f>
        <v>0</v>
      </c>
      <c r="BJ1158" s="72" t="s">
        <v>105</v>
      </c>
      <c r="BK1158" s="162">
        <f>ROUND(I1158*H1158,2)</f>
        <v>19649.5</v>
      </c>
      <c r="BL1158" s="72" t="s">
        <v>162</v>
      </c>
      <c r="BM1158" s="161" t="s">
        <v>1754</v>
      </c>
    </row>
    <row r="1159" spans="1:65" s="82" customFormat="1" x14ac:dyDescent="0.2">
      <c r="A1159" s="79"/>
      <c r="B1159" s="80"/>
      <c r="C1159" s="79"/>
      <c r="D1159" s="163" t="s">
        <v>116</v>
      </c>
      <c r="E1159" s="79"/>
      <c r="F1159" s="164" t="s">
        <v>1755</v>
      </c>
      <c r="G1159" s="79"/>
      <c r="H1159" s="79"/>
      <c r="I1159" s="79"/>
      <c r="J1159" s="79"/>
      <c r="K1159" s="79"/>
      <c r="L1159" s="80"/>
      <c r="M1159" s="165"/>
      <c r="O1159" s="79"/>
      <c r="P1159" s="79"/>
      <c r="Q1159" s="79"/>
      <c r="R1159" s="79"/>
      <c r="S1159" s="79"/>
      <c r="T1159" s="166"/>
      <c r="U1159" s="79"/>
      <c r="V1159" s="79"/>
      <c r="W1159" s="79"/>
      <c r="X1159" s="79"/>
      <c r="Y1159" s="79"/>
      <c r="Z1159" s="79"/>
      <c r="AA1159" s="79"/>
      <c r="AB1159" s="79"/>
      <c r="AC1159" s="79"/>
      <c r="AD1159" s="79"/>
      <c r="AE1159" s="79"/>
      <c r="AT1159" s="72" t="s">
        <v>116</v>
      </c>
      <c r="AU1159" s="72" t="s">
        <v>62</v>
      </c>
    </row>
    <row r="1160" spans="1:65" s="82" customFormat="1" x14ac:dyDescent="0.2">
      <c r="A1160" s="79"/>
      <c r="B1160" s="80"/>
      <c r="C1160" s="79"/>
      <c r="D1160" s="167" t="s">
        <v>118</v>
      </c>
      <c r="E1160" s="79"/>
      <c r="F1160" s="168" t="s">
        <v>4016</v>
      </c>
      <c r="G1160" s="79"/>
      <c r="H1160" s="79"/>
      <c r="I1160" s="79"/>
      <c r="J1160" s="79"/>
      <c r="K1160" s="79"/>
      <c r="L1160" s="80"/>
      <c r="M1160" s="165"/>
      <c r="O1160" s="79"/>
      <c r="P1160" s="79"/>
      <c r="Q1160" s="79"/>
      <c r="R1160" s="79"/>
      <c r="S1160" s="79"/>
      <c r="T1160" s="166"/>
      <c r="U1160" s="79"/>
      <c r="V1160" s="79"/>
      <c r="W1160" s="79"/>
      <c r="X1160" s="79"/>
      <c r="Y1160" s="79"/>
      <c r="Z1160" s="79"/>
      <c r="AA1160" s="79"/>
      <c r="AB1160" s="79"/>
      <c r="AC1160" s="79"/>
      <c r="AD1160" s="79"/>
      <c r="AE1160" s="79"/>
      <c r="AT1160" s="72" t="s">
        <v>118</v>
      </c>
      <c r="AU1160" s="72" t="s">
        <v>62</v>
      </c>
    </row>
    <row r="1161" spans="1:65" s="82" customFormat="1" ht="16.5" customHeight="1" x14ac:dyDescent="0.2">
      <c r="A1161" s="79"/>
      <c r="B1161" s="150"/>
      <c r="C1161" s="151" t="s">
        <v>1756</v>
      </c>
      <c r="D1161" s="151" t="s">
        <v>26</v>
      </c>
      <c r="E1161" s="152" t="s">
        <v>1757</v>
      </c>
      <c r="F1161" s="153" t="s">
        <v>971</v>
      </c>
      <c r="G1161" s="154" t="s">
        <v>130</v>
      </c>
      <c r="H1161" s="155">
        <v>150</v>
      </c>
      <c r="I1161" s="156">
        <v>452.52</v>
      </c>
      <c r="J1161" s="156">
        <f>ROUND(I1161*H1161,2)</f>
        <v>67878</v>
      </c>
      <c r="K1161" s="153" t="s">
        <v>3562</v>
      </c>
      <c r="L1161" s="80"/>
      <c r="M1161" s="157" t="s">
        <v>31</v>
      </c>
      <c r="N1161" s="158" t="s">
        <v>3550</v>
      </c>
      <c r="O1161" s="159">
        <v>0.21199999999999999</v>
      </c>
      <c r="P1161" s="159">
        <f>O1161*H1161</f>
        <v>31.8</v>
      </c>
      <c r="Q1161" s="159">
        <v>5.5323500000000001E-4</v>
      </c>
      <c r="R1161" s="159">
        <f>Q1161*H1161</f>
        <v>8.2985249999999997E-2</v>
      </c>
      <c r="S1161" s="159">
        <v>0</v>
      </c>
      <c r="T1161" s="160">
        <f>S1161*H1161</f>
        <v>0</v>
      </c>
      <c r="U1161" s="79"/>
      <c r="V1161" s="79"/>
      <c r="W1161" s="79"/>
      <c r="X1161" s="79"/>
      <c r="Y1161" s="79"/>
      <c r="Z1161" s="79"/>
      <c r="AA1161" s="79"/>
      <c r="AB1161" s="79"/>
      <c r="AC1161" s="79"/>
      <c r="AD1161" s="79"/>
      <c r="AE1161" s="79"/>
      <c r="AR1161" s="161" t="s">
        <v>162</v>
      </c>
      <c r="AT1161" s="161" t="s">
        <v>26</v>
      </c>
      <c r="AU1161" s="161" t="s">
        <v>62</v>
      </c>
      <c r="AY1161" s="72" t="s">
        <v>107</v>
      </c>
      <c r="BE1161" s="162">
        <f>IF(N1161="základní",J1161,0)</f>
        <v>67878</v>
      </c>
      <c r="BF1161" s="162">
        <f>IF(N1161="snížená",J1161,0)</f>
        <v>0</v>
      </c>
      <c r="BG1161" s="162">
        <f>IF(N1161="zákl. přenesená",J1161,0)</f>
        <v>0</v>
      </c>
      <c r="BH1161" s="162">
        <f>IF(N1161="sníž. přenesená",J1161,0)</f>
        <v>0</v>
      </c>
      <c r="BI1161" s="162">
        <f>IF(N1161="nulová",J1161,0)</f>
        <v>0</v>
      </c>
      <c r="BJ1161" s="72" t="s">
        <v>105</v>
      </c>
      <c r="BK1161" s="162">
        <f>ROUND(I1161*H1161,2)</f>
        <v>67878</v>
      </c>
      <c r="BL1161" s="72" t="s">
        <v>162</v>
      </c>
      <c r="BM1161" s="161" t="s">
        <v>1758</v>
      </c>
    </row>
    <row r="1162" spans="1:65" s="82" customFormat="1" x14ac:dyDescent="0.2">
      <c r="A1162" s="79"/>
      <c r="B1162" s="80"/>
      <c r="C1162" s="79"/>
      <c r="D1162" s="163" t="s">
        <v>116</v>
      </c>
      <c r="E1162" s="79"/>
      <c r="F1162" s="164" t="s">
        <v>1759</v>
      </c>
      <c r="G1162" s="79"/>
      <c r="H1162" s="79"/>
      <c r="I1162" s="79"/>
      <c r="J1162" s="79"/>
      <c r="K1162" s="79"/>
      <c r="L1162" s="80"/>
      <c r="M1162" s="165"/>
      <c r="O1162" s="79"/>
      <c r="P1162" s="79"/>
      <c r="Q1162" s="79"/>
      <c r="R1162" s="79"/>
      <c r="S1162" s="79"/>
      <c r="T1162" s="166"/>
      <c r="U1162" s="79"/>
      <c r="V1162" s="79"/>
      <c r="W1162" s="79"/>
      <c r="X1162" s="79"/>
      <c r="Y1162" s="79"/>
      <c r="Z1162" s="79"/>
      <c r="AA1162" s="79"/>
      <c r="AB1162" s="79"/>
      <c r="AC1162" s="79"/>
      <c r="AD1162" s="79"/>
      <c r="AE1162" s="79"/>
      <c r="AT1162" s="72" t="s">
        <v>116</v>
      </c>
      <c r="AU1162" s="72" t="s">
        <v>62</v>
      </c>
    </row>
    <row r="1163" spans="1:65" s="82" customFormat="1" x14ac:dyDescent="0.2">
      <c r="A1163" s="79"/>
      <c r="B1163" s="80"/>
      <c r="C1163" s="79"/>
      <c r="D1163" s="167" t="s">
        <v>118</v>
      </c>
      <c r="E1163" s="79"/>
      <c r="F1163" s="168" t="s">
        <v>4017</v>
      </c>
      <c r="G1163" s="79"/>
      <c r="H1163" s="79"/>
      <c r="I1163" s="79"/>
      <c r="J1163" s="79"/>
      <c r="K1163" s="79"/>
      <c r="L1163" s="80"/>
      <c r="M1163" s="165"/>
      <c r="O1163" s="79"/>
      <c r="P1163" s="79"/>
      <c r="Q1163" s="79"/>
      <c r="R1163" s="79"/>
      <c r="S1163" s="79"/>
      <c r="T1163" s="166"/>
      <c r="U1163" s="79"/>
      <c r="V1163" s="79"/>
      <c r="W1163" s="79"/>
      <c r="X1163" s="79"/>
      <c r="Y1163" s="79"/>
      <c r="Z1163" s="79"/>
      <c r="AA1163" s="79"/>
      <c r="AB1163" s="79"/>
      <c r="AC1163" s="79"/>
      <c r="AD1163" s="79"/>
      <c r="AE1163" s="79"/>
      <c r="AT1163" s="72" t="s">
        <v>118</v>
      </c>
      <c r="AU1163" s="72" t="s">
        <v>62</v>
      </c>
    </row>
    <row r="1164" spans="1:65" s="82" customFormat="1" ht="16.5" customHeight="1" x14ac:dyDescent="0.2">
      <c r="A1164" s="79"/>
      <c r="B1164" s="150"/>
      <c r="C1164" s="151" t="s">
        <v>1760</v>
      </c>
      <c r="D1164" s="151" t="s">
        <v>26</v>
      </c>
      <c r="E1164" s="152" t="s">
        <v>1761</v>
      </c>
      <c r="F1164" s="153" t="s">
        <v>976</v>
      </c>
      <c r="G1164" s="154" t="s">
        <v>130</v>
      </c>
      <c r="H1164" s="155">
        <v>200</v>
      </c>
      <c r="I1164" s="156">
        <v>535.88</v>
      </c>
      <c r="J1164" s="156">
        <f>ROUND(I1164*H1164,2)</f>
        <v>107176</v>
      </c>
      <c r="K1164" s="153" t="s">
        <v>3562</v>
      </c>
      <c r="L1164" s="80"/>
      <c r="M1164" s="157" t="s">
        <v>31</v>
      </c>
      <c r="N1164" s="158" t="s">
        <v>3550</v>
      </c>
      <c r="O1164" s="159">
        <v>0.215</v>
      </c>
      <c r="P1164" s="159">
        <f>O1164*H1164</f>
        <v>43</v>
      </c>
      <c r="Q1164" s="159">
        <v>7.0596500000000002E-4</v>
      </c>
      <c r="R1164" s="159">
        <f>Q1164*H1164</f>
        <v>0.14119300000000001</v>
      </c>
      <c r="S1164" s="159">
        <v>0</v>
      </c>
      <c r="T1164" s="160">
        <f>S1164*H1164</f>
        <v>0</v>
      </c>
      <c r="U1164" s="79"/>
      <c r="V1164" s="79"/>
      <c r="W1164" s="79"/>
      <c r="X1164" s="79"/>
      <c r="Y1164" s="79"/>
      <c r="Z1164" s="79"/>
      <c r="AA1164" s="79"/>
      <c r="AB1164" s="79"/>
      <c r="AC1164" s="79"/>
      <c r="AD1164" s="79"/>
      <c r="AE1164" s="79"/>
      <c r="AR1164" s="161" t="s">
        <v>162</v>
      </c>
      <c r="AT1164" s="161" t="s">
        <v>26</v>
      </c>
      <c r="AU1164" s="161" t="s">
        <v>62</v>
      </c>
      <c r="AY1164" s="72" t="s">
        <v>107</v>
      </c>
      <c r="BE1164" s="162">
        <f>IF(N1164="základní",J1164,0)</f>
        <v>107176</v>
      </c>
      <c r="BF1164" s="162">
        <f>IF(N1164="snížená",J1164,0)</f>
        <v>0</v>
      </c>
      <c r="BG1164" s="162">
        <f>IF(N1164="zákl. přenesená",J1164,0)</f>
        <v>0</v>
      </c>
      <c r="BH1164" s="162">
        <f>IF(N1164="sníž. přenesená",J1164,0)</f>
        <v>0</v>
      </c>
      <c r="BI1164" s="162">
        <f>IF(N1164="nulová",J1164,0)</f>
        <v>0</v>
      </c>
      <c r="BJ1164" s="72" t="s">
        <v>105</v>
      </c>
      <c r="BK1164" s="162">
        <f>ROUND(I1164*H1164,2)</f>
        <v>107176</v>
      </c>
      <c r="BL1164" s="72" t="s">
        <v>162</v>
      </c>
      <c r="BM1164" s="161" t="s">
        <v>1762</v>
      </c>
    </row>
    <row r="1165" spans="1:65" s="82" customFormat="1" x14ac:dyDescent="0.2">
      <c r="A1165" s="79"/>
      <c r="B1165" s="80"/>
      <c r="C1165" s="79"/>
      <c r="D1165" s="163" t="s">
        <v>116</v>
      </c>
      <c r="E1165" s="79"/>
      <c r="F1165" s="164" t="s">
        <v>1763</v>
      </c>
      <c r="G1165" s="79"/>
      <c r="H1165" s="79"/>
      <c r="I1165" s="79"/>
      <c r="J1165" s="79"/>
      <c r="K1165" s="79"/>
      <c r="L1165" s="80"/>
      <c r="M1165" s="165"/>
      <c r="O1165" s="79"/>
      <c r="P1165" s="79"/>
      <c r="Q1165" s="79"/>
      <c r="R1165" s="79"/>
      <c r="S1165" s="79"/>
      <c r="T1165" s="166"/>
      <c r="U1165" s="79"/>
      <c r="V1165" s="79"/>
      <c r="W1165" s="79"/>
      <c r="X1165" s="79"/>
      <c r="Y1165" s="79"/>
      <c r="Z1165" s="79"/>
      <c r="AA1165" s="79"/>
      <c r="AB1165" s="79"/>
      <c r="AC1165" s="79"/>
      <c r="AD1165" s="79"/>
      <c r="AE1165" s="79"/>
      <c r="AT1165" s="72" t="s">
        <v>116</v>
      </c>
      <c r="AU1165" s="72" t="s">
        <v>62</v>
      </c>
    </row>
    <row r="1166" spans="1:65" s="82" customFormat="1" x14ac:dyDescent="0.2">
      <c r="A1166" s="79"/>
      <c r="B1166" s="80"/>
      <c r="C1166" s="79"/>
      <c r="D1166" s="167" t="s">
        <v>118</v>
      </c>
      <c r="E1166" s="79"/>
      <c r="F1166" s="168" t="s">
        <v>4018</v>
      </c>
      <c r="G1166" s="79"/>
      <c r="H1166" s="79"/>
      <c r="I1166" s="79"/>
      <c r="J1166" s="79"/>
      <c r="K1166" s="79"/>
      <c r="L1166" s="80"/>
      <c r="M1166" s="165"/>
      <c r="O1166" s="79"/>
      <c r="P1166" s="79"/>
      <c r="Q1166" s="79"/>
      <c r="R1166" s="79"/>
      <c r="S1166" s="79"/>
      <c r="T1166" s="166"/>
      <c r="U1166" s="79"/>
      <c r="V1166" s="79"/>
      <c r="W1166" s="79"/>
      <c r="X1166" s="79"/>
      <c r="Y1166" s="79"/>
      <c r="Z1166" s="79"/>
      <c r="AA1166" s="79"/>
      <c r="AB1166" s="79"/>
      <c r="AC1166" s="79"/>
      <c r="AD1166" s="79"/>
      <c r="AE1166" s="79"/>
      <c r="AT1166" s="72" t="s">
        <v>118</v>
      </c>
      <c r="AU1166" s="72" t="s">
        <v>62</v>
      </c>
    </row>
    <row r="1167" spans="1:65" s="82" customFormat="1" ht="16.5" customHeight="1" x14ac:dyDescent="0.2">
      <c r="A1167" s="79"/>
      <c r="B1167" s="150"/>
      <c r="C1167" s="151" t="s">
        <v>1764</v>
      </c>
      <c r="D1167" s="151" t="s">
        <v>26</v>
      </c>
      <c r="E1167" s="152" t="s">
        <v>1765</v>
      </c>
      <c r="F1167" s="153" t="s">
        <v>981</v>
      </c>
      <c r="G1167" s="154" t="s">
        <v>130</v>
      </c>
      <c r="H1167" s="155">
        <v>125</v>
      </c>
      <c r="I1167" s="156">
        <v>838.73</v>
      </c>
      <c r="J1167" s="156">
        <f>ROUND(I1167*H1167,2)</f>
        <v>104841.25</v>
      </c>
      <c r="K1167" s="153" t="s">
        <v>3562</v>
      </c>
      <c r="L1167" s="80"/>
      <c r="M1167" s="157" t="s">
        <v>31</v>
      </c>
      <c r="N1167" s="158" t="s">
        <v>3550</v>
      </c>
      <c r="O1167" s="159">
        <v>0.219</v>
      </c>
      <c r="P1167" s="159">
        <f>O1167*H1167</f>
        <v>27.375</v>
      </c>
      <c r="Q1167" s="159">
        <v>1.251135E-3</v>
      </c>
      <c r="R1167" s="159">
        <f>Q1167*H1167</f>
        <v>0.15639187500000001</v>
      </c>
      <c r="S1167" s="159">
        <v>0</v>
      </c>
      <c r="T1167" s="160">
        <f>S1167*H1167</f>
        <v>0</v>
      </c>
      <c r="U1167" s="79"/>
      <c r="V1167" s="79"/>
      <c r="W1167" s="79"/>
      <c r="X1167" s="79"/>
      <c r="Y1167" s="79"/>
      <c r="Z1167" s="79"/>
      <c r="AA1167" s="79"/>
      <c r="AB1167" s="79"/>
      <c r="AC1167" s="79"/>
      <c r="AD1167" s="79"/>
      <c r="AE1167" s="79"/>
      <c r="AR1167" s="161" t="s">
        <v>162</v>
      </c>
      <c r="AT1167" s="161" t="s">
        <v>26</v>
      </c>
      <c r="AU1167" s="161" t="s">
        <v>62</v>
      </c>
      <c r="AY1167" s="72" t="s">
        <v>107</v>
      </c>
      <c r="BE1167" s="162">
        <f>IF(N1167="základní",J1167,0)</f>
        <v>104841.25</v>
      </c>
      <c r="BF1167" s="162">
        <f>IF(N1167="snížená",J1167,0)</f>
        <v>0</v>
      </c>
      <c r="BG1167" s="162">
        <f>IF(N1167="zákl. přenesená",J1167,0)</f>
        <v>0</v>
      </c>
      <c r="BH1167" s="162">
        <f>IF(N1167="sníž. přenesená",J1167,0)</f>
        <v>0</v>
      </c>
      <c r="BI1167" s="162">
        <f>IF(N1167="nulová",J1167,0)</f>
        <v>0</v>
      </c>
      <c r="BJ1167" s="72" t="s">
        <v>105</v>
      </c>
      <c r="BK1167" s="162">
        <f>ROUND(I1167*H1167,2)</f>
        <v>104841.25</v>
      </c>
      <c r="BL1167" s="72" t="s">
        <v>162</v>
      </c>
      <c r="BM1167" s="161" t="s">
        <v>1766</v>
      </c>
    </row>
    <row r="1168" spans="1:65" s="82" customFormat="1" x14ac:dyDescent="0.2">
      <c r="A1168" s="79"/>
      <c r="B1168" s="80"/>
      <c r="C1168" s="79"/>
      <c r="D1168" s="163" t="s">
        <v>116</v>
      </c>
      <c r="E1168" s="79"/>
      <c r="F1168" s="164" t="s">
        <v>1767</v>
      </c>
      <c r="G1168" s="79"/>
      <c r="H1168" s="79"/>
      <c r="I1168" s="79"/>
      <c r="J1168" s="79"/>
      <c r="K1168" s="79"/>
      <c r="L1168" s="80"/>
      <c r="M1168" s="165"/>
      <c r="O1168" s="79"/>
      <c r="P1168" s="79"/>
      <c r="Q1168" s="79"/>
      <c r="R1168" s="79"/>
      <c r="S1168" s="79"/>
      <c r="T1168" s="166"/>
      <c r="U1168" s="79"/>
      <c r="V1168" s="79"/>
      <c r="W1168" s="79"/>
      <c r="X1168" s="79"/>
      <c r="Y1168" s="79"/>
      <c r="Z1168" s="79"/>
      <c r="AA1168" s="79"/>
      <c r="AB1168" s="79"/>
      <c r="AC1168" s="79"/>
      <c r="AD1168" s="79"/>
      <c r="AE1168" s="79"/>
      <c r="AT1168" s="72" t="s">
        <v>116</v>
      </c>
      <c r="AU1168" s="72" t="s">
        <v>62</v>
      </c>
    </row>
    <row r="1169" spans="1:65" s="82" customFormat="1" x14ac:dyDescent="0.2">
      <c r="A1169" s="79"/>
      <c r="B1169" s="80"/>
      <c r="C1169" s="79"/>
      <c r="D1169" s="167" t="s">
        <v>118</v>
      </c>
      <c r="E1169" s="79"/>
      <c r="F1169" s="168" t="s">
        <v>4019</v>
      </c>
      <c r="G1169" s="79"/>
      <c r="H1169" s="79"/>
      <c r="I1169" s="79"/>
      <c r="J1169" s="79"/>
      <c r="K1169" s="79"/>
      <c r="L1169" s="80"/>
      <c r="M1169" s="165"/>
      <c r="O1169" s="79"/>
      <c r="P1169" s="79"/>
      <c r="Q1169" s="79"/>
      <c r="R1169" s="79"/>
      <c r="S1169" s="79"/>
      <c r="T1169" s="166"/>
      <c r="U1169" s="79"/>
      <c r="V1169" s="79"/>
      <c r="W1169" s="79"/>
      <c r="X1169" s="79"/>
      <c r="Y1169" s="79"/>
      <c r="Z1169" s="79"/>
      <c r="AA1169" s="79"/>
      <c r="AB1169" s="79"/>
      <c r="AC1169" s="79"/>
      <c r="AD1169" s="79"/>
      <c r="AE1169" s="79"/>
      <c r="AT1169" s="72" t="s">
        <v>118</v>
      </c>
      <c r="AU1169" s="72" t="s">
        <v>62</v>
      </c>
    </row>
    <row r="1170" spans="1:65" s="82" customFormat="1" ht="16.5" customHeight="1" x14ac:dyDescent="0.2">
      <c r="A1170" s="79"/>
      <c r="B1170" s="150"/>
      <c r="C1170" s="151" t="s">
        <v>1768</v>
      </c>
      <c r="D1170" s="151" t="s">
        <v>26</v>
      </c>
      <c r="E1170" s="152" t="s">
        <v>1769</v>
      </c>
      <c r="F1170" s="153" t="s">
        <v>986</v>
      </c>
      <c r="G1170" s="154" t="s">
        <v>130</v>
      </c>
      <c r="H1170" s="155">
        <v>25</v>
      </c>
      <c r="I1170" s="156">
        <v>1195.01</v>
      </c>
      <c r="J1170" s="156">
        <f>ROUND(I1170*H1170,2)</f>
        <v>29875.25</v>
      </c>
      <c r="K1170" s="153" t="s">
        <v>3562</v>
      </c>
      <c r="L1170" s="80"/>
      <c r="M1170" s="157" t="s">
        <v>31</v>
      </c>
      <c r="N1170" s="158" t="s">
        <v>3550</v>
      </c>
      <c r="O1170" s="159">
        <v>0.222</v>
      </c>
      <c r="P1170" s="159">
        <f>O1170*H1170</f>
        <v>5.55</v>
      </c>
      <c r="Q1170" s="159">
        <v>1.6151850000000001E-3</v>
      </c>
      <c r="R1170" s="159">
        <f>Q1170*H1170</f>
        <v>4.0379625000000002E-2</v>
      </c>
      <c r="S1170" s="159">
        <v>0</v>
      </c>
      <c r="T1170" s="160">
        <f>S1170*H1170</f>
        <v>0</v>
      </c>
      <c r="U1170" s="79"/>
      <c r="V1170" s="79"/>
      <c r="W1170" s="79"/>
      <c r="X1170" s="79"/>
      <c r="Y1170" s="79"/>
      <c r="Z1170" s="79"/>
      <c r="AA1170" s="79"/>
      <c r="AB1170" s="79"/>
      <c r="AC1170" s="79"/>
      <c r="AD1170" s="79"/>
      <c r="AE1170" s="79"/>
      <c r="AR1170" s="161" t="s">
        <v>162</v>
      </c>
      <c r="AT1170" s="161" t="s">
        <v>26</v>
      </c>
      <c r="AU1170" s="161" t="s">
        <v>62</v>
      </c>
      <c r="AY1170" s="72" t="s">
        <v>107</v>
      </c>
      <c r="BE1170" s="162">
        <f>IF(N1170="základní",J1170,0)</f>
        <v>29875.25</v>
      </c>
      <c r="BF1170" s="162">
        <f>IF(N1170="snížená",J1170,0)</f>
        <v>0</v>
      </c>
      <c r="BG1170" s="162">
        <f>IF(N1170="zákl. přenesená",J1170,0)</f>
        <v>0</v>
      </c>
      <c r="BH1170" s="162">
        <f>IF(N1170="sníž. přenesená",J1170,0)</f>
        <v>0</v>
      </c>
      <c r="BI1170" s="162">
        <f>IF(N1170="nulová",J1170,0)</f>
        <v>0</v>
      </c>
      <c r="BJ1170" s="72" t="s">
        <v>105</v>
      </c>
      <c r="BK1170" s="162">
        <f>ROUND(I1170*H1170,2)</f>
        <v>29875.25</v>
      </c>
      <c r="BL1170" s="72" t="s">
        <v>162</v>
      </c>
      <c r="BM1170" s="161" t="s">
        <v>1770</v>
      </c>
    </row>
    <row r="1171" spans="1:65" s="82" customFormat="1" x14ac:dyDescent="0.2">
      <c r="A1171" s="79"/>
      <c r="B1171" s="80"/>
      <c r="C1171" s="79"/>
      <c r="D1171" s="163" t="s">
        <v>116</v>
      </c>
      <c r="E1171" s="79"/>
      <c r="F1171" s="164" t="s">
        <v>1771</v>
      </c>
      <c r="G1171" s="79"/>
      <c r="H1171" s="79"/>
      <c r="I1171" s="79"/>
      <c r="J1171" s="79"/>
      <c r="K1171" s="79"/>
      <c r="L1171" s="80"/>
      <c r="M1171" s="165"/>
      <c r="O1171" s="79"/>
      <c r="P1171" s="79"/>
      <c r="Q1171" s="79"/>
      <c r="R1171" s="79"/>
      <c r="S1171" s="79"/>
      <c r="T1171" s="166"/>
      <c r="U1171" s="79"/>
      <c r="V1171" s="79"/>
      <c r="W1171" s="79"/>
      <c r="X1171" s="79"/>
      <c r="Y1171" s="79"/>
      <c r="Z1171" s="79"/>
      <c r="AA1171" s="79"/>
      <c r="AB1171" s="79"/>
      <c r="AC1171" s="79"/>
      <c r="AD1171" s="79"/>
      <c r="AE1171" s="79"/>
      <c r="AT1171" s="72" t="s">
        <v>116</v>
      </c>
      <c r="AU1171" s="72" t="s">
        <v>62</v>
      </c>
    </row>
    <row r="1172" spans="1:65" s="82" customFormat="1" x14ac:dyDescent="0.2">
      <c r="A1172" s="79"/>
      <c r="B1172" s="80"/>
      <c r="C1172" s="79"/>
      <c r="D1172" s="167" t="s">
        <v>118</v>
      </c>
      <c r="E1172" s="79"/>
      <c r="F1172" s="168" t="s">
        <v>4020</v>
      </c>
      <c r="G1172" s="79"/>
      <c r="H1172" s="79"/>
      <c r="I1172" s="79"/>
      <c r="J1172" s="79"/>
      <c r="K1172" s="79"/>
      <c r="L1172" s="80"/>
      <c r="M1172" s="165"/>
      <c r="O1172" s="79"/>
      <c r="P1172" s="79"/>
      <c r="Q1172" s="79"/>
      <c r="R1172" s="79"/>
      <c r="S1172" s="79"/>
      <c r="T1172" s="166"/>
      <c r="U1172" s="79"/>
      <c r="V1172" s="79"/>
      <c r="W1172" s="79"/>
      <c r="X1172" s="79"/>
      <c r="Y1172" s="79"/>
      <c r="Z1172" s="79"/>
      <c r="AA1172" s="79"/>
      <c r="AB1172" s="79"/>
      <c r="AC1172" s="79"/>
      <c r="AD1172" s="79"/>
      <c r="AE1172" s="79"/>
      <c r="AT1172" s="72" t="s">
        <v>118</v>
      </c>
      <c r="AU1172" s="72" t="s">
        <v>62</v>
      </c>
    </row>
    <row r="1173" spans="1:65" s="82" customFormat="1" ht="16.5" customHeight="1" x14ac:dyDescent="0.2">
      <c r="A1173" s="79"/>
      <c r="B1173" s="150"/>
      <c r="C1173" s="151" t="s">
        <v>1772</v>
      </c>
      <c r="D1173" s="151" t="s">
        <v>26</v>
      </c>
      <c r="E1173" s="152" t="s">
        <v>1773</v>
      </c>
      <c r="F1173" s="153" t="s">
        <v>1774</v>
      </c>
      <c r="G1173" s="154" t="s">
        <v>130</v>
      </c>
      <c r="H1173" s="155">
        <v>50</v>
      </c>
      <c r="I1173" s="156">
        <v>191.06</v>
      </c>
      <c r="J1173" s="156">
        <f>ROUND(I1173*H1173,2)</f>
        <v>9553</v>
      </c>
      <c r="K1173" s="153" t="s">
        <v>3562</v>
      </c>
      <c r="L1173" s="80"/>
      <c r="M1173" s="157" t="s">
        <v>31</v>
      </c>
      <c r="N1173" s="158" t="s">
        <v>3550</v>
      </c>
      <c r="O1173" s="159">
        <v>0.25</v>
      </c>
      <c r="P1173" s="159">
        <f>O1173*H1173</f>
        <v>12.5</v>
      </c>
      <c r="Q1173" s="159">
        <v>5.24E-5</v>
      </c>
      <c r="R1173" s="159">
        <f>Q1173*H1173</f>
        <v>2.6199999999999999E-3</v>
      </c>
      <c r="S1173" s="159">
        <v>0</v>
      </c>
      <c r="T1173" s="160">
        <f>S1173*H1173</f>
        <v>0</v>
      </c>
      <c r="U1173" s="79"/>
      <c r="V1173" s="79"/>
      <c r="W1173" s="79"/>
      <c r="X1173" s="79"/>
      <c r="Y1173" s="79"/>
      <c r="Z1173" s="79"/>
      <c r="AA1173" s="79"/>
      <c r="AB1173" s="79"/>
      <c r="AC1173" s="79"/>
      <c r="AD1173" s="79"/>
      <c r="AE1173" s="79"/>
      <c r="AR1173" s="161" t="s">
        <v>162</v>
      </c>
      <c r="AT1173" s="161" t="s">
        <v>26</v>
      </c>
      <c r="AU1173" s="161" t="s">
        <v>62</v>
      </c>
      <c r="AY1173" s="72" t="s">
        <v>107</v>
      </c>
      <c r="BE1173" s="162">
        <f>IF(N1173="základní",J1173,0)</f>
        <v>9553</v>
      </c>
      <c r="BF1173" s="162">
        <f>IF(N1173="snížená",J1173,0)</f>
        <v>0</v>
      </c>
      <c r="BG1173" s="162">
        <f>IF(N1173="zákl. přenesená",J1173,0)</f>
        <v>0</v>
      </c>
      <c r="BH1173" s="162">
        <f>IF(N1173="sníž. přenesená",J1173,0)</f>
        <v>0</v>
      </c>
      <c r="BI1173" s="162">
        <f>IF(N1173="nulová",J1173,0)</f>
        <v>0</v>
      </c>
      <c r="BJ1173" s="72" t="s">
        <v>105</v>
      </c>
      <c r="BK1173" s="162">
        <f>ROUND(I1173*H1173,2)</f>
        <v>9553</v>
      </c>
      <c r="BL1173" s="72" t="s">
        <v>162</v>
      </c>
      <c r="BM1173" s="161" t="s">
        <v>1775</v>
      </c>
    </row>
    <row r="1174" spans="1:65" s="82" customFormat="1" x14ac:dyDescent="0.2">
      <c r="A1174" s="79"/>
      <c r="B1174" s="80"/>
      <c r="C1174" s="79"/>
      <c r="D1174" s="163" t="s">
        <v>116</v>
      </c>
      <c r="E1174" s="79"/>
      <c r="F1174" s="164" t="s">
        <v>1776</v>
      </c>
      <c r="G1174" s="79"/>
      <c r="H1174" s="79"/>
      <c r="I1174" s="79"/>
      <c r="J1174" s="79"/>
      <c r="K1174" s="79"/>
      <c r="L1174" s="80"/>
      <c r="M1174" s="165"/>
      <c r="O1174" s="79"/>
      <c r="P1174" s="79"/>
      <c r="Q1174" s="79"/>
      <c r="R1174" s="79"/>
      <c r="S1174" s="79"/>
      <c r="T1174" s="166"/>
      <c r="U1174" s="79"/>
      <c r="V1174" s="79"/>
      <c r="W1174" s="79"/>
      <c r="X1174" s="79"/>
      <c r="Y1174" s="79"/>
      <c r="Z1174" s="79"/>
      <c r="AA1174" s="79"/>
      <c r="AB1174" s="79"/>
      <c r="AC1174" s="79"/>
      <c r="AD1174" s="79"/>
      <c r="AE1174" s="79"/>
      <c r="AT1174" s="72" t="s">
        <v>116</v>
      </c>
      <c r="AU1174" s="72" t="s">
        <v>62</v>
      </c>
    </row>
    <row r="1175" spans="1:65" s="82" customFormat="1" x14ac:dyDescent="0.2">
      <c r="A1175" s="79"/>
      <c r="B1175" s="80"/>
      <c r="C1175" s="79"/>
      <c r="D1175" s="167" t="s">
        <v>118</v>
      </c>
      <c r="E1175" s="79"/>
      <c r="F1175" s="168" t="s">
        <v>4021</v>
      </c>
      <c r="G1175" s="79"/>
      <c r="H1175" s="79"/>
      <c r="I1175" s="79"/>
      <c r="J1175" s="79"/>
      <c r="K1175" s="79"/>
      <c r="L1175" s="80"/>
      <c r="M1175" s="165"/>
      <c r="O1175" s="79"/>
      <c r="P1175" s="79"/>
      <c r="Q1175" s="79"/>
      <c r="R1175" s="79"/>
      <c r="S1175" s="79"/>
      <c r="T1175" s="166"/>
      <c r="U1175" s="79"/>
      <c r="V1175" s="79"/>
      <c r="W1175" s="79"/>
      <c r="X1175" s="79"/>
      <c r="Y1175" s="79"/>
      <c r="Z1175" s="79"/>
      <c r="AA1175" s="79"/>
      <c r="AB1175" s="79"/>
      <c r="AC1175" s="79"/>
      <c r="AD1175" s="79"/>
      <c r="AE1175" s="79"/>
      <c r="AT1175" s="72" t="s">
        <v>118</v>
      </c>
      <c r="AU1175" s="72" t="s">
        <v>62</v>
      </c>
    </row>
    <row r="1176" spans="1:65" s="82" customFormat="1" ht="16.5" customHeight="1" x14ac:dyDescent="0.2">
      <c r="A1176" s="79"/>
      <c r="B1176" s="150"/>
      <c r="C1176" s="151" t="s">
        <v>1777</v>
      </c>
      <c r="D1176" s="151" t="s">
        <v>26</v>
      </c>
      <c r="E1176" s="152" t="s">
        <v>1778</v>
      </c>
      <c r="F1176" s="153" t="s">
        <v>1779</v>
      </c>
      <c r="G1176" s="154" t="s">
        <v>130</v>
      </c>
      <c r="H1176" s="155">
        <v>50</v>
      </c>
      <c r="I1176" s="156">
        <v>307.45999999999998</v>
      </c>
      <c r="J1176" s="156">
        <f>ROUND(I1176*H1176,2)</f>
        <v>15373</v>
      </c>
      <c r="K1176" s="153" t="s">
        <v>3562</v>
      </c>
      <c r="L1176" s="80"/>
      <c r="M1176" s="157" t="s">
        <v>31</v>
      </c>
      <c r="N1176" s="158" t="s">
        <v>3550</v>
      </c>
      <c r="O1176" s="159">
        <v>0.27</v>
      </c>
      <c r="P1176" s="159">
        <f>O1176*H1176</f>
        <v>13.5</v>
      </c>
      <c r="Q1176" s="159">
        <v>6.4900000000000005E-5</v>
      </c>
      <c r="R1176" s="159">
        <f>Q1176*H1176</f>
        <v>3.2450000000000005E-3</v>
      </c>
      <c r="S1176" s="159">
        <v>0</v>
      </c>
      <c r="T1176" s="160">
        <f>S1176*H1176</f>
        <v>0</v>
      </c>
      <c r="U1176" s="79"/>
      <c r="V1176" s="79"/>
      <c r="W1176" s="79"/>
      <c r="X1176" s="79"/>
      <c r="Y1176" s="79"/>
      <c r="Z1176" s="79"/>
      <c r="AA1176" s="79"/>
      <c r="AB1176" s="79"/>
      <c r="AC1176" s="79"/>
      <c r="AD1176" s="79"/>
      <c r="AE1176" s="79"/>
      <c r="AR1176" s="161" t="s">
        <v>162</v>
      </c>
      <c r="AT1176" s="161" t="s">
        <v>26</v>
      </c>
      <c r="AU1176" s="161" t="s">
        <v>62</v>
      </c>
      <c r="AY1176" s="72" t="s">
        <v>107</v>
      </c>
      <c r="BE1176" s="162">
        <f>IF(N1176="základní",J1176,0)</f>
        <v>15373</v>
      </c>
      <c r="BF1176" s="162">
        <f>IF(N1176="snížená",J1176,0)</f>
        <v>0</v>
      </c>
      <c r="BG1176" s="162">
        <f>IF(N1176="zákl. přenesená",J1176,0)</f>
        <v>0</v>
      </c>
      <c r="BH1176" s="162">
        <f>IF(N1176="sníž. přenesená",J1176,0)</f>
        <v>0</v>
      </c>
      <c r="BI1176" s="162">
        <f>IF(N1176="nulová",J1176,0)</f>
        <v>0</v>
      </c>
      <c r="BJ1176" s="72" t="s">
        <v>105</v>
      </c>
      <c r="BK1176" s="162">
        <f>ROUND(I1176*H1176,2)</f>
        <v>15373</v>
      </c>
      <c r="BL1176" s="72" t="s">
        <v>162</v>
      </c>
      <c r="BM1176" s="161" t="s">
        <v>1780</v>
      </c>
    </row>
    <row r="1177" spans="1:65" s="82" customFormat="1" x14ac:dyDescent="0.2">
      <c r="A1177" s="79"/>
      <c r="B1177" s="80"/>
      <c r="C1177" s="79"/>
      <c r="D1177" s="163" t="s">
        <v>116</v>
      </c>
      <c r="E1177" s="79"/>
      <c r="F1177" s="164" t="s">
        <v>1781</v>
      </c>
      <c r="G1177" s="79"/>
      <c r="H1177" s="79"/>
      <c r="I1177" s="79"/>
      <c r="J1177" s="79"/>
      <c r="K1177" s="79"/>
      <c r="L1177" s="80"/>
      <c r="M1177" s="165"/>
      <c r="O1177" s="79"/>
      <c r="P1177" s="79"/>
      <c r="Q1177" s="79"/>
      <c r="R1177" s="79"/>
      <c r="S1177" s="79"/>
      <c r="T1177" s="166"/>
      <c r="U1177" s="79"/>
      <c r="V1177" s="79"/>
      <c r="W1177" s="79"/>
      <c r="X1177" s="79"/>
      <c r="Y1177" s="79"/>
      <c r="Z1177" s="79"/>
      <c r="AA1177" s="79"/>
      <c r="AB1177" s="79"/>
      <c r="AC1177" s="79"/>
      <c r="AD1177" s="79"/>
      <c r="AE1177" s="79"/>
      <c r="AT1177" s="72" t="s">
        <v>116</v>
      </c>
      <c r="AU1177" s="72" t="s">
        <v>62</v>
      </c>
    </row>
    <row r="1178" spans="1:65" s="82" customFormat="1" x14ac:dyDescent="0.2">
      <c r="A1178" s="79"/>
      <c r="B1178" s="80"/>
      <c r="C1178" s="79"/>
      <c r="D1178" s="167" t="s">
        <v>118</v>
      </c>
      <c r="E1178" s="79"/>
      <c r="F1178" s="168" t="s">
        <v>4022</v>
      </c>
      <c r="G1178" s="79"/>
      <c r="H1178" s="79"/>
      <c r="I1178" s="79"/>
      <c r="J1178" s="79"/>
      <c r="K1178" s="79"/>
      <c r="L1178" s="80"/>
      <c r="M1178" s="165"/>
      <c r="O1178" s="79"/>
      <c r="P1178" s="79"/>
      <c r="Q1178" s="79"/>
      <c r="R1178" s="79"/>
      <c r="S1178" s="79"/>
      <c r="T1178" s="166"/>
      <c r="U1178" s="79"/>
      <c r="V1178" s="79"/>
      <c r="W1178" s="79"/>
      <c r="X1178" s="79"/>
      <c r="Y1178" s="79"/>
      <c r="Z1178" s="79"/>
      <c r="AA1178" s="79"/>
      <c r="AB1178" s="79"/>
      <c r="AC1178" s="79"/>
      <c r="AD1178" s="79"/>
      <c r="AE1178" s="79"/>
      <c r="AT1178" s="72" t="s">
        <v>118</v>
      </c>
      <c r="AU1178" s="72" t="s">
        <v>62</v>
      </c>
    </row>
    <row r="1179" spans="1:65" s="82" customFormat="1" ht="16.5" customHeight="1" x14ac:dyDescent="0.2">
      <c r="A1179" s="79"/>
      <c r="B1179" s="150"/>
      <c r="C1179" s="151" t="s">
        <v>1782</v>
      </c>
      <c r="D1179" s="151" t="s">
        <v>26</v>
      </c>
      <c r="E1179" s="152" t="s">
        <v>1783</v>
      </c>
      <c r="F1179" s="153" t="s">
        <v>1784</v>
      </c>
      <c r="G1179" s="154" t="s">
        <v>130</v>
      </c>
      <c r="H1179" s="155">
        <v>25</v>
      </c>
      <c r="I1179" s="156">
        <v>515.16</v>
      </c>
      <c r="J1179" s="156">
        <f>ROUND(I1179*H1179,2)</f>
        <v>12879</v>
      </c>
      <c r="K1179" s="153" t="s">
        <v>3562</v>
      </c>
      <c r="L1179" s="80"/>
      <c r="M1179" s="157" t="s">
        <v>31</v>
      </c>
      <c r="N1179" s="158" t="s">
        <v>3550</v>
      </c>
      <c r="O1179" s="159">
        <v>0.28999999999999998</v>
      </c>
      <c r="P1179" s="159">
        <f>O1179*H1179</f>
        <v>7.2499999999999991</v>
      </c>
      <c r="Q1179" s="159">
        <v>1.4359999999999999E-4</v>
      </c>
      <c r="R1179" s="159">
        <f>Q1179*H1179</f>
        <v>3.5899999999999999E-3</v>
      </c>
      <c r="S1179" s="159">
        <v>0</v>
      </c>
      <c r="T1179" s="160">
        <f>S1179*H1179</f>
        <v>0</v>
      </c>
      <c r="U1179" s="79"/>
      <c r="V1179" s="79"/>
      <c r="W1179" s="79"/>
      <c r="X1179" s="79"/>
      <c r="Y1179" s="79"/>
      <c r="Z1179" s="79"/>
      <c r="AA1179" s="79"/>
      <c r="AB1179" s="79"/>
      <c r="AC1179" s="79"/>
      <c r="AD1179" s="79"/>
      <c r="AE1179" s="79"/>
      <c r="AR1179" s="161" t="s">
        <v>162</v>
      </c>
      <c r="AT1179" s="161" t="s">
        <v>26</v>
      </c>
      <c r="AU1179" s="161" t="s">
        <v>62</v>
      </c>
      <c r="AY1179" s="72" t="s">
        <v>107</v>
      </c>
      <c r="BE1179" s="162">
        <f>IF(N1179="základní",J1179,0)</f>
        <v>12879</v>
      </c>
      <c r="BF1179" s="162">
        <f>IF(N1179="snížená",J1179,0)</f>
        <v>0</v>
      </c>
      <c r="BG1179" s="162">
        <f>IF(N1179="zákl. přenesená",J1179,0)</f>
        <v>0</v>
      </c>
      <c r="BH1179" s="162">
        <f>IF(N1179="sníž. přenesená",J1179,0)</f>
        <v>0</v>
      </c>
      <c r="BI1179" s="162">
        <f>IF(N1179="nulová",J1179,0)</f>
        <v>0</v>
      </c>
      <c r="BJ1179" s="72" t="s">
        <v>105</v>
      </c>
      <c r="BK1179" s="162">
        <f>ROUND(I1179*H1179,2)</f>
        <v>12879</v>
      </c>
      <c r="BL1179" s="72" t="s">
        <v>162</v>
      </c>
      <c r="BM1179" s="161" t="s">
        <v>1785</v>
      </c>
    </row>
    <row r="1180" spans="1:65" s="82" customFormat="1" x14ac:dyDescent="0.2">
      <c r="A1180" s="79"/>
      <c r="B1180" s="80"/>
      <c r="C1180" s="79"/>
      <c r="D1180" s="163" t="s">
        <v>116</v>
      </c>
      <c r="E1180" s="79"/>
      <c r="F1180" s="164" t="s">
        <v>1786</v>
      </c>
      <c r="G1180" s="79"/>
      <c r="H1180" s="79"/>
      <c r="I1180" s="79"/>
      <c r="J1180" s="79"/>
      <c r="K1180" s="79"/>
      <c r="L1180" s="80"/>
      <c r="M1180" s="165"/>
      <c r="O1180" s="79"/>
      <c r="P1180" s="79"/>
      <c r="Q1180" s="79"/>
      <c r="R1180" s="79"/>
      <c r="S1180" s="79"/>
      <c r="T1180" s="166"/>
      <c r="U1180" s="79"/>
      <c r="V1180" s="79"/>
      <c r="W1180" s="79"/>
      <c r="X1180" s="79"/>
      <c r="Y1180" s="79"/>
      <c r="Z1180" s="79"/>
      <c r="AA1180" s="79"/>
      <c r="AB1180" s="79"/>
      <c r="AC1180" s="79"/>
      <c r="AD1180" s="79"/>
      <c r="AE1180" s="79"/>
      <c r="AT1180" s="72" t="s">
        <v>116</v>
      </c>
      <c r="AU1180" s="72" t="s">
        <v>62</v>
      </c>
    </row>
    <row r="1181" spans="1:65" s="82" customFormat="1" x14ac:dyDescent="0.2">
      <c r="A1181" s="79"/>
      <c r="B1181" s="80"/>
      <c r="C1181" s="79"/>
      <c r="D1181" s="167" t="s">
        <v>118</v>
      </c>
      <c r="E1181" s="79"/>
      <c r="F1181" s="168" t="s">
        <v>4023</v>
      </c>
      <c r="G1181" s="79"/>
      <c r="H1181" s="79"/>
      <c r="I1181" s="79"/>
      <c r="J1181" s="79"/>
      <c r="K1181" s="79"/>
      <c r="L1181" s="80"/>
      <c r="M1181" s="165"/>
      <c r="O1181" s="79"/>
      <c r="P1181" s="79"/>
      <c r="Q1181" s="79"/>
      <c r="R1181" s="79"/>
      <c r="S1181" s="79"/>
      <c r="T1181" s="166"/>
      <c r="U1181" s="79"/>
      <c r="V1181" s="79"/>
      <c r="W1181" s="79"/>
      <c r="X1181" s="79"/>
      <c r="Y1181" s="79"/>
      <c r="Z1181" s="79"/>
      <c r="AA1181" s="79"/>
      <c r="AB1181" s="79"/>
      <c r="AC1181" s="79"/>
      <c r="AD1181" s="79"/>
      <c r="AE1181" s="79"/>
      <c r="AT1181" s="72" t="s">
        <v>118</v>
      </c>
      <c r="AU1181" s="72" t="s">
        <v>62</v>
      </c>
    </row>
    <row r="1182" spans="1:65" s="82" customFormat="1" ht="16.5" customHeight="1" x14ac:dyDescent="0.2">
      <c r="A1182" s="79"/>
      <c r="B1182" s="150"/>
      <c r="C1182" s="151" t="s">
        <v>1787</v>
      </c>
      <c r="D1182" s="151" t="s">
        <v>26</v>
      </c>
      <c r="E1182" s="152" t="s">
        <v>1788</v>
      </c>
      <c r="F1182" s="153" t="s">
        <v>1789</v>
      </c>
      <c r="G1182" s="154" t="s">
        <v>161</v>
      </c>
      <c r="H1182" s="155">
        <v>4</v>
      </c>
      <c r="I1182" s="156">
        <v>249.28</v>
      </c>
      <c r="J1182" s="156">
        <f>ROUND(I1182*H1182,2)</f>
        <v>997.12</v>
      </c>
      <c r="K1182" s="153" t="s">
        <v>3562</v>
      </c>
      <c r="L1182" s="80"/>
      <c r="M1182" s="157" t="s">
        <v>31</v>
      </c>
      <c r="N1182" s="158" t="s">
        <v>3550</v>
      </c>
      <c r="O1182" s="159">
        <v>0.35899999999999999</v>
      </c>
      <c r="P1182" s="159">
        <f>O1182*H1182</f>
        <v>1.4359999999999999</v>
      </c>
      <c r="Q1182" s="159">
        <v>5.24E-5</v>
      </c>
      <c r="R1182" s="159">
        <f>Q1182*H1182</f>
        <v>2.096E-4</v>
      </c>
      <c r="S1182" s="159">
        <v>0</v>
      </c>
      <c r="T1182" s="160">
        <f>S1182*H1182</f>
        <v>0</v>
      </c>
      <c r="U1182" s="79"/>
      <c r="V1182" s="79"/>
      <c r="W1182" s="79"/>
      <c r="X1182" s="79"/>
      <c r="Y1182" s="79"/>
      <c r="Z1182" s="79"/>
      <c r="AA1182" s="79"/>
      <c r="AB1182" s="79"/>
      <c r="AC1182" s="79"/>
      <c r="AD1182" s="79"/>
      <c r="AE1182" s="79"/>
      <c r="AR1182" s="161" t="s">
        <v>162</v>
      </c>
      <c r="AT1182" s="161" t="s">
        <v>26</v>
      </c>
      <c r="AU1182" s="161" t="s">
        <v>62</v>
      </c>
      <c r="AY1182" s="72" t="s">
        <v>107</v>
      </c>
      <c r="BE1182" s="162">
        <f>IF(N1182="základní",J1182,0)</f>
        <v>997.12</v>
      </c>
      <c r="BF1182" s="162">
        <f>IF(N1182="snížená",J1182,0)</f>
        <v>0</v>
      </c>
      <c r="BG1182" s="162">
        <f>IF(N1182="zákl. přenesená",J1182,0)</f>
        <v>0</v>
      </c>
      <c r="BH1182" s="162">
        <f>IF(N1182="sníž. přenesená",J1182,0)</f>
        <v>0</v>
      </c>
      <c r="BI1182" s="162">
        <f>IF(N1182="nulová",J1182,0)</f>
        <v>0</v>
      </c>
      <c r="BJ1182" s="72" t="s">
        <v>105</v>
      </c>
      <c r="BK1182" s="162">
        <f>ROUND(I1182*H1182,2)</f>
        <v>997.12</v>
      </c>
      <c r="BL1182" s="72" t="s">
        <v>162</v>
      </c>
      <c r="BM1182" s="161" t="s">
        <v>1790</v>
      </c>
    </row>
    <row r="1183" spans="1:65" s="82" customFormat="1" x14ac:dyDescent="0.2">
      <c r="A1183" s="79"/>
      <c r="B1183" s="80"/>
      <c r="C1183" s="79"/>
      <c r="D1183" s="163" t="s">
        <v>116</v>
      </c>
      <c r="E1183" s="79"/>
      <c r="F1183" s="164" t="s">
        <v>1791</v>
      </c>
      <c r="G1183" s="79"/>
      <c r="H1183" s="79"/>
      <c r="I1183" s="79"/>
      <c r="J1183" s="79"/>
      <c r="K1183" s="79"/>
      <c r="L1183" s="80"/>
      <c r="M1183" s="165"/>
      <c r="O1183" s="79"/>
      <c r="P1183" s="79"/>
      <c r="Q1183" s="79"/>
      <c r="R1183" s="79"/>
      <c r="S1183" s="79"/>
      <c r="T1183" s="166"/>
      <c r="U1183" s="79"/>
      <c r="V1183" s="79"/>
      <c r="W1183" s="79"/>
      <c r="X1183" s="79"/>
      <c r="Y1183" s="79"/>
      <c r="Z1183" s="79"/>
      <c r="AA1183" s="79"/>
      <c r="AB1183" s="79"/>
      <c r="AC1183" s="79"/>
      <c r="AD1183" s="79"/>
      <c r="AE1183" s="79"/>
      <c r="AT1183" s="72" t="s">
        <v>116</v>
      </c>
      <c r="AU1183" s="72" t="s">
        <v>62</v>
      </c>
    </row>
    <row r="1184" spans="1:65" s="82" customFormat="1" x14ac:dyDescent="0.2">
      <c r="A1184" s="79"/>
      <c r="B1184" s="80"/>
      <c r="C1184" s="79"/>
      <c r="D1184" s="167" t="s">
        <v>118</v>
      </c>
      <c r="E1184" s="79"/>
      <c r="F1184" s="168" t="s">
        <v>4024</v>
      </c>
      <c r="G1184" s="79"/>
      <c r="H1184" s="79"/>
      <c r="I1184" s="79"/>
      <c r="J1184" s="79"/>
      <c r="K1184" s="79"/>
      <c r="L1184" s="80"/>
      <c r="M1184" s="165"/>
      <c r="O1184" s="79"/>
      <c r="P1184" s="79"/>
      <c r="Q1184" s="79"/>
      <c r="R1184" s="79"/>
      <c r="S1184" s="79"/>
      <c r="T1184" s="166"/>
      <c r="U1184" s="79"/>
      <c r="V1184" s="79"/>
      <c r="W1184" s="79"/>
      <c r="X1184" s="79"/>
      <c r="Y1184" s="79"/>
      <c r="Z1184" s="79"/>
      <c r="AA1184" s="79"/>
      <c r="AB1184" s="79"/>
      <c r="AC1184" s="79"/>
      <c r="AD1184" s="79"/>
      <c r="AE1184" s="79"/>
      <c r="AT1184" s="72" t="s">
        <v>118</v>
      </c>
      <c r="AU1184" s="72" t="s">
        <v>62</v>
      </c>
    </row>
    <row r="1185" spans="1:65" s="82" customFormat="1" ht="16.5" customHeight="1" x14ac:dyDescent="0.2">
      <c r="A1185" s="79"/>
      <c r="B1185" s="150"/>
      <c r="C1185" s="151" t="s">
        <v>1792</v>
      </c>
      <c r="D1185" s="151" t="s">
        <v>26</v>
      </c>
      <c r="E1185" s="152" t="s">
        <v>1793</v>
      </c>
      <c r="F1185" s="153" t="s">
        <v>1794</v>
      </c>
      <c r="G1185" s="154" t="s">
        <v>161</v>
      </c>
      <c r="H1185" s="155">
        <v>2</v>
      </c>
      <c r="I1185" s="156">
        <v>357.67</v>
      </c>
      <c r="J1185" s="156">
        <f>ROUND(I1185*H1185,2)</f>
        <v>715.34</v>
      </c>
      <c r="K1185" s="153" t="s">
        <v>3562</v>
      </c>
      <c r="L1185" s="80"/>
      <c r="M1185" s="157" t="s">
        <v>31</v>
      </c>
      <c r="N1185" s="158" t="s">
        <v>3550</v>
      </c>
      <c r="O1185" s="159">
        <v>0.36399999999999999</v>
      </c>
      <c r="P1185" s="159">
        <f>O1185*H1185</f>
        <v>0.72799999999999998</v>
      </c>
      <c r="Q1185" s="159">
        <v>6.4900000000000005E-5</v>
      </c>
      <c r="R1185" s="159">
        <f>Q1185*H1185</f>
        <v>1.2980000000000001E-4</v>
      </c>
      <c r="S1185" s="159">
        <v>0</v>
      </c>
      <c r="T1185" s="160">
        <f>S1185*H1185</f>
        <v>0</v>
      </c>
      <c r="U1185" s="79"/>
      <c r="V1185" s="79"/>
      <c r="W1185" s="79"/>
      <c r="X1185" s="79"/>
      <c r="Y1185" s="79"/>
      <c r="Z1185" s="79"/>
      <c r="AA1185" s="79"/>
      <c r="AB1185" s="79"/>
      <c r="AC1185" s="79"/>
      <c r="AD1185" s="79"/>
      <c r="AE1185" s="79"/>
      <c r="AR1185" s="161" t="s">
        <v>162</v>
      </c>
      <c r="AT1185" s="161" t="s">
        <v>26</v>
      </c>
      <c r="AU1185" s="161" t="s">
        <v>62</v>
      </c>
      <c r="AY1185" s="72" t="s">
        <v>107</v>
      </c>
      <c r="BE1185" s="162">
        <f>IF(N1185="základní",J1185,0)</f>
        <v>715.34</v>
      </c>
      <c r="BF1185" s="162">
        <f>IF(N1185="snížená",J1185,0)</f>
        <v>0</v>
      </c>
      <c r="BG1185" s="162">
        <f>IF(N1185="zákl. přenesená",J1185,0)</f>
        <v>0</v>
      </c>
      <c r="BH1185" s="162">
        <f>IF(N1185="sníž. přenesená",J1185,0)</f>
        <v>0</v>
      </c>
      <c r="BI1185" s="162">
        <f>IF(N1185="nulová",J1185,0)</f>
        <v>0</v>
      </c>
      <c r="BJ1185" s="72" t="s">
        <v>105</v>
      </c>
      <c r="BK1185" s="162">
        <f>ROUND(I1185*H1185,2)</f>
        <v>715.34</v>
      </c>
      <c r="BL1185" s="72" t="s">
        <v>162</v>
      </c>
      <c r="BM1185" s="161" t="s">
        <v>1795</v>
      </c>
    </row>
    <row r="1186" spans="1:65" s="82" customFormat="1" x14ac:dyDescent="0.2">
      <c r="A1186" s="79"/>
      <c r="B1186" s="80"/>
      <c r="C1186" s="79"/>
      <c r="D1186" s="163" t="s">
        <v>116</v>
      </c>
      <c r="E1186" s="79"/>
      <c r="F1186" s="164" t="s">
        <v>1796</v>
      </c>
      <c r="G1186" s="79"/>
      <c r="H1186" s="79"/>
      <c r="I1186" s="79"/>
      <c r="J1186" s="79"/>
      <c r="K1186" s="79"/>
      <c r="L1186" s="80"/>
      <c r="M1186" s="165"/>
      <c r="O1186" s="79"/>
      <c r="P1186" s="79"/>
      <c r="Q1186" s="79"/>
      <c r="R1186" s="79"/>
      <c r="S1186" s="79"/>
      <c r="T1186" s="166"/>
      <c r="U1186" s="79"/>
      <c r="V1186" s="79"/>
      <c r="W1186" s="79"/>
      <c r="X1186" s="79"/>
      <c r="Y1186" s="79"/>
      <c r="Z1186" s="79"/>
      <c r="AA1186" s="79"/>
      <c r="AB1186" s="79"/>
      <c r="AC1186" s="79"/>
      <c r="AD1186" s="79"/>
      <c r="AE1186" s="79"/>
      <c r="AT1186" s="72" t="s">
        <v>116</v>
      </c>
      <c r="AU1186" s="72" t="s">
        <v>62</v>
      </c>
    </row>
    <row r="1187" spans="1:65" s="82" customFormat="1" x14ac:dyDescent="0.2">
      <c r="A1187" s="79"/>
      <c r="B1187" s="80"/>
      <c r="C1187" s="79"/>
      <c r="D1187" s="167" t="s">
        <v>118</v>
      </c>
      <c r="E1187" s="79"/>
      <c r="F1187" s="168" t="s">
        <v>4025</v>
      </c>
      <c r="G1187" s="79"/>
      <c r="H1187" s="79"/>
      <c r="I1187" s="79"/>
      <c r="J1187" s="79"/>
      <c r="K1187" s="79"/>
      <c r="L1187" s="80"/>
      <c r="M1187" s="165"/>
      <c r="O1187" s="79"/>
      <c r="P1187" s="79"/>
      <c r="Q1187" s="79"/>
      <c r="R1187" s="79"/>
      <c r="S1187" s="79"/>
      <c r="T1187" s="166"/>
      <c r="U1187" s="79"/>
      <c r="V1187" s="79"/>
      <c r="W1187" s="79"/>
      <c r="X1187" s="79"/>
      <c r="Y1187" s="79"/>
      <c r="Z1187" s="79"/>
      <c r="AA1187" s="79"/>
      <c r="AB1187" s="79"/>
      <c r="AC1187" s="79"/>
      <c r="AD1187" s="79"/>
      <c r="AE1187" s="79"/>
      <c r="AT1187" s="72" t="s">
        <v>118</v>
      </c>
      <c r="AU1187" s="72" t="s">
        <v>62</v>
      </c>
    </row>
    <row r="1188" spans="1:65" s="82" customFormat="1" ht="16.5" customHeight="1" x14ac:dyDescent="0.2">
      <c r="A1188" s="79"/>
      <c r="B1188" s="150"/>
      <c r="C1188" s="151" t="s">
        <v>1797</v>
      </c>
      <c r="D1188" s="151" t="s">
        <v>26</v>
      </c>
      <c r="E1188" s="152" t="s">
        <v>1798</v>
      </c>
      <c r="F1188" s="153" t="s">
        <v>4026</v>
      </c>
      <c r="G1188" s="154" t="s">
        <v>130</v>
      </c>
      <c r="H1188" s="155">
        <v>75</v>
      </c>
      <c r="I1188" s="156">
        <v>48.1</v>
      </c>
      <c r="J1188" s="156">
        <f>ROUND(I1188*H1188,2)</f>
        <v>3607.5</v>
      </c>
      <c r="K1188" s="153" t="s">
        <v>3562</v>
      </c>
      <c r="L1188" s="80"/>
      <c r="M1188" s="157" t="s">
        <v>31</v>
      </c>
      <c r="N1188" s="158" t="s">
        <v>3550</v>
      </c>
      <c r="O1188" s="159">
        <v>0.08</v>
      </c>
      <c r="P1188" s="159">
        <f>O1188*H1188</f>
        <v>6</v>
      </c>
      <c r="Q1188" s="159">
        <v>2.5999999999999998E-5</v>
      </c>
      <c r="R1188" s="159">
        <f>Q1188*H1188</f>
        <v>1.9499999999999999E-3</v>
      </c>
      <c r="S1188" s="159">
        <v>1.06E-3</v>
      </c>
      <c r="T1188" s="160">
        <f>S1188*H1188</f>
        <v>7.9500000000000001E-2</v>
      </c>
      <c r="U1188" s="79"/>
      <c r="V1188" s="79"/>
      <c r="W1188" s="79"/>
      <c r="X1188" s="79"/>
      <c r="Y1188" s="79"/>
      <c r="Z1188" s="79"/>
      <c r="AA1188" s="79"/>
      <c r="AB1188" s="79"/>
      <c r="AC1188" s="79"/>
      <c r="AD1188" s="79"/>
      <c r="AE1188" s="79"/>
      <c r="AR1188" s="161" t="s">
        <v>162</v>
      </c>
      <c r="AT1188" s="161" t="s">
        <v>26</v>
      </c>
      <c r="AU1188" s="161" t="s">
        <v>62</v>
      </c>
      <c r="AY1188" s="72" t="s">
        <v>107</v>
      </c>
      <c r="BE1188" s="162">
        <f>IF(N1188="základní",J1188,0)</f>
        <v>3607.5</v>
      </c>
      <c r="BF1188" s="162">
        <f>IF(N1188="snížená",J1188,0)</f>
        <v>0</v>
      </c>
      <c r="BG1188" s="162">
        <f>IF(N1188="zákl. přenesená",J1188,0)</f>
        <v>0</v>
      </c>
      <c r="BH1188" s="162">
        <f>IF(N1188="sníž. přenesená",J1188,0)</f>
        <v>0</v>
      </c>
      <c r="BI1188" s="162">
        <f>IF(N1188="nulová",J1188,0)</f>
        <v>0</v>
      </c>
      <c r="BJ1188" s="72" t="s">
        <v>105</v>
      </c>
      <c r="BK1188" s="162">
        <f>ROUND(I1188*H1188,2)</f>
        <v>3607.5</v>
      </c>
      <c r="BL1188" s="72" t="s">
        <v>162</v>
      </c>
      <c r="BM1188" s="161" t="s">
        <v>1799</v>
      </c>
    </row>
    <row r="1189" spans="1:65" s="82" customFormat="1" x14ac:dyDescent="0.2">
      <c r="A1189" s="79"/>
      <c r="B1189" s="80"/>
      <c r="C1189" s="79"/>
      <c r="D1189" s="163" t="s">
        <v>116</v>
      </c>
      <c r="E1189" s="79"/>
      <c r="F1189" s="164" t="s">
        <v>1800</v>
      </c>
      <c r="G1189" s="79"/>
      <c r="H1189" s="79"/>
      <c r="I1189" s="79"/>
      <c r="J1189" s="79"/>
      <c r="K1189" s="79"/>
      <c r="L1189" s="80"/>
      <c r="M1189" s="165"/>
      <c r="O1189" s="79"/>
      <c r="P1189" s="79"/>
      <c r="Q1189" s="79"/>
      <c r="R1189" s="79"/>
      <c r="S1189" s="79"/>
      <c r="T1189" s="166"/>
      <c r="U1189" s="79"/>
      <c r="V1189" s="79"/>
      <c r="W1189" s="79"/>
      <c r="X1189" s="79"/>
      <c r="Y1189" s="79"/>
      <c r="Z1189" s="79"/>
      <c r="AA1189" s="79"/>
      <c r="AB1189" s="79"/>
      <c r="AC1189" s="79"/>
      <c r="AD1189" s="79"/>
      <c r="AE1189" s="79"/>
      <c r="AT1189" s="72" t="s">
        <v>116</v>
      </c>
      <c r="AU1189" s="72" t="s">
        <v>62</v>
      </c>
    </row>
    <row r="1190" spans="1:65" s="82" customFormat="1" x14ac:dyDescent="0.2">
      <c r="A1190" s="79"/>
      <c r="B1190" s="80"/>
      <c r="C1190" s="79"/>
      <c r="D1190" s="167" t="s">
        <v>118</v>
      </c>
      <c r="E1190" s="79"/>
      <c r="F1190" s="168" t="s">
        <v>4027</v>
      </c>
      <c r="G1190" s="79"/>
      <c r="H1190" s="79"/>
      <c r="I1190" s="79"/>
      <c r="J1190" s="79"/>
      <c r="K1190" s="79"/>
      <c r="L1190" s="80"/>
      <c r="M1190" s="165"/>
      <c r="O1190" s="79"/>
      <c r="P1190" s="79"/>
      <c r="Q1190" s="79"/>
      <c r="R1190" s="79"/>
      <c r="S1190" s="79"/>
      <c r="T1190" s="166"/>
      <c r="U1190" s="79"/>
      <c r="V1190" s="79"/>
      <c r="W1190" s="79"/>
      <c r="X1190" s="79"/>
      <c r="Y1190" s="79"/>
      <c r="Z1190" s="79"/>
      <c r="AA1190" s="79"/>
      <c r="AB1190" s="79"/>
      <c r="AC1190" s="79"/>
      <c r="AD1190" s="79"/>
      <c r="AE1190" s="79"/>
      <c r="AT1190" s="72" t="s">
        <v>118</v>
      </c>
      <c r="AU1190" s="72" t="s">
        <v>62</v>
      </c>
    </row>
    <row r="1191" spans="1:65" s="82" customFormat="1" ht="16.5" customHeight="1" x14ac:dyDescent="0.2">
      <c r="A1191" s="79"/>
      <c r="B1191" s="150"/>
      <c r="C1191" s="151" t="s">
        <v>1801</v>
      </c>
      <c r="D1191" s="151" t="s">
        <v>26</v>
      </c>
      <c r="E1191" s="152" t="s">
        <v>1802</v>
      </c>
      <c r="F1191" s="153" t="s">
        <v>4028</v>
      </c>
      <c r="G1191" s="154" t="s">
        <v>130</v>
      </c>
      <c r="H1191" s="155">
        <v>10</v>
      </c>
      <c r="I1191" s="156">
        <v>61.44</v>
      </c>
      <c r="J1191" s="156">
        <f>ROUND(I1191*H1191,2)</f>
        <v>614.4</v>
      </c>
      <c r="K1191" s="153" t="s">
        <v>3562</v>
      </c>
      <c r="L1191" s="80"/>
      <c r="M1191" s="157" t="s">
        <v>31</v>
      </c>
      <c r="N1191" s="158" t="s">
        <v>3550</v>
      </c>
      <c r="O1191" s="159">
        <v>0.1</v>
      </c>
      <c r="P1191" s="159">
        <f>O1191*H1191</f>
        <v>1</v>
      </c>
      <c r="Q1191" s="159">
        <v>3.6000000000000001E-5</v>
      </c>
      <c r="R1191" s="159">
        <f>Q1191*H1191</f>
        <v>3.6000000000000002E-4</v>
      </c>
      <c r="S1191" s="159">
        <v>2.9299999999999999E-3</v>
      </c>
      <c r="T1191" s="160">
        <f>S1191*H1191</f>
        <v>2.93E-2</v>
      </c>
      <c r="U1191" s="79"/>
      <c r="V1191" s="79"/>
      <c r="W1191" s="79"/>
      <c r="X1191" s="79"/>
      <c r="Y1191" s="79"/>
      <c r="Z1191" s="79"/>
      <c r="AA1191" s="79"/>
      <c r="AB1191" s="79"/>
      <c r="AC1191" s="79"/>
      <c r="AD1191" s="79"/>
      <c r="AE1191" s="79"/>
      <c r="AR1191" s="161" t="s">
        <v>162</v>
      </c>
      <c r="AT1191" s="161" t="s">
        <v>26</v>
      </c>
      <c r="AU1191" s="161" t="s">
        <v>62</v>
      </c>
      <c r="AY1191" s="72" t="s">
        <v>107</v>
      </c>
      <c r="BE1191" s="162">
        <f>IF(N1191="základní",J1191,0)</f>
        <v>614.4</v>
      </c>
      <c r="BF1191" s="162">
        <f>IF(N1191="snížená",J1191,0)</f>
        <v>0</v>
      </c>
      <c r="BG1191" s="162">
        <f>IF(N1191="zákl. přenesená",J1191,0)</f>
        <v>0</v>
      </c>
      <c r="BH1191" s="162">
        <f>IF(N1191="sníž. přenesená",J1191,0)</f>
        <v>0</v>
      </c>
      <c r="BI1191" s="162">
        <f>IF(N1191="nulová",J1191,0)</f>
        <v>0</v>
      </c>
      <c r="BJ1191" s="72" t="s">
        <v>105</v>
      </c>
      <c r="BK1191" s="162">
        <f>ROUND(I1191*H1191,2)</f>
        <v>614.4</v>
      </c>
      <c r="BL1191" s="72" t="s">
        <v>162</v>
      </c>
      <c r="BM1191" s="161" t="s">
        <v>1803</v>
      </c>
    </row>
    <row r="1192" spans="1:65" s="82" customFormat="1" x14ac:dyDescent="0.2">
      <c r="A1192" s="79"/>
      <c r="B1192" s="80"/>
      <c r="C1192" s="79"/>
      <c r="D1192" s="163" t="s">
        <v>116</v>
      </c>
      <c r="E1192" s="79"/>
      <c r="F1192" s="164" t="s">
        <v>1804</v>
      </c>
      <c r="G1192" s="79"/>
      <c r="H1192" s="79"/>
      <c r="I1192" s="79"/>
      <c r="J1192" s="79"/>
      <c r="K1192" s="79"/>
      <c r="L1192" s="80"/>
      <c r="M1192" s="165"/>
      <c r="O1192" s="79"/>
      <c r="P1192" s="79"/>
      <c r="Q1192" s="79"/>
      <c r="R1192" s="79"/>
      <c r="S1192" s="79"/>
      <c r="T1192" s="166"/>
      <c r="U1192" s="79"/>
      <c r="V1192" s="79"/>
      <c r="W1192" s="79"/>
      <c r="X1192" s="79"/>
      <c r="Y1192" s="79"/>
      <c r="Z1192" s="79"/>
      <c r="AA1192" s="79"/>
      <c r="AB1192" s="79"/>
      <c r="AC1192" s="79"/>
      <c r="AD1192" s="79"/>
      <c r="AE1192" s="79"/>
      <c r="AT1192" s="72" t="s">
        <v>116</v>
      </c>
      <c r="AU1192" s="72" t="s">
        <v>62</v>
      </c>
    </row>
    <row r="1193" spans="1:65" s="82" customFormat="1" x14ac:dyDescent="0.2">
      <c r="A1193" s="79"/>
      <c r="B1193" s="80"/>
      <c r="C1193" s="79"/>
      <c r="D1193" s="167" t="s">
        <v>118</v>
      </c>
      <c r="E1193" s="79"/>
      <c r="F1193" s="168" t="s">
        <v>4029</v>
      </c>
      <c r="G1193" s="79"/>
      <c r="H1193" s="79"/>
      <c r="I1193" s="79"/>
      <c r="J1193" s="79"/>
      <c r="K1193" s="79"/>
      <c r="L1193" s="80"/>
      <c r="M1193" s="165"/>
      <c r="O1193" s="79"/>
      <c r="P1193" s="79"/>
      <c r="Q1193" s="79"/>
      <c r="R1193" s="79"/>
      <c r="S1193" s="79"/>
      <c r="T1193" s="166"/>
      <c r="U1193" s="79"/>
      <c r="V1193" s="79"/>
      <c r="W1193" s="79"/>
      <c r="X1193" s="79"/>
      <c r="Y1193" s="79"/>
      <c r="Z1193" s="79"/>
      <c r="AA1193" s="79"/>
      <c r="AB1193" s="79"/>
      <c r="AC1193" s="79"/>
      <c r="AD1193" s="79"/>
      <c r="AE1193" s="79"/>
      <c r="AT1193" s="72" t="s">
        <v>118</v>
      </c>
      <c r="AU1193" s="72" t="s">
        <v>62</v>
      </c>
    </row>
    <row r="1194" spans="1:65" s="82" customFormat="1" ht="16.5" customHeight="1" x14ac:dyDescent="0.2">
      <c r="A1194" s="79"/>
      <c r="B1194" s="150"/>
      <c r="C1194" s="151" t="s">
        <v>1805</v>
      </c>
      <c r="D1194" s="151" t="s">
        <v>26</v>
      </c>
      <c r="E1194" s="152" t="s">
        <v>1806</v>
      </c>
      <c r="F1194" s="153" t="s">
        <v>4030</v>
      </c>
      <c r="G1194" s="154" t="s">
        <v>130</v>
      </c>
      <c r="H1194" s="155">
        <v>500</v>
      </c>
      <c r="I1194" s="156">
        <v>22.41</v>
      </c>
      <c r="J1194" s="156">
        <f>ROUND(I1194*H1194,2)</f>
        <v>11205</v>
      </c>
      <c r="K1194" s="153" t="s">
        <v>3562</v>
      </c>
      <c r="L1194" s="80"/>
      <c r="M1194" s="157" t="s">
        <v>31</v>
      </c>
      <c r="N1194" s="158" t="s">
        <v>3550</v>
      </c>
      <c r="O1194" s="159">
        <v>3.7999999999999999E-2</v>
      </c>
      <c r="P1194" s="159">
        <f>O1194*H1194</f>
        <v>19</v>
      </c>
      <c r="Q1194" s="159">
        <v>0</v>
      </c>
      <c r="R1194" s="159">
        <f>Q1194*H1194</f>
        <v>0</v>
      </c>
      <c r="S1194" s="159">
        <v>0</v>
      </c>
      <c r="T1194" s="160">
        <f>S1194*H1194</f>
        <v>0</v>
      </c>
      <c r="U1194" s="79"/>
      <c r="V1194" s="79"/>
      <c r="W1194" s="79"/>
      <c r="X1194" s="79"/>
      <c r="Y1194" s="79"/>
      <c r="Z1194" s="79"/>
      <c r="AA1194" s="79"/>
      <c r="AB1194" s="79"/>
      <c r="AC1194" s="79"/>
      <c r="AD1194" s="79"/>
      <c r="AE1194" s="79"/>
      <c r="AR1194" s="161" t="s">
        <v>162</v>
      </c>
      <c r="AT1194" s="161" t="s">
        <v>26</v>
      </c>
      <c r="AU1194" s="161" t="s">
        <v>62</v>
      </c>
      <c r="AY1194" s="72" t="s">
        <v>107</v>
      </c>
      <c r="BE1194" s="162">
        <f>IF(N1194="základní",J1194,0)</f>
        <v>11205</v>
      </c>
      <c r="BF1194" s="162">
        <f>IF(N1194="snížená",J1194,0)</f>
        <v>0</v>
      </c>
      <c r="BG1194" s="162">
        <f>IF(N1194="zákl. přenesená",J1194,0)</f>
        <v>0</v>
      </c>
      <c r="BH1194" s="162">
        <f>IF(N1194="sníž. přenesená",J1194,0)</f>
        <v>0</v>
      </c>
      <c r="BI1194" s="162">
        <f>IF(N1194="nulová",J1194,0)</f>
        <v>0</v>
      </c>
      <c r="BJ1194" s="72" t="s">
        <v>105</v>
      </c>
      <c r="BK1194" s="162">
        <f>ROUND(I1194*H1194,2)</f>
        <v>11205</v>
      </c>
      <c r="BL1194" s="72" t="s">
        <v>162</v>
      </c>
      <c r="BM1194" s="161" t="s">
        <v>1807</v>
      </c>
    </row>
    <row r="1195" spans="1:65" s="82" customFormat="1" x14ac:dyDescent="0.2">
      <c r="A1195" s="79"/>
      <c r="B1195" s="80"/>
      <c r="C1195" s="79"/>
      <c r="D1195" s="163" t="s">
        <v>116</v>
      </c>
      <c r="E1195" s="79"/>
      <c r="F1195" s="164" t="s">
        <v>1808</v>
      </c>
      <c r="G1195" s="79"/>
      <c r="H1195" s="79"/>
      <c r="I1195" s="79"/>
      <c r="J1195" s="79"/>
      <c r="K1195" s="79"/>
      <c r="L1195" s="80"/>
      <c r="M1195" s="165"/>
      <c r="O1195" s="79"/>
      <c r="P1195" s="79"/>
      <c r="Q1195" s="79"/>
      <c r="R1195" s="79"/>
      <c r="S1195" s="79"/>
      <c r="T1195" s="166"/>
      <c r="U1195" s="79"/>
      <c r="V1195" s="79"/>
      <c r="W1195" s="79"/>
      <c r="X1195" s="79"/>
      <c r="Y1195" s="79"/>
      <c r="Z1195" s="79"/>
      <c r="AA1195" s="79"/>
      <c r="AB1195" s="79"/>
      <c r="AC1195" s="79"/>
      <c r="AD1195" s="79"/>
      <c r="AE1195" s="79"/>
      <c r="AT1195" s="72" t="s">
        <v>116</v>
      </c>
      <c r="AU1195" s="72" t="s">
        <v>62</v>
      </c>
    </row>
    <row r="1196" spans="1:65" s="82" customFormat="1" x14ac:dyDescent="0.2">
      <c r="A1196" s="79"/>
      <c r="B1196" s="80"/>
      <c r="C1196" s="79"/>
      <c r="D1196" s="167" t="s">
        <v>118</v>
      </c>
      <c r="E1196" s="79"/>
      <c r="F1196" s="168" t="s">
        <v>4031</v>
      </c>
      <c r="G1196" s="79"/>
      <c r="H1196" s="79"/>
      <c r="I1196" s="79"/>
      <c r="J1196" s="79"/>
      <c r="K1196" s="79"/>
      <c r="L1196" s="80"/>
      <c r="M1196" s="165"/>
      <c r="O1196" s="79"/>
      <c r="P1196" s="79"/>
      <c r="Q1196" s="79"/>
      <c r="R1196" s="79"/>
      <c r="S1196" s="79"/>
      <c r="T1196" s="166"/>
      <c r="U1196" s="79"/>
      <c r="V1196" s="79"/>
      <c r="W1196" s="79"/>
      <c r="X1196" s="79"/>
      <c r="Y1196" s="79"/>
      <c r="Z1196" s="79"/>
      <c r="AA1196" s="79"/>
      <c r="AB1196" s="79"/>
      <c r="AC1196" s="79"/>
      <c r="AD1196" s="79"/>
      <c r="AE1196" s="79"/>
      <c r="AT1196" s="72" t="s">
        <v>118</v>
      </c>
      <c r="AU1196" s="72" t="s">
        <v>62</v>
      </c>
    </row>
    <row r="1197" spans="1:65" s="82" customFormat="1" ht="16.5" customHeight="1" x14ac:dyDescent="0.2">
      <c r="A1197" s="79"/>
      <c r="B1197" s="150"/>
      <c r="C1197" s="151" t="s">
        <v>1809</v>
      </c>
      <c r="D1197" s="151" t="s">
        <v>26</v>
      </c>
      <c r="E1197" s="152" t="s">
        <v>1810</v>
      </c>
      <c r="F1197" s="153" t="s">
        <v>4032</v>
      </c>
      <c r="G1197" s="154" t="s">
        <v>130</v>
      </c>
      <c r="H1197" s="155">
        <v>10</v>
      </c>
      <c r="I1197" s="156">
        <v>27.53</v>
      </c>
      <c r="J1197" s="156">
        <f>ROUND(I1197*H1197,2)</f>
        <v>275.3</v>
      </c>
      <c r="K1197" s="153" t="s">
        <v>3562</v>
      </c>
      <c r="L1197" s="80"/>
      <c r="M1197" s="157" t="s">
        <v>31</v>
      </c>
      <c r="N1197" s="158" t="s">
        <v>3550</v>
      </c>
      <c r="O1197" s="159">
        <v>4.5999999999999999E-2</v>
      </c>
      <c r="P1197" s="159">
        <f>O1197*H1197</f>
        <v>0.45999999999999996</v>
      </c>
      <c r="Q1197" s="159">
        <v>0</v>
      </c>
      <c r="R1197" s="159">
        <f>Q1197*H1197</f>
        <v>0</v>
      </c>
      <c r="S1197" s="159">
        <v>0</v>
      </c>
      <c r="T1197" s="160">
        <f>S1197*H1197</f>
        <v>0</v>
      </c>
      <c r="U1197" s="79"/>
      <c r="V1197" s="79"/>
      <c r="W1197" s="79"/>
      <c r="X1197" s="79"/>
      <c r="Y1197" s="79"/>
      <c r="Z1197" s="79"/>
      <c r="AA1197" s="79"/>
      <c r="AB1197" s="79"/>
      <c r="AC1197" s="79"/>
      <c r="AD1197" s="79"/>
      <c r="AE1197" s="79"/>
      <c r="AR1197" s="161" t="s">
        <v>162</v>
      </c>
      <c r="AT1197" s="161" t="s">
        <v>26</v>
      </c>
      <c r="AU1197" s="161" t="s">
        <v>62</v>
      </c>
      <c r="AY1197" s="72" t="s">
        <v>107</v>
      </c>
      <c r="BE1197" s="162">
        <f>IF(N1197="základní",J1197,0)</f>
        <v>275.3</v>
      </c>
      <c r="BF1197" s="162">
        <f>IF(N1197="snížená",J1197,0)</f>
        <v>0</v>
      </c>
      <c r="BG1197" s="162">
        <f>IF(N1197="zákl. přenesená",J1197,0)</f>
        <v>0</v>
      </c>
      <c r="BH1197" s="162">
        <f>IF(N1197="sníž. přenesená",J1197,0)</f>
        <v>0</v>
      </c>
      <c r="BI1197" s="162">
        <f>IF(N1197="nulová",J1197,0)</f>
        <v>0</v>
      </c>
      <c r="BJ1197" s="72" t="s">
        <v>105</v>
      </c>
      <c r="BK1197" s="162">
        <f>ROUND(I1197*H1197,2)</f>
        <v>275.3</v>
      </c>
      <c r="BL1197" s="72" t="s">
        <v>162</v>
      </c>
      <c r="BM1197" s="161" t="s">
        <v>1811</v>
      </c>
    </row>
    <row r="1198" spans="1:65" s="82" customFormat="1" x14ac:dyDescent="0.2">
      <c r="A1198" s="79"/>
      <c r="B1198" s="80"/>
      <c r="C1198" s="79"/>
      <c r="D1198" s="163" t="s">
        <v>116</v>
      </c>
      <c r="E1198" s="79"/>
      <c r="F1198" s="164" t="s">
        <v>1812</v>
      </c>
      <c r="G1198" s="79"/>
      <c r="H1198" s="79"/>
      <c r="I1198" s="79"/>
      <c r="J1198" s="79"/>
      <c r="K1198" s="79"/>
      <c r="L1198" s="80"/>
      <c r="M1198" s="165"/>
      <c r="O1198" s="79"/>
      <c r="P1198" s="79"/>
      <c r="Q1198" s="79"/>
      <c r="R1198" s="79"/>
      <c r="S1198" s="79"/>
      <c r="T1198" s="166"/>
      <c r="U1198" s="79"/>
      <c r="V1198" s="79"/>
      <c r="W1198" s="79"/>
      <c r="X1198" s="79"/>
      <c r="Y1198" s="79"/>
      <c r="Z1198" s="79"/>
      <c r="AA1198" s="79"/>
      <c r="AB1198" s="79"/>
      <c r="AC1198" s="79"/>
      <c r="AD1198" s="79"/>
      <c r="AE1198" s="79"/>
      <c r="AT1198" s="72" t="s">
        <v>116</v>
      </c>
      <c r="AU1198" s="72" t="s">
        <v>62</v>
      </c>
    </row>
    <row r="1199" spans="1:65" s="82" customFormat="1" x14ac:dyDescent="0.2">
      <c r="A1199" s="79"/>
      <c r="B1199" s="80"/>
      <c r="C1199" s="79"/>
      <c r="D1199" s="167" t="s">
        <v>118</v>
      </c>
      <c r="E1199" s="79"/>
      <c r="F1199" s="168" t="s">
        <v>4033</v>
      </c>
      <c r="G1199" s="79"/>
      <c r="H1199" s="79"/>
      <c r="I1199" s="79"/>
      <c r="J1199" s="79"/>
      <c r="K1199" s="79"/>
      <c r="L1199" s="80"/>
      <c r="M1199" s="165"/>
      <c r="O1199" s="79"/>
      <c r="P1199" s="79"/>
      <c r="Q1199" s="79"/>
      <c r="R1199" s="79"/>
      <c r="S1199" s="79"/>
      <c r="T1199" s="166"/>
      <c r="U1199" s="79"/>
      <c r="V1199" s="79"/>
      <c r="W1199" s="79"/>
      <c r="X1199" s="79"/>
      <c r="Y1199" s="79"/>
      <c r="Z1199" s="79"/>
      <c r="AA1199" s="79"/>
      <c r="AB1199" s="79"/>
      <c r="AC1199" s="79"/>
      <c r="AD1199" s="79"/>
      <c r="AE1199" s="79"/>
      <c r="AT1199" s="72" t="s">
        <v>118</v>
      </c>
      <c r="AU1199" s="72" t="s">
        <v>62</v>
      </c>
    </row>
    <row r="1200" spans="1:65" s="82" customFormat="1" ht="16.5" customHeight="1" x14ac:dyDescent="0.2">
      <c r="A1200" s="79"/>
      <c r="B1200" s="150"/>
      <c r="C1200" s="151" t="s">
        <v>1813</v>
      </c>
      <c r="D1200" s="151" t="s">
        <v>26</v>
      </c>
      <c r="E1200" s="152" t="s">
        <v>1814</v>
      </c>
      <c r="F1200" s="153" t="s">
        <v>1815</v>
      </c>
      <c r="G1200" s="154" t="s">
        <v>161</v>
      </c>
      <c r="H1200" s="155">
        <v>2</v>
      </c>
      <c r="I1200" s="156">
        <v>2051.65</v>
      </c>
      <c r="J1200" s="156">
        <f>ROUND(I1200*H1200,2)</f>
        <v>4103.3</v>
      </c>
      <c r="K1200" s="153" t="s">
        <v>3562</v>
      </c>
      <c r="L1200" s="80"/>
      <c r="M1200" s="157" t="s">
        <v>31</v>
      </c>
      <c r="N1200" s="158" t="s">
        <v>3550</v>
      </c>
      <c r="O1200" s="159">
        <v>0.47199999999999998</v>
      </c>
      <c r="P1200" s="159">
        <f>O1200*H1200</f>
        <v>0.94399999999999995</v>
      </c>
      <c r="Q1200" s="159">
        <v>3.7280000000000001E-4</v>
      </c>
      <c r="R1200" s="159">
        <f>Q1200*H1200</f>
        <v>7.4560000000000002E-4</v>
      </c>
      <c r="S1200" s="159">
        <v>0</v>
      </c>
      <c r="T1200" s="160">
        <f>S1200*H1200</f>
        <v>0</v>
      </c>
      <c r="U1200" s="79"/>
      <c r="V1200" s="79"/>
      <c r="W1200" s="79"/>
      <c r="X1200" s="79"/>
      <c r="Y1200" s="79"/>
      <c r="Z1200" s="79"/>
      <c r="AA1200" s="79"/>
      <c r="AB1200" s="79"/>
      <c r="AC1200" s="79"/>
      <c r="AD1200" s="79"/>
      <c r="AE1200" s="79"/>
      <c r="AR1200" s="161" t="s">
        <v>162</v>
      </c>
      <c r="AT1200" s="161" t="s">
        <v>26</v>
      </c>
      <c r="AU1200" s="161" t="s">
        <v>62</v>
      </c>
      <c r="AY1200" s="72" t="s">
        <v>107</v>
      </c>
      <c r="BE1200" s="162">
        <f>IF(N1200="základní",J1200,0)</f>
        <v>4103.3</v>
      </c>
      <c r="BF1200" s="162">
        <f>IF(N1200="snížená",J1200,0)</f>
        <v>0</v>
      </c>
      <c r="BG1200" s="162">
        <f>IF(N1200="zákl. přenesená",J1200,0)</f>
        <v>0</v>
      </c>
      <c r="BH1200" s="162">
        <f>IF(N1200="sníž. přenesená",J1200,0)</f>
        <v>0</v>
      </c>
      <c r="BI1200" s="162">
        <f>IF(N1200="nulová",J1200,0)</f>
        <v>0</v>
      </c>
      <c r="BJ1200" s="72" t="s">
        <v>105</v>
      </c>
      <c r="BK1200" s="162">
        <f>ROUND(I1200*H1200,2)</f>
        <v>4103.3</v>
      </c>
      <c r="BL1200" s="72" t="s">
        <v>162</v>
      </c>
      <c r="BM1200" s="161" t="s">
        <v>1816</v>
      </c>
    </row>
    <row r="1201" spans="1:65" s="82" customFormat="1" x14ac:dyDescent="0.2">
      <c r="A1201" s="79"/>
      <c r="B1201" s="80"/>
      <c r="C1201" s="79"/>
      <c r="D1201" s="163" t="s">
        <v>116</v>
      </c>
      <c r="E1201" s="79"/>
      <c r="F1201" s="164" t="s">
        <v>1817</v>
      </c>
      <c r="G1201" s="79"/>
      <c r="H1201" s="79"/>
      <c r="I1201" s="79"/>
      <c r="J1201" s="79"/>
      <c r="K1201" s="79"/>
      <c r="L1201" s="80"/>
      <c r="M1201" s="165"/>
      <c r="O1201" s="79"/>
      <c r="P1201" s="79"/>
      <c r="Q1201" s="79"/>
      <c r="R1201" s="79"/>
      <c r="S1201" s="79"/>
      <c r="T1201" s="166"/>
      <c r="U1201" s="79"/>
      <c r="V1201" s="79"/>
      <c r="W1201" s="79"/>
      <c r="X1201" s="79"/>
      <c r="Y1201" s="79"/>
      <c r="Z1201" s="79"/>
      <c r="AA1201" s="79"/>
      <c r="AB1201" s="79"/>
      <c r="AC1201" s="79"/>
      <c r="AD1201" s="79"/>
      <c r="AE1201" s="79"/>
      <c r="AT1201" s="72" t="s">
        <v>116</v>
      </c>
      <c r="AU1201" s="72" t="s">
        <v>62</v>
      </c>
    </row>
    <row r="1202" spans="1:65" s="82" customFormat="1" x14ac:dyDescent="0.2">
      <c r="A1202" s="79"/>
      <c r="B1202" s="80"/>
      <c r="C1202" s="79"/>
      <c r="D1202" s="167" t="s">
        <v>118</v>
      </c>
      <c r="E1202" s="79"/>
      <c r="F1202" s="168" t="s">
        <v>4034</v>
      </c>
      <c r="G1202" s="79"/>
      <c r="H1202" s="79"/>
      <c r="I1202" s="79"/>
      <c r="J1202" s="79"/>
      <c r="K1202" s="79"/>
      <c r="L1202" s="80"/>
      <c r="M1202" s="165"/>
      <c r="O1202" s="79"/>
      <c r="P1202" s="79"/>
      <c r="Q1202" s="79"/>
      <c r="R1202" s="79"/>
      <c r="S1202" s="79"/>
      <c r="T1202" s="166"/>
      <c r="U1202" s="79"/>
      <c r="V1202" s="79"/>
      <c r="W1202" s="79"/>
      <c r="X1202" s="79"/>
      <c r="Y1202" s="79"/>
      <c r="Z1202" s="79"/>
      <c r="AA1202" s="79"/>
      <c r="AB1202" s="79"/>
      <c r="AC1202" s="79"/>
      <c r="AD1202" s="79"/>
      <c r="AE1202" s="79"/>
      <c r="AT1202" s="72" t="s">
        <v>118</v>
      </c>
      <c r="AU1202" s="72" t="s">
        <v>62</v>
      </c>
    </row>
    <row r="1203" spans="1:65" s="82" customFormat="1" ht="16.5" customHeight="1" x14ac:dyDescent="0.2">
      <c r="A1203" s="79"/>
      <c r="B1203" s="150"/>
      <c r="C1203" s="151" t="s">
        <v>1818</v>
      </c>
      <c r="D1203" s="151" t="s">
        <v>26</v>
      </c>
      <c r="E1203" s="152" t="s">
        <v>1819</v>
      </c>
      <c r="F1203" s="153" t="s">
        <v>4035</v>
      </c>
      <c r="G1203" s="154" t="s">
        <v>130</v>
      </c>
      <c r="H1203" s="155">
        <v>500</v>
      </c>
      <c r="I1203" s="156">
        <v>17.72</v>
      </c>
      <c r="J1203" s="156">
        <f>ROUND(I1203*H1203,2)</f>
        <v>8860</v>
      </c>
      <c r="K1203" s="153" t="s">
        <v>3562</v>
      </c>
      <c r="L1203" s="80"/>
      <c r="M1203" s="157" t="s">
        <v>31</v>
      </c>
      <c r="N1203" s="158" t="s">
        <v>3550</v>
      </c>
      <c r="O1203" s="159">
        <v>0.03</v>
      </c>
      <c r="P1203" s="159">
        <f>O1203*H1203</f>
        <v>15</v>
      </c>
      <c r="Q1203" s="159">
        <v>0</v>
      </c>
      <c r="R1203" s="159">
        <f>Q1203*H1203</f>
        <v>0</v>
      </c>
      <c r="S1203" s="159">
        <v>0</v>
      </c>
      <c r="T1203" s="160">
        <f>S1203*H1203</f>
        <v>0</v>
      </c>
      <c r="U1203" s="79"/>
      <c r="V1203" s="79"/>
      <c r="W1203" s="79"/>
      <c r="X1203" s="79"/>
      <c r="Y1203" s="79"/>
      <c r="Z1203" s="79"/>
      <c r="AA1203" s="79"/>
      <c r="AB1203" s="79"/>
      <c r="AC1203" s="79"/>
      <c r="AD1203" s="79"/>
      <c r="AE1203" s="79"/>
      <c r="AR1203" s="161" t="s">
        <v>162</v>
      </c>
      <c r="AT1203" s="161" t="s">
        <v>26</v>
      </c>
      <c r="AU1203" s="161" t="s">
        <v>62</v>
      </c>
      <c r="AY1203" s="72" t="s">
        <v>107</v>
      </c>
      <c r="BE1203" s="162">
        <f>IF(N1203="základní",J1203,0)</f>
        <v>8860</v>
      </c>
      <c r="BF1203" s="162">
        <f>IF(N1203="snížená",J1203,0)</f>
        <v>0</v>
      </c>
      <c r="BG1203" s="162">
        <f>IF(N1203="zákl. přenesená",J1203,0)</f>
        <v>0</v>
      </c>
      <c r="BH1203" s="162">
        <f>IF(N1203="sníž. přenesená",J1203,0)</f>
        <v>0</v>
      </c>
      <c r="BI1203" s="162">
        <f>IF(N1203="nulová",J1203,0)</f>
        <v>0</v>
      </c>
      <c r="BJ1203" s="72" t="s">
        <v>105</v>
      </c>
      <c r="BK1203" s="162">
        <f>ROUND(I1203*H1203,2)</f>
        <v>8860</v>
      </c>
      <c r="BL1203" s="72" t="s">
        <v>162</v>
      </c>
      <c r="BM1203" s="161" t="s">
        <v>1820</v>
      </c>
    </row>
    <row r="1204" spans="1:65" s="82" customFormat="1" x14ac:dyDescent="0.2">
      <c r="A1204" s="79"/>
      <c r="B1204" s="80"/>
      <c r="C1204" s="79"/>
      <c r="D1204" s="163" t="s">
        <v>116</v>
      </c>
      <c r="E1204" s="79"/>
      <c r="F1204" s="164" t="s">
        <v>1821</v>
      </c>
      <c r="G1204" s="79"/>
      <c r="H1204" s="79"/>
      <c r="I1204" s="79"/>
      <c r="J1204" s="79"/>
      <c r="K1204" s="79"/>
      <c r="L1204" s="80"/>
      <c r="M1204" s="165"/>
      <c r="O1204" s="79"/>
      <c r="P1204" s="79"/>
      <c r="Q1204" s="79"/>
      <c r="R1204" s="79"/>
      <c r="S1204" s="79"/>
      <c r="T1204" s="166"/>
      <c r="U1204" s="79"/>
      <c r="V1204" s="79"/>
      <c r="W1204" s="79"/>
      <c r="X1204" s="79"/>
      <c r="Y1204" s="79"/>
      <c r="Z1204" s="79"/>
      <c r="AA1204" s="79"/>
      <c r="AB1204" s="79"/>
      <c r="AC1204" s="79"/>
      <c r="AD1204" s="79"/>
      <c r="AE1204" s="79"/>
      <c r="AT1204" s="72" t="s">
        <v>116</v>
      </c>
      <c r="AU1204" s="72" t="s">
        <v>62</v>
      </c>
    </row>
    <row r="1205" spans="1:65" s="82" customFormat="1" x14ac:dyDescent="0.2">
      <c r="A1205" s="79"/>
      <c r="B1205" s="80"/>
      <c r="C1205" s="79"/>
      <c r="D1205" s="167" t="s">
        <v>118</v>
      </c>
      <c r="E1205" s="79"/>
      <c r="F1205" s="168" t="s">
        <v>4036</v>
      </c>
      <c r="G1205" s="79"/>
      <c r="H1205" s="79"/>
      <c r="I1205" s="79"/>
      <c r="J1205" s="79"/>
      <c r="K1205" s="79"/>
      <c r="L1205" s="80"/>
      <c r="M1205" s="165"/>
      <c r="O1205" s="79"/>
      <c r="P1205" s="79"/>
      <c r="Q1205" s="79"/>
      <c r="R1205" s="79"/>
      <c r="S1205" s="79"/>
      <c r="T1205" s="166"/>
      <c r="U1205" s="79"/>
      <c r="V1205" s="79"/>
      <c r="W1205" s="79"/>
      <c r="X1205" s="79"/>
      <c r="Y1205" s="79"/>
      <c r="Z1205" s="79"/>
      <c r="AA1205" s="79"/>
      <c r="AB1205" s="79"/>
      <c r="AC1205" s="79"/>
      <c r="AD1205" s="79"/>
      <c r="AE1205" s="79"/>
      <c r="AT1205" s="72" t="s">
        <v>118</v>
      </c>
      <c r="AU1205" s="72" t="s">
        <v>62</v>
      </c>
    </row>
    <row r="1206" spans="1:65" s="82" customFormat="1" ht="16.5" customHeight="1" x14ac:dyDescent="0.2">
      <c r="A1206" s="79"/>
      <c r="B1206" s="150"/>
      <c r="C1206" s="151" t="s">
        <v>1822</v>
      </c>
      <c r="D1206" s="151" t="s">
        <v>26</v>
      </c>
      <c r="E1206" s="152" t="s">
        <v>1823</v>
      </c>
      <c r="F1206" s="153" t="s">
        <v>1824</v>
      </c>
      <c r="G1206" s="154" t="s">
        <v>130</v>
      </c>
      <c r="H1206" s="155">
        <v>70</v>
      </c>
      <c r="I1206" s="156">
        <v>58.46</v>
      </c>
      <c r="J1206" s="156">
        <f>ROUND(I1206*H1206,2)</f>
        <v>4092.2</v>
      </c>
      <c r="K1206" s="153" t="s">
        <v>3562</v>
      </c>
      <c r="L1206" s="80"/>
      <c r="M1206" s="157" t="s">
        <v>31</v>
      </c>
      <c r="N1206" s="158" t="s">
        <v>3550</v>
      </c>
      <c r="O1206" s="159">
        <v>0.1</v>
      </c>
      <c r="P1206" s="159">
        <f>O1206*H1206</f>
        <v>7</v>
      </c>
      <c r="Q1206" s="159">
        <v>4.206E-5</v>
      </c>
      <c r="R1206" s="159">
        <f>Q1206*H1206</f>
        <v>2.9442000000000001E-3</v>
      </c>
      <c r="S1206" s="159">
        <v>0</v>
      </c>
      <c r="T1206" s="160">
        <f>S1206*H1206</f>
        <v>0</v>
      </c>
      <c r="U1206" s="79"/>
      <c r="V1206" s="79"/>
      <c r="W1206" s="79"/>
      <c r="X1206" s="79"/>
      <c r="Y1206" s="79"/>
      <c r="Z1206" s="79"/>
      <c r="AA1206" s="79"/>
      <c r="AB1206" s="79"/>
      <c r="AC1206" s="79"/>
      <c r="AD1206" s="79"/>
      <c r="AE1206" s="79"/>
      <c r="AR1206" s="161" t="s">
        <v>162</v>
      </c>
      <c r="AT1206" s="161" t="s">
        <v>26</v>
      </c>
      <c r="AU1206" s="161" t="s">
        <v>62</v>
      </c>
      <c r="AY1206" s="72" t="s">
        <v>107</v>
      </c>
      <c r="BE1206" s="162">
        <f>IF(N1206="základní",J1206,0)</f>
        <v>4092.2</v>
      </c>
      <c r="BF1206" s="162">
        <f>IF(N1206="snížená",J1206,0)</f>
        <v>0</v>
      </c>
      <c r="BG1206" s="162">
        <f>IF(N1206="zákl. přenesená",J1206,0)</f>
        <v>0</v>
      </c>
      <c r="BH1206" s="162">
        <f>IF(N1206="sníž. přenesená",J1206,0)</f>
        <v>0</v>
      </c>
      <c r="BI1206" s="162">
        <f>IF(N1206="nulová",J1206,0)</f>
        <v>0</v>
      </c>
      <c r="BJ1206" s="72" t="s">
        <v>105</v>
      </c>
      <c r="BK1206" s="162">
        <f>ROUND(I1206*H1206,2)</f>
        <v>4092.2</v>
      </c>
      <c r="BL1206" s="72" t="s">
        <v>162</v>
      </c>
      <c r="BM1206" s="161" t="s">
        <v>1825</v>
      </c>
    </row>
    <row r="1207" spans="1:65" s="82" customFormat="1" ht="19.5" x14ac:dyDescent="0.2">
      <c r="A1207" s="79"/>
      <c r="B1207" s="80"/>
      <c r="C1207" s="79"/>
      <c r="D1207" s="163" t="s">
        <v>116</v>
      </c>
      <c r="E1207" s="79"/>
      <c r="F1207" s="164" t="s">
        <v>1826</v>
      </c>
      <c r="G1207" s="79"/>
      <c r="H1207" s="79"/>
      <c r="I1207" s="79"/>
      <c r="J1207" s="79"/>
      <c r="K1207" s="79"/>
      <c r="L1207" s="80"/>
      <c r="M1207" s="165"/>
      <c r="O1207" s="79"/>
      <c r="P1207" s="79"/>
      <c r="Q1207" s="79"/>
      <c r="R1207" s="79"/>
      <c r="S1207" s="79"/>
      <c r="T1207" s="166"/>
      <c r="U1207" s="79"/>
      <c r="V1207" s="79"/>
      <c r="W1207" s="79"/>
      <c r="X1207" s="79"/>
      <c r="Y1207" s="79"/>
      <c r="Z1207" s="79"/>
      <c r="AA1207" s="79"/>
      <c r="AB1207" s="79"/>
      <c r="AC1207" s="79"/>
      <c r="AD1207" s="79"/>
      <c r="AE1207" s="79"/>
      <c r="AT1207" s="72" t="s">
        <v>116</v>
      </c>
      <c r="AU1207" s="72" t="s">
        <v>62</v>
      </c>
    </row>
    <row r="1208" spans="1:65" s="82" customFormat="1" x14ac:dyDescent="0.2">
      <c r="A1208" s="79"/>
      <c r="B1208" s="80"/>
      <c r="C1208" s="79"/>
      <c r="D1208" s="167" t="s">
        <v>118</v>
      </c>
      <c r="E1208" s="79"/>
      <c r="F1208" s="168" t="s">
        <v>4037</v>
      </c>
      <c r="G1208" s="79"/>
      <c r="H1208" s="79"/>
      <c r="I1208" s="79"/>
      <c r="J1208" s="79"/>
      <c r="K1208" s="79"/>
      <c r="L1208" s="80"/>
      <c r="M1208" s="165"/>
      <c r="O1208" s="79"/>
      <c r="P1208" s="79"/>
      <c r="Q1208" s="79"/>
      <c r="R1208" s="79"/>
      <c r="S1208" s="79"/>
      <c r="T1208" s="166"/>
      <c r="U1208" s="79"/>
      <c r="V1208" s="79"/>
      <c r="W1208" s="79"/>
      <c r="X1208" s="79"/>
      <c r="Y1208" s="79"/>
      <c r="Z1208" s="79"/>
      <c r="AA1208" s="79"/>
      <c r="AB1208" s="79"/>
      <c r="AC1208" s="79"/>
      <c r="AD1208" s="79"/>
      <c r="AE1208" s="79"/>
      <c r="AT1208" s="72" t="s">
        <v>118</v>
      </c>
      <c r="AU1208" s="72" t="s">
        <v>62</v>
      </c>
    </row>
    <row r="1209" spans="1:65" s="82" customFormat="1" ht="21.75" customHeight="1" x14ac:dyDescent="0.2">
      <c r="A1209" s="79"/>
      <c r="B1209" s="150"/>
      <c r="C1209" s="151" t="s">
        <v>1827</v>
      </c>
      <c r="D1209" s="151" t="s">
        <v>26</v>
      </c>
      <c r="E1209" s="152" t="s">
        <v>1828</v>
      </c>
      <c r="F1209" s="153" t="s">
        <v>4038</v>
      </c>
      <c r="G1209" s="154" t="s">
        <v>130</v>
      </c>
      <c r="H1209" s="155">
        <v>80</v>
      </c>
      <c r="I1209" s="156">
        <v>61.43</v>
      </c>
      <c r="J1209" s="156">
        <f>ROUND(I1209*H1209,2)</f>
        <v>4914.3999999999996</v>
      </c>
      <c r="K1209" s="153" t="s">
        <v>3562</v>
      </c>
      <c r="L1209" s="80"/>
      <c r="M1209" s="157" t="s">
        <v>31</v>
      </c>
      <c r="N1209" s="158" t="s">
        <v>3550</v>
      </c>
      <c r="O1209" s="159">
        <v>0.1</v>
      </c>
      <c r="P1209" s="159">
        <f>O1209*H1209</f>
        <v>8</v>
      </c>
      <c r="Q1209" s="159">
        <v>4.2249999999999997E-5</v>
      </c>
      <c r="R1209" s="159">
        <f>Q1209*H1209</f>
        <v>3.3799999999999998E-3</v>
      </c>
      <c r="S1209" s="159">
        <v>0</v>
      </c>
      <c r="T1209" s="160">
        <f>S1209*H1209</f>
        <v>0</v>
      </c>
      <c r="U1209" s="79"/>
      <c r="V1209" s="79"/>
      <c r="W1209" s="79"/>
      <c r="X1209" s="79"/>
      <c r="Y1209" s="79"/>
      <c r="Z1209" s="79"/>
      <c r="AA1209" s="79"/>
      <c r="AB1209" s="79"/>
      <c r="AC1209" s="79"/>
      <c r="AD1209" s="79"/>
      <c r="AE1209" s="79"/>
      <c r="AR1209" s="161" t="s">
        <v>162</v>
      </c>
      <c r="AT1209" s="161" t="s">
        <v>26</v>
      </c>
      <c r="AU1209" s="161" t="s">
        <v>62</v>
      </c>
      <c r="AY1209" s="72" t="s">
        <v>107</v>
      </c>
      <c r="BE1209" s="162">
        <f>IF(N1209="základní",J1209,0)</f>
        <v>4914.3999999999996</v>
      </c>
      <c r="BF1209" s="162">
        <f>IF(N1209="snížená",J1209,0)</f>
        <v>0</v>
      </c>
      <c r="BG1209" s="162">
        <f>IF(N1209="zákl. přenesená",J1209,0)</f>
        <v>0</v>
      </c>
      <c r="BH1209" s="162">
        <f>IF(N1209="sníž. přenesená",J1209,0)</f>
        <v>0</v>
      </c>
      <c r="BI1209" s="162">
        <f>IF(N1209="nulová",J1209,0)</f>
        <v>0</v>
      </c>
      <c r="BJ1209" s="72" t="s">
        <v>105</v>
      </c>
      <c r="BK1209" s="162">
        <f>ROUND(I1209*H1209,2)</f>
        <v>4914.3999999999996</v>
      </c>
      <c r="BL1209" s="72" t="s">
        <v>162</v>
      </c>
      <c r="BM1209" s="161" t="s">
        <v>1829</v>
      </c>
    </row>
    <row r="1210" spans="1:65" s="82" customFormat="1" ht="19.5" x14ac:dyDescent="0.2">
      <c r="A1210" s="79"/>
      <c r="B1210" s="80"/>
      <c r="C1210" s="79"/>
      <c r="D1210" s="163" t="s">
        <v>116</v>
      </c>
      <c r="E1210" s="79"/>
      <c r="F1210" s="164" t="s">
        <v>1830</v>
      </c>
      <c r="G1210" s="79"/>
      <c r="H1210" s="79"/>
      <c r="I1210" s="79"/>
      <c r="J1210" s="79"/>
      <c r="K1210" s="79"/>
      <c r="L1210" s="80"/>
      <c r="M1210" s="165"/>
      <c r="O1210" s="79"/>
      <c r="P1210" s="79"/>
      <c r="Q1210" s="79"/>
      <c r="R1210" s="79"/>
      <c r="S1210" s="79"/>
      <c r="T1210" s="166"/>
      <c r="U1210" s="79"/>
      <c r="V1210" s="79"/>
      <c r="W1210" s="79"/>
      <c r="X1210" s="79"/>
      <c r="Y1210" s="79"/>
      <c r="Z1210" s="79"/>
      <c r="AA1210" s="79"/>
      <c r="AB1210" s="79"/>
      <c r="AC1210" s="79"/>
      <c r="AD1210" s="79"/>
      <c r="AE1210" s="79"/>
      <c r="AT1210" s="72" t="s">
        <v>116</v>
      </c>
      <c r="AU1210" s="72" t="s">
        <v>62</v>
      </c>
    </row>
    <row r="1211" spans="1:65" s="82" customFormat="1" x14ac:dyDescent="0.2">
      <c r="A1211" s="79"/>
      <c r="B1211" s="80"/>
      <c r="C1211" s="79"/>
      <c r="D1211" s="167" t="s">
        <v>118</v>
      </c>
      <c r="E1211" s="79"/>
      <c r="F1211" s="168" t="s">
        <v>4039</v>
      </c>
      <c r="G1211" s="79"/>
      <c r="H1211" s="79"/>
      <c r="I1211" s="79"/>
      <c r="J1211" s="79"/>
      <c r="K1211" s="79"/>
      <c r="L1211" s="80"/>
      <c r="M1211" s="165"/>
      <c r="O1211" s="79"/>
      <c r="P1211" s="79"/>
      <c r="Q1211" s="79"/>
      <c r="R1211" s="79"/>
      <c r="S1211" s="79"/>
      <c r="T1211" s="166"/>
      <c r="U1211" s="79"/>
      <c r="V1211" s="79"/>
      <c r="W1211" s="79"/>
      <c r="X1211" s="79"/>
      <c r="Y1211" s="79"/>
      <c r="Z1211" s="79"/>
      <c r="AA1211" s="79"/>
      <c r="AB1211" s="79"/>
      <c r="AC1211" s="79"/>
      <c r="AD1211" s="79"/>
      <c r="AE1211" s="79"/>
      <c r="AT1211" s="72" t="s">
        <v>118</v>
      </c>
      <c r="AU1211" s="72" t="s">
        <v>62</v>
      </c>
    </row>
    <row r="1212" spans="1:65" s="82" customFormat="1" ht="21.75" customHeight="1" x14ac:dyDescent="0.2">
      <c r="A1212" s="79"/>
      <c r="B1212" s="150"/>
      <c r="C1212" s="151" t="s">
        <v>1831</v>
      </c>
      <c r="D1212" s="151" t="s">
        <v>26</v>
      </c>
      <c r="E1212" s="152" t="s">
        <v>1832</v>
      </c>
      <c r="F1212" s="153" t="s">
        <v>1833</v>
      </c>
      <c r="G1212" s="154" t="s">
        <v>130</v>
      </c>
      <c r="H1212" s="155">
        <v>25</v>
      </c>
      <c r="I1212" s="156">
        <v>63.39</v>
      </c>
      <c r="J1212" s="156">
        <f>ROUND(I1212*H1212,2)</f>
        <v>1584.75</v>
      </c>
      <c r="K1212" s="153" t="s">
        <v>3562</v>
      </c>
      <c r="L1212" s="80"/>
      <c r="M1212" s="157" t="s">
        <v>31</v>
      </c>
      <c r="N1212" s="158" t="s">
        <v>3550</v>
      </c>
      <c r="O1212" s="159">
        <v>0.1</v>
      </c>
      <c r="P1212" s="159">
        <f>O1212*H1212</f>
        <v>2.5</v>
      </c>
      <c r="Q1212" s="159">
        <v>4.244E-5</v>
      </c>
      <c r="R1212" s="159">
        <f>Q1212*H1212</f>
        <v>1.0610000000000001E-3</v>
      </c>
      <c r="S1212" s="159">
        <v>0</v>
      </c>
      <c r="T1212" s="160">
        <f>S1212*H1212</f>
        <v>0</v>
      </c>
      <c r="U1212" s="79"/>
      <c r="V1212" s="79"/>
      <c r="W1212" s="79"/>
      <c r="X1212" s="79"/>
      <c r="Y1212" s="79"/>
      <c r="Z1212" s="79"/>
      <c r="AA1212" s="79"/>
      <c r="AB1212" s="79"/>
      <c r="AC1212" s="79"/>
      <c r="AD1212" s="79"/>
      <c r="AE1212" s="79"/>
      <c r="AR1212" s="161" t="s">
        <v>162</v>
      </c>
      <c r="AT1212" s="161" t="s">
        <v>26</v>
      </c>
      <c r="AU1212" s="161" t="s">
        <v>62</v>
      </c>
      <c r="AY1212" s="72" t="s">
        <v>107</v>
      </c>
      <c r="BE1212" s="162">
        <f>IF(N1212="základní",J1212,0)</f>
        <v>1584.75</v>
      </c>
      <c r="BF1212" s="162">
        <f>IF(N1212="snížená",J1212,0)</f>
        <v>0</v>
      </c>
      <c r="BG1212" s="162">
        <f>IF(N1212="zákl. přenesená",J1212,0)</f>
        <v>0</v>
      </c>
      <c r="BH1212" s="162">
        <f>IF(N1212="sníž. přenesená",J1212,0)</f>
        <v>0</v>
      </c>
      <c r="BI1212" s="162">
        <f>IF(N1212="nulová",J1212,0)</f>
        <v>0</v>
      </c>
      <c r="BJ1212" s="72" t="s">
        <v>105</v>
      </c>
      <c r="BK1212" s="162">
        <f>ROUND(I1212*H1212,2)</f>
        <v>1584.75</v>
      </c>
      <c r="BL1212" s="72" t="s">
        <v>162</v>
      </c>
      <c r="BM1212" s="161" t="s">
        <v>1834</v>
      </c>
    </row>
    <row r="1213" spans="1:65" s="82" customFormat="1" ht="19.5" x14ac:dyDescent="0.2">
      <c r="A1213" s="79"/>
      <c r="B1213" s="80"/>
      <c r="C1213" s="79"/>
      <c r="D1213" s="163" t="s">
        <v>116</v>
      </c>
      <c r="E1213" s="79"/>
      <c r="F1213" s="164" t="s">
        <v>1835</v>
      </c>
      <c r="G1213" s="79"/>
      <c r="H1213" s="79"/>
      <c r="I1213" s="79"/>
      <c r="J1213" s="79"/>
      <c r="K1213" s="79"/>
      <c r="L1213" s="80"/>
      <c r="M1213" s="165"/>
      <c r="O1213" s="79"/>
      <c r="P1213" s="79"/>
      <c r="Q1213" s="79"/>
      <c r="R1213" s="79"/>
      <c r="S1213" s="79"/>
      <c r="T1213" s="166"/>
      <c r="U1213" s="79"/>
      <c r="V1213" s="79"/>
      <c r="W1213" s="79"/>
      <c r="X1213" s="79"/>
      <c r="Y1213" s="79"/>
      <c r="Z1213" s="79"/>
      <c r="AA1213" s="79"/>
      <c r="AB1213" s="79"/>
      <c r="AC1213" s="79"/>
      <c r="AD1213" s="79"/>
      <c r="AE1213" s="79"/>
      <c r="AT1213" s="72" t="s">
        <v>116</v>
      </c>
      <c r="AU1213" s="72" t="s">
        <v>62</v>
      </c>
    </row>
    <row r="1214" spans="1:65" s="82" customFormat="1" x14ac:dyDescent="0.2">
      <c r="A1214" s="79"/>
      <c r="B1214" s="80"/>
      <c r="C1214" s="79"/>
      <c r="D1214" s="167" t="s">
        <v>118</v>
      </c>
      <c r="E1214" s="79"/>
      <c r="F1214" s="168" t="s">
        <v>4040</v>
      </c>
      <c r="G1214" s="79"/>
      <c r="H1214" s="79"/>
      <c r="I1214" s="79"/>
      <c r="J1214" s="79"/>
      <c r="K1214" s="79"/>
      <c r="L1214" s="80"/>
      <c r="M1214" s="165"/>
      <c r="O1214" s="79"/>
      <c r="P1214" s="79"/>
      <c r="Q1214" s="79"/>
      <c r="R1214" s="79"/>
      <c r="S1214" s="79"/>
      <c r="T1214" s="166"/>
      <c r="U1214" s="79"/>
      <c r="V1214" s="79"/>
      <c r="W1214" s="79"/>
      <c r="X1214" s="79"/>
      <c r="Y1214" s="79"/>
      <c r="Z1214" s="79"/>
      <c r="AA1214" s="79"/>
      <c r="AB1214" s="79"/>
      <c r="AC1214" s="79"/>
      <c r="AD1214" s="79"/>
      <c r="AE1214" s="79"/>
      <c r="AT1214" s="72" t="s">
        <v>118</v>
      </c>
      <c r="AU1214" s="72" t="s">
        <v>62</v>
      </c>
    </row>
    <row r="1215" spans="1:65" s="82" customFormat="1" ht="21.75" customHeight="1" x14ac:dyDescent="0.2">
      <c r="A1215" s="79"/>
      <c r="B1215" s="150"/>
      <c r="C1215" s="151" t="s">
        <v>1836</v>
      </c>
      <c r="D1215" s="151" t="s">
        <v>26</v>
      </c>
      <c r="E1215" s="152" t="s">
        <v>1837</v>
      </c>
      <c r="F1215" s="153" t="s">
        <v>4041</v>
      </c>
      <c r="G1215" s="154" t="s">
        <v>130</v>
      </c>
      <c r="H1215" s="155">
        <v>5</v>
      </c>
      <c r="I1215" s="156">
        <v>66.12</v>
      </c>
      <c r="J1215" s="156">
        <f>ROUND(I1215*H1215,2)</f>
        <v>330.6</v>
      </c>
      <c r="K1215" s="153" t="s">
        <v>3562</v>
      </c>
      <c r="L1215" s="80"/>
      <c r="M1215" s="157" t="s">
        <v>31</v>
      </c>
      <c r="N1215" s="158" t="s">
        <v>3550</v>
      </c>
      <c r="O1215" s="159">
        <v>0.10299999999999999</v>
      </c>
      <c r="P1215" s="159">
        <f>O1215*H1215</f>
        <v>0.51500000000000001</v>
      </c>
      <c r="Q1215" s="159">
        <v>4.6619999999999997E-5</v>
      </c>
      <c r="R1215" s="159">
        <f>Q1215*H1215</f>
        <v>2.3309999999999997E-4</v>
      </c>
      <c r="S1215" s="159">
        <v>0</v>
      </c>
      <c r="T1215" s="160">
        <f>S1215*H1215</f>
        <v>0</v>
      </c>
      <c r="U1215" s="79"/>
      <c r="V1215" s="79"/>
      <c r="W1215" s="79"/>
      <c r="X1215" s="79"/>
      <c r="Y1215" s="79"/>
      <c r="Z1215" s="79"/>
      <c r="AA1215" s="79"/>
      <c r="AB1215" s="79"/>
      <c r="AC1215" s="79"/>
      <c r="AD1215" s="79"/>
      <c r="AE1215" s="79"/>
      <c r="AR1215" s="161" t="s">
        <v>162</v>
      </c>
      <c r="AT1215" s="161" t="s">
        <v>26</v>
      </c>
      <c r="AU1215" s="161" t="s">
        <v>62</v>
      </c>
      <c r="AY1215" s="72" t="s">
        <v>107</v>
      </c>
      <c r="BE1215" s="162">
        <f>IF(N1215="základní",J1215,0)</f>
        <v>330.6</v>
      </c>
      <c r="BF1215" s="162">
        <f>IF(N1215="snížená",J1215,0)</f>
        <v>0</v>
      </c>
      <c r="BG1215" s="162">
        <f>IF(N1215="zákl. přenesená",J1215,0)</f>
        <v>0</v>
      </c>
      <c r="BH1215" s="162">
        <f>IF(N1215="sníž. přenesená",J1215,0)</f>
        <v>0</v>
      </c>
      <c r="BI1215" s="162">
        <f>IF(N1215="nulová",J1215,0)</f>
        <v>0</v>
      </c>
      <c r="BJ1215" s="72" t="s">
        <v>105</v>
      </c>
      <c r="BK1215" s="162">
        <f>ROUND(I1215*H1215,2)</f>
        <v>330.6</v>
      </c>
      <c r="BL1215" s="72" t="s">
        <v>162</v>
      </c>
      <c r="BM1215" s="161" t="s">
        <v>1838</v>
      </c>
    </row>
    <row r="1216" spans="1:65" s="82" customFormat="1" ht="19.5" x14ac:dyDescent="0.2">
      <c r="A1216" s="79"/>
      <c r="B1216" s="80"/>
      <c r="C1216" s="79"/>
      <c r="D1216" s="163" t="s">
        <v>116</v>
      </c>
      <c r="E1216" s="79"/>
      <c r="F1216" s="164" t="s">
        <v>1839</v>
      </c>
      <c r="G1216" s="79"/>
      <c r="H1216" s="79"/>
      <c r="I1216" s="79"/>
      <c r="J1216" s="79"/>
      <c r="K1216" s="79"/>
      <c r="L1216" s="80"/>
      <c r="M1216" s="165"/>
      <c r="O1216" s="79"/>
      <c r="P1216" s="79"/>
      <c r="Q1216" s="79"/>
      <c r="R1216" s="79"/>
      <c r="S1216" s="79"/>
      <c r="T1216" s="166"/>
      <c r="U1216" s="79"/>
      <c r="V1216" s="79"/>
      <c r="W1216" s="79"/>
      <c r="X1216" s="79"/>
      <c r="Y1216" s="79"/>
      <c r="Z1216" s="79"/>
      <c r="AA1216" s="79"/>
      <c r="AB1216" s="79"/>
      <c r="AC1216" s="79"/>
      <c r="AD1216" s="79"/>
      <c r="AE1216" s="79"/>
      <c r="AT1216" s="72" t="s">
        <v>116</v>
      </c>
      <c r="AU1216" s="72" t="s">
        <v>62</v>
      </c>
    </row>
    <row r="1217" spans="1:65" s="82" customFormat="1" x14ac:dyDescent="0.2">
      <c r="A1217" s="79"/>
      <c r="B1217" s="80"/>
      <c r="C1217" s="79"/>
      <c r="D1217" s="167" t="s">
        <v>118</v>
      </c>
      <c r="E1217" s="79"/>
      <c r="F1217" s="168" t="s">
        <v>4042</v>
      </c>
      <c r="G1217" s="79"/>
      <c r="H1217" s="79"/>
      <c r="I1217" s="79"/>
      <c r="J1217" s="79"/>
      <c r="K1217" s="79"/>
      <c r="L1217" s="80"/>
      <c r="M1217" s="165"/>
      <c r="O1217" s="79"/>
      <c r="P1217" s="79"/>
      <c r="Q1217" s="79"/>
      <c r="R1217" s="79"/>
      <c r="S1217" s="79"/>
      <c r="T1217" s="166"/>
      <c r="U1217" s="79"/>
      <c r="V1217" s="79"/>
      <c r="W1217" s="79"/>
      <c r="X1217" s="79"/>
      <c r="Y1217" s="79"/>
      <c r="Z1217" s="79"/>
      <c r="AA1217" s="79"/>
      <c r="AB1217" s="79"/>
      <c r="AC1217" s="79"/>
      <c r="AD1217" s="79"/>
      <c r="AE1217" s="79"/>
      <c r="AT1217" s="72" t="s">
        <v>118</v>
      </c>
      <c r="AU1217" s="72" t="s">
        <v>62</v>
      </c>
    </row>
    <row r="1218" spans="1:65" s="82" customFormat="1" ht="21.75" customHeight="1" x14ac:dyDescent="0.2">
      <c r="A1218" s="79"/>
      <c r="B1218" s="150"/>
      <c r="C1218" s="151" t="s">
        <v>1840</v>
      </c>
      <c r="D1218" s="151" t="s">
        <v>26</v>
      </c>
      <c r="E1218" s="152" t="s">
        <v>1841</v>
      </c>
      <c r="F1218" s="153" t="s">
        <v>4043</v>
      </c>
      <c r="G1218" s="154" t="s">
        <v>130</v>
      </c>
      <c r="H1218" s="155">
        <v>3</v>
      </c>
      <c r="I1218" s="156">
        <v>76.099999999999994</v>
      </c>
      <c r="J1218" s="156">
        <f>ROUND(I1218*H1218,2)</f>
        <v>228.3</v>
      </c>
      <c r="K1218" s="153" t="s">
        <v>3562</v>
      </c>
      <c r="L1218" s="80"/>
      <c r="M1218" s="157" t="s">
        <v>31</v>
      </c>
      <c r="N1218" s="158" t="s">
        <v>3550</v>
      </c>
      <c r="O1218" s="159">
        <v>0.106</v>
      </c>
      <c r="P1218" s="159">
        <f>O1218*H1218</f>
        <v>0.318</v>
      </c>
      <c r="Q1218" s="159">
        <v>7.3860000000000001E-5</v>
      </c>
      <c r="R1218" s="159">
        <f>Q1218*H1218</f>
        <v>2.2158E-4</v>
      </c>
      <c r="S1218" s="159">
        <v>0</v>
      </c>
      <c r="T1218" s="160">
        <f>S1218*H1218</f>
        <v>0</v>
      </c>
      <c r="U1218" s="79"/>
      <c r="V1218" s="79"/>
      <c r="W1218" s="79"/>
      <c r="X1218" s="79"/>
      <c r="Y1218" s="79"/>
      <c r="Z1218" s="79"/>
      <c r="AA1218" s="79"/>
      <c r="AB1218" s="79"/>
      <c r="AC1218" s="79"/>
      <c r="AD1218" s="79"/>
      <c r="AE1218" s="79"/>
      <c r="AR1218" s="161" t="s">
        <v>162</v>
      </c>
      <c r="AT1218" s="161" t="s">
        <v>26</v>
      </c>
      <c r="AU1218" s="161" t="s">
        <v>62</v>
      </c>
      <c r="AY1218" s="72" t="s">
        <v>107</v>
      </c>
      <c r="BE1218" s="162">
        <f>IF(N1218="základní",J1218,0)</f>
        <v>228.3</v>
      </c>
      <c r="BF1218" s="162">
        <f>IF(N1218="snížená",J1218,0)</f>
        <v>0</v>
      </c>
      <c r="BG1218" s="162">
        <f>IF(N1218="zákl. přenesená",J1218,0)</f>
        <v>0</v>
      </c>
      <c r="BH1218" s="162">
        <f>IF(N1218="sníž. přenesená",J1218,0)</f>
        <v>0</v>
      </c>
      <c r="BI1218" s="162">
        <f>IF(N1218="nulová",J1218,0)</f>
        <v>0</v>
      </c>
      <c r="BJ1218" s="72" t="s">
        <v>105</v>
      </c>
      <c r="BK1218" s="162">
        <f>ROUND(I1218*H1218,2)</f>
        <v>228.3</v>
      </c>
      <c r="BL1218" s="72" t="s">
        <v>162</v>
      </c>
      <c r="BM1218" s="161" t="s">
        <v>1842</v>
      </c>
    </row>
    <row r="1219" spans="1:65" s="82" customFormat="1" ht="19.5" x14ac:dyDescent="0.2">
      <c r="A1219" s="79"/>
      <c r="B1219" s="80"/>
      <c r="C1219" s="79"/>
      <c r="D1219" s="163" t="s">
        <v>116</v>
      </c>
      <c r="E1219" s="79"/>
      <c r="F1219" s="164" t="s">
        <v>1843</v>
      </c>
      <c r="G1219" s="79"/>
      <c r="H1219" s="79"/>
      <c r="I1219" s="79"/>
      <c r="J1219" s="79"/>
      <c r="K1219" s="79"/>
      <c r="L1219" s="80"/>
      <c r="M1219" s="165"/>
      <c r="O1219" s="79"/>
      <c r="P1219" s="79"/>
      <c r="Q1219" s="79"/>
      <c r="R1219" s="79"/>
      <c r="S1219" s="79"/>
      <c r="T1219" s="166"/>
      <c r="U1219" s="79"/>
      <c r="V1219" s="79"/>
      <c r="W1219" s="79"/>
      <c r="X1219" s="79"/>
      <c r="Y1219" s="79"/>
      <c r="Z1219" s="79"/>
      <c r="AA1219" s="79"/>
      <c r="AB1219" s="79"/>
      <c r="AC1219" s="79"/>
      <c r="AD1219" s="79"/>
      <c r="AE1219" s="79"/>
      <c r="AT1219" s="72" t="s">
        <v>116</v>
      </c>
      <c r="AU1219" s="72" t="s">
        <v>62</v>
      </c>
    </row>
    <row r="1220" spans="1:65" s="82" customFormat="1" x14ac:dyDescent="0.2">
      <c r="A1220" s="79"/>
      <c r="B1220" s="80"/>
      <c r="C1220" s="79"/>
      <c r="D1220" s="167" t="s">
        <v>118</v>
      </c>
      <c r="E1220" s="79"/>
      <c r="F1220" s="168" t="s">
        <v>4044</v>
      </c>
      <c r="G1220" s="79"/>
      <c r="H1220" s="79"/>
      <c r="I1220" s="79"/>
      <c r="J1220" s="79"/>
      <c r="K1220" s="79"/>
      <c r="L1220" s="80"/>
      <c r="M1220" s="165"/>
      <c r="O1220" s="79"/>
      <c r="P1220" s="79"/>
      <c r="Q1220" s="79"/>
      <c r="R1220" s="79"/>
      <c r="S1220" s="79"/>
      <c r="T1220" s="166"/>
      <c r="U1220" s="79"/>
      <c r="V1220" s="79"/>
      <c r="W1220" s="79"/>
      <c r="X1220" s="79"/>
      <c r="Y1220" s="79"/>
      <c r="Z1220" s="79"/>
      <c r="AA1220" s="79"/>
      <c r="AB1220" s="79"/>
      <c r="AC1220" s="79"/>
      <c r="AD1220" s="79"/>
      <c r="AE1220" s="79"/>
      <c r="AT1220" s="72" t="s">
        <v>118</v>
      </c>
      <c r="AU1220" s="72" t="s">
        <v>62</v>
      </c>
    </row>
    <row r="1221" spans="1:65" s="82" customFormat="1" ht="16.5" customHeight="1" x14ac:dyDescent="0.2">
      <c r="A1221" s="79"/>
      <c r="B1221" s="150"/>
      <c r="C1221" s="151" t="s">
        <v>1844</v>
      </c>
      <c r="D1221" s="151" t="s">
        <v>26</v>
      </c>
      <c r="E1221" s="152" t="s">
        <v>1845</v>
      </c>
      <c r="F1221" s="153" t="s">
        <v>4045</v>
      </c>
      <c r="G1221" s="154" t="s">
        <v>835</v>
      </c>
      <c r="H1221" s="155">
        <v>1</v>
      </c>
      <c r="I1221" s="156">
        <v>1496.62</v>
      </c>
      <c r="J1221" s="156">
        <f>ROUND(I1221*H1221,2)</f>
        <v>1496.62</v>
      </c>
      <c r="K1221" s="153" t="s">
        <v>3562</v>
      </c>
      <c r="L1221" s="80"/>
      <c r="M1221" s="157" t="s">
        <v>31</v>
      </c>
      <c r="N1221" s="158" t="s">
        <v>3550</v>
      </c>
      <c r="O1221" s="159">
        <v>3.5630000000000002</v>
      </c>
      <c r="P1221" s="159">
        <f>O1221*H1221</f>
        <v>3.5630000000000002</v>
      </c>
      <c r="Q1221" s="159">
        <v>0</v>
      </c>
      <c r="R1221" s="159">
        <f>Q1221*H1221</f>
        <v>0</v>
      </c>
      <c r="S1221" s="159">
        <v>0</v>
      </c>
      <c r="T1221" s="160">
        <f>S1221*H1221</f>
        <v>0</v>
      </c>
      <c r="U1221" s="79"/>
      <c r="V1221" s="79"/>
      <c r="W1221" s="79"/>
      <c r="X1221" s="79"/>
      <c r="Y1221" s="79"/>
      <c r="Z1221" s="79"/>
      <c r="AA1221" s="79"/>
      <c r="AB1221" s="79"/>
      <c r="AC1221" s="79"/>
      <c r="AD1221" s="79"/>
      <c r="AE1221" s="79"/>
      <c r="AR1221" s="161" t="s">
        <v>162</v>
      </c>
      <c r="AT1221" s="161" t="s">
        <v>26</v>
      </c>
      <c r="AU1221" s="161" t="s">
        <v>62</v>
      </c>
      <c r="AY1221" s="72" t="s">
        <v>107</v>
      </c>
      <c r="BE1221" s="162">
        <f>IF(N1221="základní",J1221,0)</f>
        <v>1496.62</v>
      </c>
      <c r="BF1221" s="162">
        <f>IF(N1221="snížená",J1221,0)</f>
        <v>0</v>
      </c>
      <c r="BG1221" s="162">
        <f>IF(N1221="zákl. přenesená",J1221,0)</f>
        <v>0</v>
      </c>
      <c r="BH1221" s="162">
        <f>IF(N1221="sníž. přenesená",J1221,0)</f>
        <v>0</v>
      </c>
      <c r="BI1221" s="162">
        <f>IF(N1221="nulová",J1221,0)</f>
        <v>0</v>
      </c>
      <c r="BJ1221" s="72" t="s">
        <v>105</v>
      </c>
      <c r="BK1221" s="162">
        <f>ROUND(I1221*H1221,2)</f>
        <v>1496.62</v>
      </c>
      <c r="BL1221" s="72" t="s">
        <v>162</v>
      </c>
      <c r="BM1221" s="161" t="s">
        <v>1846</v>
      </c>
    </row>
    <row r="1222" spans="1:65" s="82" customFormat="1" x14ac:dyDescent="0.2">
      <c r="A1222" s="79"/>
      <c r="B1222" s="80"/>
      <c r="C1222" s="79"/>
      <c r="D1222" s="163" t="s">
        <v>116</v>
      </c>
      <c r="E1222" s="79"/>
      <c r="F1222" s="164" t="s">
        <v>1847</v>
      </c>
      <c r="G1222" s="79"/>
      <c r="H1222" s="79"/>
      <c r="I1222" s="79"/>
      <c r="J1222" s="79"/>
      <c r="K1222" s="79"/>
      <c r="L1222" s="80"/>
      <c r="M1222" s="165"/>
      <c r="O1222" s="79"/>
      <c r="P1222" s="79"/>
      <c r="Q1222" s="79"/>
      <c r="R1222" s="79"/>
      <c r="S1222" s="79"/>
      <c r="T1222" s="166"/>
      <c r="U1222" s="79"/>
      <c r="V1222" s="79"/>
      <c r="W1222" s="79"/>
      <c r="X1222" s="79"/>
      <c r="Y1222" s="79"/>
      <c r="Z1222" s="79"/>
      <c r="AA1222" s="79"/>
      <c r="AB1222" s="79"/>
      <c r="AC1222" s="79"/>
      <c r="AD1222" s="79"/>
      <c r="AE1222" s="79"/>
      <c r="AT1222" s="72" t="s">
        <v>116</v>
      </c>
      <c r="AU1222" s="72" t="s">
        <v>62</v>
      </c>
    </row>
    <row r="1223" spans="1:65" s="82" customFormat="1" x14ac:dyDescent="0.2">
      <c r="A1223" s="79"/>
      <c r="B1223" s="80"/>
      <c r="C1223" s="79"/>
      <c r="D1223" s="167" t="s">
        <v>118</v>
      </c>
      <c r="E1223" s="79"/>
      <c r="F1223" s="168" t="s">
        <v>4046</v>
      </c>
      <c r="G1223" s="79"/>
      <c r="H1223" s="79"/>
      <c r="I1223" s="79"/>
      <c r="J1223" s="79"/>
      <c r="K1223" s="79"/>
      <c r="L1223" s="80"/>
      <c r="M1223" s="165"/>
      <c r="O1223" s="79"/>
      <c r="P1223" s="79"/>
      <c r="Q1223" s="79"/>
      <c r="R1223" s="79"/>
      <c r="S1223" s="79"/>
      <c r="T1223" s="166"/>
      <c r="U1223" s="79"/>
      <c r="V1223" s="79"/>
      <c r="W1223" s="79"/>
      <c r="X1223" s="79"/>
      <c r="Y1223" s="79"/>
      <c r="Z1223" s="79"/>
      <c r="AA1223" s="79"/>
      <c r="AB1223" s="79"/>
      <c r="AC1223" s="79"/>
      <c r="AD1223" s="79"/>
      <c r="AE1223" s="79"/>
      <c r="AT1223" s="72" t="s">
        <v>118</v>
      </c>
      <c r="AU1223" s="72" t="s">
        <v>62</v>
      </c>
    </row>
    <row r="1224" spans="1:65" s="82" customFormat="1" ht="16.5" customHeight="1" x14ac:dyDescent="0.2">
      <c r="A1224" s="79"/>
      <c r="B1224" s="150"/>
      <c r="C1224" s="151" t="s">
        <v>1848</v>
      </c>
      <c r="D1224" s="151" t="s">
        <v>26</v>
      </c>
      <c r="E1224" s="152" t="s">
        <v>1849</v>
      </c>
      <c r="F1224" s="153" t="s">
        <v>4047</v>
      </c>
      <c r="G1224" s="154" t="s">
        <v>835</v>
      </c>
      <c r="H1224" s="155">
        <v>1</v>
      </c>
      <c r="I1224" s="156">
        <v>2336.29</v>
      </c>
      <c r="J1224" s="156">
        <f>ROUND(I1224*H1224,2)</f>
        <v>2336.29</v>
      </c>
      <c r="K1224" s="153" t="s">
        <v>3562</v>
      </c>
      <c r="L1224" s="80"/>
      <c r="M1224" s="157" t="s">
        <v>31</v>
      </c>
      <c r="N1224" s="158" t="s">
        <v>3550</v>
      </c>
      <c r="O1224" s="159">
        <v>5.5620000000000003</v>
      </c>
      <c r="P1224" s="159">
        <f>O1224*H1224</f>
        <v>5.5620000000000003</v>
      </c>
      <c r="Q1224" s="159">
        <v>0</v>
      </c>
      <c r="R1224" s="159">
        <f>Q1224*H1224</f>
        <v>0</v>
      </c>
      <c r="S1224" s="159">
        <v>0</v>
      </c>
      <c r="T1224" s="160">
        <f>S1224*H1224</f>
        <v>0</v>
      </c>
      <c r="U1224" s="79"/>
      <c r="V1224" s="79"/>
      <c r="W1224" s="79"/>
      <c r="X1224" s="79"/>
      <c r="Y1224" s="79"/>
      <c r="Z1224" s="79"/>
      <c r="AA1224" s="79"/>
      <c r="AB1224" s="79"/>
      <c r="AC1224" s="79"/>
      <c r="AD1224" s="79"/>
      <c r="AE1224" s="79"/>
      <c r="AR1224" s="161" t="s">
        <v>162</v>
      </c>
      <c r="AT1224" s="161" t="s">
        <v>26</v>
      </c>
      <c r="AU1224" s="161" t="s">
        <v>62</v>
      </c>
      <c r="AY1224" s="72" t="s">
        <v>107</v>
      </c>
      <c r="BE1224" s="162">
        <f>IF(N1224="základní",J1224,0)</f>
        <v>2336.29</v>
      </c>
      <c r="BF1224" s="162">
        <f>IF(N1224="snížená",J1224,0)</f>
        <v>0</v>
      </c>
      <c r="BG1224" s="162">
        <f>IF(N1224="zákl. přenesená",J1224,0)</f>
        <v>0</v>
      </c>
      <c r="BH1224" s="162">
        <f>IF(N1224="sníž. přenesená",J1224,0)</f>
        <v>0</v>
      </c>
      <c r="BI1224" s="162">
        <f>IF(N1224="nulová",J1224,0)</f>
        <v>0</v>
      </c>
      <c r="BJ1224" s="72" t="s">
        <v>105</v>
      </c>
      <c r="BK1224" s="162">
        <f>ROUND(I1224*H1224,2)</f>
        <v>2336.29</v>
      </c>
      <c r="BL1224" s="72" t="s">
        <v>162</v>
      </c>
      <c r="BM1224" s="161" t="s">
        <v>1850</v>
      </c>
    </row>
    <row r="1225" spans="1:65" s="82" customFormat="1" ht="19.5" x14ac:dyDescent="0.2">
      <c r="A1225" s="79"/>
      <c r="B1225" s="80"/>
      <c r="C1225" s="79"/>
      <c r="D1225" s="163" t="s">
        <v>116</v>
      </c>
      <c r="E1225" s="79"/>
      <c r="F1225" s="164" t="s">
        <v>1851</v>
      </c>
      <c r="G1225" s="79"/>
      <c r="H1225" s="79"/>
      <c r="I1225" s="79"/>
      <c r="J1225" s="79"/>
      <c r="K1225" s="79"/>
      <c r="L1225" s="80"/>
      <c r="M1225" s="165"/>
      <c r="O1225" s="79"/>
      <c r="P1225" s="79"/>
      <c r="Q1225" s="79"/>
      <c r="R1225" s="79"/>
      <c r="S1225" s="79"/>
      <c r="T1225" s="166"/>
      <c r="U1225" s="79"/>
      <c r="V1225" s="79"/>
      <c r="W1225" s="79"/>
      <c r="X1225" s="79"/>
      <c r="Y1225" s="79"/>
      <c r="Z1225" s="79"/>
      <c r="AA1225" s="79"/>
      <c r="AB1225" s="79"/>
      <c r="AC1225" s="79"/>
      <c r="AD1225" s="79"/>
      <c r="AE1225" s="79"/>
      <c r="AT1225" s="72" t="s">
        <v>116</v>
      </c>
      <c r="AU1225" s="72" t="s">
        <v>62</v>
      </c>
    </row>
    <row r="1226" spans="1:65" s="82" customFormat="1" x14ac:dyDescent="0.2">
      <c r="A1226" s="79"/>
      <c r="B1226" s="80"/>
      <c r="C1226" s="79"/>
      <c r="D1226" s="167" t="s">
        <v>118</v>
      </c>
      <c r="E1226" s="79"/>
      <c r="F1226" s="168" t="s">
        <v>4048</v>
      </c>
      <c r="G1226" s="79"/>
      <c r="H1226" s="79"/>
      <c r="I1226" s="79"/>
      <c r="J1226" s="79"/>
      <c r="K1226" s="79"/>
      <c r="L1226" s="80"/>
      <c r="M1226" s="165"/>
      <c r="O1226" s="79"/>
      <c r="P1226" s="79"/>
      <c r="Q1226" s="79"/>
      <c r="R1226" s="79"/>
      <c r="S1226" s="79"/>
      <c r="T1226" s="166"/>
      <c r="U1226" s="79"/>
      <c r="V1226" s="79"/>
      <c r="W1226" s="79"/>
      <c r="X1226" s="79"/>
      <c r="Y1226" s="79"/>
      <c r="Z1226" s="79"/>
      <c r="AA1226" s="79"/>
      <c r="AB1226" s="79"/>
      <c r="AC1226" s="79"/>
      <c r="AD1226" s="79"/>
      <c r="AE1226" s="79"/>
      <c r="AT1226" s="72" t="s">
        <v>118</v>
      </c>
      <c r="AU1226" s="72" t="s">
        <v>62</v>
      </c>
    </row>
    <row r="1227" spans="1:65" s="82" customFormat="1" ht="16.5" customHeight="1" x14ac:dyDescent="0.2">
      <c r="A1227" s="79"/>
      <c r="B1227" s="150"/>
      <c r="C1227" s="151" t="s">
        <v>1852</v>
      </c>
      <c r="D1227" s="151" t="s">
        <v>26</v>
      </c>
      <c r="E1227" s="152" t="s">
        <v>1853</v>
      </c>
      <c r="F1227" s="153" t="s">
        <v>1854</v>
      </c>
      <c r="G1227" s="154" t="s">
        <v>835</v>
      </c>
      <c r="H1227" s="155">
        <v>0.67200000000000004</v>
      </c>
      <c r="I1227" s="156">
        <v>1454.62</v>
      </c>
      <c r="J1227" s="156">
        <f>ROUND(I1227*H1227,2)</f>
        <v>977.5</v>
      </c>
      <c r="K1227" s="153" t="s">
        <v>3562</v>
      </c>
      <c r="L1227" s="80"/>
      <c r="M1227" s="157" t="s">
        <v>31</v>
      </c>
      <c r="N1227" s="158" t="s">
        <v>3550</v>
      </c>
      <c r="O1227" s="159">
        <v>3.4630000000000001</v>
      </c>
      <c r="P1227" s="159">
        <f>O1227*H1227</f>
        <v>2.3271360000000003</v>
      </c>
      <c r="Q1227" s="159">
        <v>0</v>
      </c>
      <c r="R1227" s="159">
        <f>Q1227*H1227</f>
        <v>0</v>
      </c>
      <c r="S1227" s="159">
        <v>0</v>
      </c>
      <c r="T1227" s="160">
        <f>S1227*H1227</f>
        <v>0</v>
      </c>
      <c r="U1227" s="79"/>
      <c r="V1227" s="79"/>
      <c r="W1227" s="79"/>
      <c r="X1227" s="79"/>
      <c r="Y1227" s="79"/>
      <c r="Z1227" s="79"/>
      <c r="AA1227" s="79"/>
      <c r="AB1227" s="79"/>
      <c r="AC1227" s="79"/>
      <c r="AD1227" s="79"/>
      <c r="AE1227" s="79"/>
      <c r="AR1227" s="161" t="s">
        <v>162</v>
      </c>
      <c r="AT1227" s="161" t="s">
        <v>26</v>
      </c>
      <c r="AU1227" s="161" t="s">
        <v>62</v>
      </c>
      <c r="AY1227" s="72" t="s">
        <v>107</v>
      </c>
      <c r="BE1227" s="162">
        <f>IF(N1227="základní",J1227,0)</f>
        <v>977.5</v>
      </c>
      <c r="BF1227" s="162">
        <f>IF(N1227="snížená",J1227,0)</f>
        <v>0</v>
      </c>
      <c r="BG1227" s="162">
        <f>IF(N1227="zákl. přenesená",J1227,0)</f>
        <v>0</v>
      </c>
      <c r="BH1227" s="162">
        <f>IF(N1227="sníž. přenesená",J1227,0)</f>
        <v>0</v>
      </c>
      <c r="BI1227" s="162">
        <f>IF(N1227="nulová",J1227,0)</f>
        <v>0</v>
      </c>
      <c r="BJ1227" s="72" t="s">
        <v>105</v>
      </c>
      <c r="BK1227" s="162">
        <f>ROUND(I1227*H1227,2)</f>
        <v>977.5</v>
      </c>
      <c r="BL1227" s="72" t="s">
        <v>162</v>
      </c>
      <c r="BM1227" s="161" t="s">
        <v>1855</v>
      </c>
    </row>
    <row r="1228" spans="1:65" s="82" customFormat="1" ht="19.5" x14ac:dyDescent="0.2">
      <c r="A1228" s="79"/>
      <c r="B1228" s="80"/>
      <c r="C1228" s="79"/>
      <c r="D1228" s="163" t="s">
        <v>116</v>
      </c>
      <c r="E1228" s="79"/>
      <c r="F1228" s="164" t="s">
        <v>1856</v>
      </c>
      <c r="G1228" s="79"/>
      <c r="H1228" s="79"/>
      <c r="I1228" s="79"/>
      <c r="J1228" s="79"/>
      <c r="K1228" s="79"/>
      <c r="L1228" s="80"/>
      <c r="M1228" s="165"/>
      <c r="O1228" s="79"/>
      <c r="P1228" s="79"/>
      <c r="Q1228" s="79"/>
      <c r="R1228" s="79"/>
      <c r="S1228" s="79"/>
      <c r="T1228" s="166"/>
      <c r="U1228" s="79"/>
      <c r="V1228" s="79"/>
      <c r="W1228" s="79"/>
      <c r="X1228" s="79"/>
      <c r="Y1228" s="79"/>
      <c r="Z1228" s="79"/>
      <c r="AA1228" s="79"/>
      <c r="AB1228" s="79"/>
      <c r="AC1228" s="79"/>
      <c r="AD1228" s="79"/>
      <c r="AE1228" s="79"/>
      <c r="AT1228" s="72" t="s">
        <v>116</v>
      </c>
      <c r="AU1228" s="72" t="s">
        <v>62</v>
      </c>
    </row>
    <row r="1229" spans="1:65" s="82" customFormat="1" x14ac:dyDescent="0.2">
      <c r="A1229" s="79"/>
      <c r="B1229" s="80"/>
      <c r="C1229" s="79"/>
      <c r="D1229" s="167" t="s">
        <v>118</v>
      </c>
      <c r="E1229" s="79"/>
      <c r="F1229" s="168" t="s">
        <v>4049</v>
      </c>
      <c r="G1229" s="79"/>
      <c r="H1229" s="79"/>
      <c r="I1229" s="79"/>
      <c r="J1229" s="79"/>
      <c r="K1229" s="79"/>
      <c r="L1229" s="80"/>
      <c r="M1229" s="165"/>
      <c r="O1229" s="79"/>
      <c r="P1229" s="79"/>
      <c r="Q1229" s="79"/>
      <c r="R1229" s="79"/>
      <c r="S1229" s="79"/>
      <c r="T1229" s="166"/>
      <c r="U1229" s="79"/>
      <c r="V1229" s="79"/>
      <c r="W1229" s="79"/>
      <c r="X1229" s="79"/>
      <c r="Y1229" s="79"/>
      <c r="Z1229" s="79"/>
      <c r="AA1229" s="79"/>
      <c r="AB1229" s="79"/>
      <c r="AC1229" s="79"/>
      <c r="AD1229" s="79"/>
      <c r="AE1229" s="79"/>
      <c r="AT1229" s="72" t="s">
        <v>118</v>
      </c>
      <c r="AU1229" s="72" t="s">
        <v>62</v>
      </c>
    </row>
    <row r="1230" spans="1:65" s="82" customFormat="1" ht="16.5" customHeight="1" x14ac:dyDescent="0.2">
      <c r="A1230" s="79"/>
      <c r="B1230" s="150"/>
      <c r="C1230" s="151" t="s">
        <v>1857</v>
      </c>
      <c r="D1230" s="151" t="s">
        <v>26</v>
      </c>
      <c r="E1230" s="152" t="s">
        <v>1858</v>
      </c>
      <c r="F1230" s="153" t="s">
        <v>4050</v>
      </c>
      <c r="G1230" s="154" t="s">
        <v>835</v>
      </c>
      <c r="H1230" s="155">
        <v>0.67200000000000004</v>
      </c>
      <c r="I1230" s="156">
        <v>1482.32</v>
      </c>
      <c r="J1230" s="156">
        <f>ROUND(I1230*H1230,2)</f>
        <v>996.12</v>
      </c>
      <c r="K1230" s="153" t="s">
        <v>3562</v>
      </c>
      <c r="L1230" s="80"/>
      <c r="M1230" s="157" t="s">
        <v>31</v>
      </c>
      <c r="N1230" s="158" t="s">
        <v>3550</v>
      </c>
      <c r="O1230" s="159">
        <v>3.1320000000000001</v>
      </c>
      <c r="P1230" s="159">
        <f>O1230*H1230</f>
        <v>2.1047040000000004</v>
      </c>
      <c r="Q1230" s="159">
        <v>0</v>
      </c>
      <c r="R1230" s="159">
        <f>Q1230*H1230</f>
        <v>0</v>
      </c>
      <c r="S1230" s="159">
        <v>0</v>
      </c>
      <c r="T1230" s="160">
        <f>S1230*H1230</f>
        <v>0</v>
      </c>
      <c r="U1230" s="79"/>
      <c r="V1230" s="79"/>
      <c r="W1230" s="79"/>
      <c r="X1230" s="79"/>
      <c r="Y1230" s="79"/>
      <c r="Z1230" s="79"/>
      <c r="AA1230" s="79"/>
      <c r="AB1230" s="79"/>
      <c r="AC1230" s="79"/>
      <c r="AD1230" s="79"/>
      <c r="AE1230" s="79"/>
      <c r="AR1230" s="161" t="s">
        <v>162</v>
      </c>
      <c r="AT1230" s="161" t="s">
        <v>26</v>
      </c>
      <c r="AU1230" s="161" t="s">
        <v>62</v>
      </c>
      <c r="AY1230" s="72" t="s">
        <v>107</v>
      </c>
      <c r="BE1230" s="162">
        <f>IF(N1230="základní",J1230,0)</f>
        <v>996.12</v>
      </c>
      <c r="BF1230" s="162">
        <f>IF(N1230="snížená",J1230,0)</f>
        <v>0</v>
      </c>
      <c r="BG1230" s="162">
        <f>IF(N1230="zákl. přenesená",J1230,0)</f>
        <v>0</v>
      </c>
      <c r="BH1230" s="162">
        <f>IF(N1230="sníž. přenesená",J1230,0)</f>
        <v>0</v>
      </c>
      <c r="BI1230" s="162">
        <f>IF(N1230="nulová",J1230,0)</f>
        <v>0</v>
      </c>
      <c r="BJ1230" s="72" t="s">
        <v>105</v>
      </c>
      <c r="BK1230" s="162">
        <f>ROUND(I1230*H1230,2)</f>
        <v>996.12</v>
      </c>
      <c r="BL1230" s="72" t="s">
        <v>162</v>
      </c>
      <c r="BM1230" s="161" t="s">
        <v>1859</v>
      </c>
    </row>
    <row r="1231" spans="1:65" s="82" customFormat="1" ht="19.5" x14ac:dyDescent="0.2">
      <c r="A1231" s="79"/>
      <c r="B1231" s="80"/>
      <c r="C1231" s="79"/>
      <c r="D1231" s="163" t="s">
        <v>116</v>
      </c>
      <c r="E1231" s="79"/>
      <c r="F1231" s="164" t="s">
        <v>1860</v>
      </c>
      <c r="G1231" s="79"/>
      <c r="H1231" s="79"/>
      <c r="I1231" s="79"/>
      <c r="J1231" s="79"/>
      <c r="K1231" s="79"/>
      <c r="L1231" s="80"/>
      <c r="M1231" s="165"/>
      <c r="O1231" s="79"/>
      <c r="P1231" s="79"/>
      <c r="Q1231" s="79"/>
      <c r="R1231" s="79"/>
      <c r="S1231" s="79"/>
      <c r="T1231" s="166"/>
      <c r="U1231" s="79"/>
      <c r="V1231" s="79"/>
      <c r="W1231" s="79"/>
      <c r="X1231" s="79"/>
      <c r="Y1231" s="79"/>
      <c r="Z1231" s="79"/>
      <c r="AA1231" s="79"/>
      <c r="AB1231" s="79"/>
      <c r="AC1231" s="79"/>
      <c r="AD1231" s="79"/>
      <c r="AE1231" s="79"/>
      <c r="AT1231" s="72" t="s">
        <v>116</v>
      </c>
      <c r="AU1231" s="72" t="s">
        <v>62</v>
      </c>
    </row>
    <row r="1232" spans="1:65" s="82" customFormat="1" x14ac:dyDescent="0.2">
      <c r="A1232" s="79"/>
      <c r="B1232" s="80"/>
      <c r="C1232" s="79"/>
      <c r="D1232" s="167" t="s">
        <v>118</v>
      </c>
      <c r="E1232" s="79"/>
      <c r="F1232" s="168" t="s">
        <v>4051</v>
      </c>
      <c r="G1232" s="79"/>
      <c r="H1232" s="79"/>
      <c r="I1232" s="79"/>
      <c r="J1232" s="79"/>
      <c r="K1232" s="79"/>
      <c r="L1232" s="80"/>
      <c r="M1232" s="165"/>
      <c r="O1232" s="79"/>
      <c r="P1232" s="79"/>
      <c r="Q1232" s="79"/>
      <c r="R1232" s="79"/>
      <c r="S1232" s="79"/>
      <c r="T1232" s="166"/>
      <c r="U1232" s="79"/>
      <c r="V1232" s="79"/>
      <c r="W1232" s="79"/>
      <c r="X1232" s="79"/>
      <c r="Y1232" s="79"/>
      <c r="Z1232" s="79"/>
      <c r="AA1232" s="79"/>
      <c r="AB1232" s="79"/>
      <c r="AC1232" s="79"/>
      <c r="AD1232" s="79"/>
      <c r="AE1232" s="79"/>
      <c r="AT1232" s="72" t="s">
        <v>118</v>
      </c>
      <c r="AU1232" s="72" t="s">
        <v>62</v>
      </c>
    </row>
    <row r="1233" spans="1:65" s="82" customFormat="1" ht="16.5" customHeight="1" x14ac:dyDescent="0.2">
      <c r="A1233" s="79"/>
      <c r="B1233" s="150"/>
      <c r="C1233" s="151" t="s">
        <v>1861</v>
      </c>
      <c r="D1233" s="151" t="s">
        <v>26</v>
      </c>
      <c r="E1233" s="152" t="s">
        <v>1862</v>
      </c>
      <c r="F1233" s="153" t="s">
        <v>4052</v>
      </c>
      <c r="G1233" s="154" t="s">
        <v>835</v>
      </c>
      <c r="H1233" s="155">
        <v>0.67200000000000004</v>
      </c>
      <c r="I1233" s="156">
        <v>1542.5</v>
      </c>
      <c r="J1233" s="156">
        <f>ROUND(I1233*H1233,2)</f>
        <v>1036.56</v>
      </c>
      <c r="K1233" s="153" t="s">
        <v>3562</v>
      </c>
      <c r="L1233" s="80"/>
      <c r="M1233" s="157" t="s">
        <v>31</v>
      </c>
      <c r="N1233" s="158" t="s">
        <v>3550</v>
      </c>
      <c r="O1233" s="159">
        <v>3.246</v>
      </c>
      <c r="P1233" s="159">
        <f>O1233*H1233</f>
        <v>2.1813120000000001</v>
      </c>
      <c r="Q1233" s="159">
        <v>0</v>
      </c>
      <c r="R1233" s="159">
        <f>Q1233*H1233</f>
        <v>0</v>
      </c>
      <c r="S1233" s="159">
        <v>0</v>
      </c>
      <c r="T1233" s="160">
        <f>S1233*H1233</f>
        <v>0</v>
      </c>
      <c r="U1233" s="79"/>
      <c r="V1233" s="79"/>
      <c r="W1233" s="79"/>
      <c r="X1233" s="79"/>
      <c r="Y1233" s="79"/>
      <c r="Z1233" s="79"/>
      <c r="AA1233" s="79"/>
      <c r="AB1233" s="79"/>
      <c r="AC1233" s="79"/>
      <c r="AD1233" s="79"/>
      <c r="AE1233" s="79"/>
      <c r="AR1233" s="161" t="s">
        <v>162</v>
      </c>
      <c r="AT1233" s="161" t="s">
        <v>26</v>
      </c>
      <c r="AU1233" s="161" t="s">
        <v>62</v>
      </c>
      <c r="AY1233" s="72" t="s">
        <v>107</v>
      </c>
      <c r="BE1233" s="162">
        <f>IF(N1233="základní",J1233,0)</f>
        <v>1036.56</v>
      </c>
      <c r="BF1233" s="162">
        <f>IF(N1233="snížená",J1233,0)</f>
        <v>0</v>
      </c>
      <c r="BG1233" s="162">
        <f>IF(N1233="zákl. přenesená",J1233,0)</f>
        <v>0</v>
      </c>
      <c r="BH1233" s="162">
        <f>IF(N1233="sníž. přenesená",J1233,0)</f>
        <v>0</v>
      </c>
      <c r="BI1233" s="162">
        <f>IF(N1233="nulová",J1233,0)</f>
        <v>0</v>
      </c>
      <c r="BJ1233" s="72" t="s">
        <v>105</v>
      </c>
      <c r="BK1233" s="162">
        <f>ROUND(I1233*H1233,2)</f>
        <v>1036.56</v>
      </c>
      <c r="BL1233" s="72" t="s">
        <v>162</v>
      </c>
      <c r="BM1233" s="161" t="s">
        <v>1863</v>
      </c>
    </row>
    <row r="1234" spans="1:65" s="82" customFormat="1" ht="19.5" x14ac:dyDescent="0.2">
      <c r="A1234" s="79"/>
      <c r="B1234" s="80"/>
      <c r="C1234" s="79"/>
      <c r="D1234" s="163" t="s">
        <v>116</v>
      </c>
      <c r="E1234" s="79"/>
      <c r="F1234" s="164" t="s">
        <v>1864</v>
      </c>
      <c r="G1234" s="79"/>
      <c r="H1234" s="79"/>
      <c r="I1234" s="79"/>
      <c r="J1234" s="79"/>
      <c r="K1234" s="79"/>
      <c r="L1234" s="80"/>
      <c r="M1234" s="165"/>
      <c r="O1234" s="79"/>
      <c r="P1234" s="79"/>
      <c r="Q1234" s="79"/>
      <c r="R1234" s="79"/>
      <c r="S1234" s="79"/>
      <c r="T1234" s="166"/>
      <c r="U1234" s="79"/>
      <c r="V1234" s="79"/>
      <c r="W1234" s="79"/>
      <c r="X1234" s="79"/>
      <c r="Y1234" s="79"/>
      <c r="Z1234" s="79"/>
      <c r="AA1234" s="79"/>
      <c r="AB1234" s="79"/>
      <c r="AC1234" s="79"/>
      <c r="AD1234" s="79"/>
      <c r="AE1234" s="79"/>
      <c r="AT1234" s="72" t="s">
        <v>116</v>
      </c>
      <c r="AU1234" s="72" t="s">
        <v>62</v>
      </c>
    </row>
    <row r="1235" spans="1:65" s="82" customFormat="1" x14ac:dyDescent="0.2">
      <c r="A1235" s="79"/>
      <c r="B1235" s="80"/>
      <c r="C1235" s="79"/>
      <c r="D1235" s="167" t="s">
        <v>118</v>
      </c>
      <c r="E1235" s="79"/>
      <c r="F1235" s="168" t="s">
        <v>4053</v>
      </c>
      <c r="G1235" s="79"/>
      <c r="H1235" s="79"/>
      <c r="I1235" s="79"/>
      <c r="J1235" s="79"/>
      <c r="K1235" s="79"/>
      <c r="L1235" s="80"/>
      <c r="M1235" s="165"/>
      <c r="O1235" s="79"/>
      <c r="P1235" s="79"/>
      <c r="Q1235" s="79"/>
      <c r="R1235" s="79"/>
      <c r="S1235" s="79"/>
      <c r="T1235" s="166"/>
      <c r="U1235" s="79"/>
      <c r="V1235" s="79"/>
      <c r="W1235" s="79"/>
      <c r="X1235" s="79"/>
      <c r="Y1235" s="79"/>
      <c r="Z1235" s="79"/>
      <c r="AA1235" s="79"/>
      <c r="AB1235" s="79"/>
      <c r="AC1235" s="79"/>
      <c r="AD1235" s="79"/>
      <c r="AE1235" s="79"/>
      <c r="AT1235" s="72" t="s">
        <v>118</v>
      </c>
      <c r="AU1235" s="72" t="s">
        <v>62</v>
      </c>
    </row>
    <row r="1236" spans="1:65" s="82" customFormat="1" ht="16.5" customHeight="1" x14ac:dyDescent="0.2">
      <c r="A1236" s="79"/>
      <c r="B1236" s="150"/>
      <c r="C1236" s="151" t="s">
        <v>1865</v>
      </c>
      <c r="D1236" s="151" t="s">
        <v>26</v>
      </c>
      <c r="E1236" s="152" t="s">
        <v>1866</v>
      </c>
      <c r="F1236" s="153" t="s">
        <v>1867</v>
      </c>
      <c r="G1236" s="154" t="s">
        <v>835</v>
      </c>
      <c r="H1236" s="155">
        <v>0.67200000000000004</v>
      </c>
      <c r="I1236" s="156">
        <v>718.01</v>
      </c>
      <c r="J1236" s="156">
        <f>ROUND(I1236*H1236,2)</f>
        <v>482.5</v>
      </c>
      <c r="K1236" s="153" t="s">
        <v>3562</v>
      </c>
      <c r="L1236" s="80"/>
      <c r="M1236" s="157" t="s">
        <v>31</v>
      </c>
      <c r="N1236" s="158" t="s">
        <v>3550</v>
      </c>
      <c r="O1236" s="159">
        <v>1.57</v>
      </c>
      <c r="P1236" s="159">
        <f>O1236*H1236</f>
        <v>1.0550400000000002</v>
      </c>
      <c r="Q1236" s="159">
        <v>0</v>
      </c>
      <c r="R1236" s="159">
        <f>Q1236*H1236</f>
        <v>0</v>
      </c>
      <c r="S1236" s="159">
        <v>0</v>
      </c>
      <c r="T1236" s="160">
        <f>S1236*H1236</f>
        <v>0</v>
      </c>
      <c r="U1236" s="79"/>
      <c r="V1236" s="79"/>
      <c r="W1236" s="79"/>
      <c r="X1236" s="79"/>
      <c r="Y1236" s="79"/>
      <c r="Z1236" s="79"/>
      <c r="AA1236" s="79"/>
      <c r="AB1236" s="79"/>
      <c r="AC1236" s="79"/>
      <c r="AD1236" s="79"/>
      <c r="AE1236" s="79"/>
      <c r="AR1236" s="161" t="s">
        <v>162</v>
      </c>
      <c r="AT1236" s="161" t="s">
        <v>26</v>
      </c>
      <c r="AU1236" s="161" t="s">
        <v>62</v>
      </c>
      <c r="AY1236" s="72" t="s">
        <v>107</v>
      </c>
      <c r="BE1236" s="162">
        <f>IF(N1236="základní",J1236,0)</f>
        <v>482.5</v>
      </c>
      <c r="BF1236" s="162">
        <f>IF(N1236="snížená",J1236,0)</f>
        <v>0</v>
      </c>
      <c r="BG1236" s="162">
        <f>IF(N1236="zákl. přenesená",J1236,0)</f>
        <v>0</v>
      </c>
      <c r="BH1236" s="162">
        <f>IF(N1236="sníž. přenesená",J1236,0)</f>
        <v>0</v>
      </c>
      <c r="BI1236" s="162">
        <f>IF(N1236="nulová",J1236,0)</f>
        <v>0</v>
      </c>
      <c r="BJ1236" s="72" t="s">
        <v>105</v>
      </c>
      <c r="BK1236" s="162">
        <f>ROUND(I1236*H1236,2)</f>
        <v>482.5</v>
      </c>
      <c r="BL1236" s="72" t="s">
        <v>162</v>
      </c>
      <c r="BM1236" s="161" t="s">
        <v>1868</v>
      </c>
    </row>
    <row r="1237" spans="1:65" s="82" customFormat="1" ht="19.5" x14ac:dyDescent="0.2">
      <c r="A1237" s="79"/>
      <c r="B1237" s="80"/>
      <c r="C1237" s="79"/>
      <c r="D1237" s="163" t="s">
        <v>116</v>
      </c>
      <c r="E1237" s="79"/>
      <c r="F1237" s="164" t="s">
        <v>1869</v>
      </c>
      <c r="G1237" s="79"/>
      <c r="H1237" s="79"/>
      <c r="I1237" s="79"/>
      <c r="J1237" s="79"/>
      <c r="K1237" s="79"/>
      <c r="L1237" s="80"/>
      <c r="M1237" s="165"/>
      <c r="O1237" s="79"/>
      <c r="P1237" s="79"/>
      <c r="Q1237" s="79"/>
      <c r="R1237" s="79"/>
      <c r="S1237" s="79"/>
      <c r="T1237" s="166"/>
      <c r="U1237" s="79"/>
      <c r="V1237" s="79"/>
      <c r="W1237" s="79"/>
      <c r="X1237" s="79"/>
      <c r="Y1237" s="79"/>
      <c r="Z1237" s="79"/>
      <c r="AA1237" s="79"/>
      <c r="AB1237" s="79"/>
      <c r="AC1237" s="79"/>
      <c r="AD1237" s="79"/>
      <c r="AE1237" s="79"/>
      <c r="AT1237" s="72" t="s">
        <v>116</v>
      </c>
      <c r="AU1237" s="72" t="s">
        <v>62</v>
      </c>
    </row>
    <row r="1238" spans="1:65" s="82" customFormat="1" x14ac:dyDescent="0.2">
      <c r="A1238" s="79"/>
      <c r="B1238" s="80"/>
      <c r="C1238" s="79"/>
      <c r="D1238" s="167" t="s">
        <v>118</v>
      </c>
      <c r="E1238" s="79"/>
      <c r="F1238" s="168" t="s">
        <v>4054</v>
      </c>
      <c r="G1238" s="79"/>
      <c r="H1238" s="79"/>
      <c r="I1238" s="79"/>
      <c r="J1238" s="79"/>
      <c r="K1238" s="79"/>
      <c r="L1238" s="80"/>
      <c r="M1238" s="165"/>
      <c r="O1238" s="79"/>
      <c r="P1238" s="79"/>
      <c r="Q1238" s="79"/>
      <c r="R1238" s="79"/>
      <c r="S1238" s="79"/>
      <c r="T1238" s="166"/>
      <c r="U1238" s="79"/>
      <c r="V1238" s="79"/>
      <c r="W1238" s="79"/>
      <c r="X1238" s="79"/>
      <c r="Y1238" s="79"/>
      <c r="Z1238" s="79"/>
      <c r="AA1238" s="79"/>
      <c r="AB1238" s="79"/>
      <c r="AC1238" s="79"/>
      <c r="AD1238" s="79"/>
      <c r="AE1238" s="79"/>
      <c r="AT1238" s="72" t="s">
        <v>118</v>
      </c>
      <c r="AU1238" s="72" t="s">
        <v>62</v>
      </c>
    </row>
    <row r="1239" spans="1:65" s="82" customFormat="1" ht="16.5" customHeight="1" x14ac:dyDescent="0.2">
      <c r="A1239" s="79"/>
      <c r="B1239" s="150"/>
      <c r="C1239" s="151" t="s">
        <v>1870</v>
      </c>
      <c r="D1239" s="151" t="s">
        <v>26</v>
      </c>
      <c r="E1239" s="152" t="s">
        <v>1871</v>
      </c>
      <c r="F1239" s="153" t="s">
        <v>1872</v>
      </c>
      <c r="G1239" s="154" t="s">
        <v>835</v>
      </c>
      <c r="H1239" s="155">
        <v>0.67200000000000004</v>
      </c>
      <c r="I1239" s="156">
        <v>571.42999999999995</v>
      </c>
      <c r="J1239" s="156">
        <f>ROUND(I1239*H1239,2)</f>
        <v>384</v>
      </c>
      <c r="K1239" s="153" t="s">
        <v>3562</v>
      </c>
      <c r="L1239" s="80"/>
      <c r="M1239" s="157" t="s">
        <v>31</v>
      </c>
      <c r="N1239" s="158" t="s">
        <v>3550</v>
      </c>
      <c r="O1239" s="159">
        <v>1.0029999999999999</v>
      </c>
      <c r="P1239" s="159">
        <f>O1239*H1239</f>
        <v>0.67401599999999995</v>
      </c>
      <c r="Q1239" s="159">
        <v>0</v>
      </c>
      <c r="R1239" s="159">
        <f>Q1239*H1239</f>
        <v>0</v>
      </c>
      <c r="S1239" s="159">
        <v>0</v>
      </c>
      <c r="T1239" s="160">
        <f>S1239*H1239</f>
        <v>0</v>
      </c>
      <c r="U1239" s="79"/>
      <c r="V1239" s="79"/>
      <c r="W1239" s="79"/>
      <c r="X1239" s="79"/>
      <c r="Y1239" s="79"/>
      <c r="Z1239" s="79"/>
      <c r="AA1239" s="79"/>
      <c r="AB1239" s="79"/>
      <c r="AC1239" s="79"/>
      <c r="AD1239" s="79"/>
      <c r="AE1239" s="79"/>
      <c r="AR1239" s="161" t="s">
        <v>162</v>
      </c>
      <c r="AT1239" s="161" t="s">
        <v>26</v>
      </c>
      <c r="AU1239" s="161" t="s">
        <v>62</v>
      </c>
      <c r="AY1239" s="72" t="s">
        <v>107</v>
      </c>
      <c r="BE1239" s="162">
        <f>IF(N1239="základní",J1239,0)</f>
        <v>384</v>
      </c>
      <c r="BF1239" s="162">
        <f>IF(N1239="snížená",J1239,0)</f>
        <v>0</v>
      </c>
      <c r="BG1239" s="162">
        <f>IF(N1239="zákl. přenesená",J1239,0)</f>
        <v>0</v>
      </c>
      <c r="BH1239" s="162">
        <f>IF(N1239="sníž. přenesená",J1239,0)</f>
        <v>0</v>
      </c>
      <c r="BI1239" s="162">
        <f>IF(N1239="nulová",J1239,0)</f>
        <v>0</v>
      </c>
      <c r="BJ1239" s="72" t="s">
        <v>105</v>
      </c>
      <c r="BK1239" s="162">
        <f>ROUND(I1239*H1239,2)</f>
        <v>384</v>
      </c>
      <c r="BL1239" s="72" t="s">
        <v>162</v>
      </c>
      <c r="BM1239" s="161" t="s">
        <v>1873</v>
      </c>
    </row>
    <row r="1240" spans="1:65" s="82" customFormat="1" ht="19.5" x14ac:dyDescent="0.2">
      <c r="A1240" s="79"/>
      <c r="B1240" s="80"/>
      <c r="C1240" s="79"/>
      <c r="D1240" s="163" t="s">
        <v>116</v>
      </c>
      <c r="E1240" s="79"/>
      <c r="F1240" s="164" t="s">
        <v>1874</v>
      </c>
      <c r="G1240" s="79"/>
      <c r="H1240" s="79"/>
      <c r="I1240" s="79"/>
      <c r="J1240" s="79"/>
      <c r="K1240" s="79"/>
      <c r="L1240" s="80"/>
      <c r="M1240" s="165"/>
      <c r="O1240" s="79"/>
      <c r="P1240" s="79"/>
      <c r="Q1240" s="79"/>
      <c r="R1240" s="79"/>
      <c r="S1240" s="79"/>
      <c r="T1240" s="166"/>
      <c r="U1240" s="79"/>
      <c r="V1240" s="79"/>
      <c r="W1240" s="79"/>
      <c r="X1240" s="79"/>
      <c r="Y1240" s="79"/>
      <c r="Z1240" s="79"/>
      <c r="AA1240" s="79"/>
      <c r="AB1240" s="79"/>
      <c r="AC1240" s="79"/>
      <c r="AD1240" s="79"/>
      <c r="AE1240" s="79"/>
      <c r="AT1240" s="72" t="s">
        <v>116</v>
      </c>
      <c r="AU1240" s="72" t="s">
        <v>62</v>
      </c>
    </row>
    <row r="1241" spans="1:65" s="82" customFormat="1" x14ac:dyDescent="0.2">
      <c r="A1241" s="79"/>
      <c r="B1241" s="80"/>
      <c r="C1241" s="79"/>
      <c r="D1241" s="167" t="s">
        <v>118</v>
      </c>
      <c r="E1241" s="79"/>
      <c r="F1241" s="168" t="s">
        <v>4055</v>
      </c>
      <c r="G1241" s="79"/>
      <c r="H1241" s="79"/>
      <c r="I1241" s="79"/>
      <c r="J1241" s="79"/>
      <c r="K1241" s="79"/>
      <c r="L1241" s="80"/>
      <c r="M1241" s="165"/>
      <c r="O1241" s="79"/>
      <c r="P1241" s="79"/>
      <c r="Q1241" s="79"/>
      <c r="R1241" s="79"/>
      <c r="S1241" s="79"/>
      <c r="T1241" s="166"/>
      <c r="U1241" s="79"/>
      <c r="V1241" s="79"/>
      <c r="W1241" s="79"/>
      <c r="X1241" s="79"/>
      <c r="Y1241" s="79"/>
      <c r="Z1241" s="79"/>
      <c r="AA1241" s="79"/>
      <c r="AB1241" s="79"/>
      <c r="AC1241" s="79"/>
      <c r="AD1241" s="79"/>
      <c r="AE1241" s="79"/>
      <c r="AT1241" s="72" t="s">
        <v>118</v>
      </c>
      <c r="AU1241" s="72" t="s">
        <v>62</v>
      </c>
    </row>
    <row r="1242" spans="1:65" s="138" customFormat="1" ht="22.9" customHeight="1" x14ac:dyDescent="0.2">
      <c r="B1242" s="139"/>
      <c r="D1242" s="140" t="s">
        <v>102</v>
      </c>
      <c r="E1242" s="148" t="s">
        <v>1875</v>
      </c>
      <c r="F1242" s="148" t="s">
        <v>1876</v>
      </c>
      <c r="J1242" s="149">
        <f>BK1242</f>
        <v>557538.61000000022</v>
      </c>
      <c r="L1242" s="139"/>
      <c r="M1242" s="143"/>
      <c r="P1242" s="144">
        <f>SUM(P1243:P2088)</f>
        <v>223.60159000000002</v>
      </c>
      <c r="R1242" s="144">
        <f>SUM(R1243:R2088)</f>
        <v>0.68453635030000037</v>
      </c>
      <c r="T1242" s="145">
        <f>SUM(T1243:T2088)</f>
        <v>0.90125999999999973</v>
      </c>
      <c r="AR1242" s="140" t="s">
        <v>62</v>
      </c>
      <c r="AT1242" s="146" t="s">
        <v>102</v>
      </c>
      <c r="AU1242" s="146" t="s">
        <v>105</v>
      </c>
      <c r="AY1242" s="140" t="s">
        <v>107</v>
      </c>
      <c r="BK1242" s="147">
        <f>SUM(BK1243:BK2088)</f>
        <v>557538.61000000022</v>
      </c>
    </row>
    <row r="1243" spans="1:65" s="82" customFormat="1" ht="16.5" customHeight="1" x14ac:dyDescent="0.2">
      <c r="A1243" s="79"/>
      <c r="B1243" s="150"/>
      <c r="C1243" s="151" t="s">
        <v>1877</v>
      </c>
      <c r="D1243" s="151" t="s">
        <v>26</v>
      </c>
      <c r="E1243" s="152" t="s">
        <v>1878</v>
      </c>
      <c r="F1243" s="153" t="s">
        <v>4056</v>
      </c>
      <c r="G1243" s="154" t="s">
        <v>161</v>
      </c>
      <c r="H1243" s="155">
        <v>8</v>
      </c>
      <c r="I1243" s="156">
        <v>243.65</v>
      </c>
      <c r="J1243" s="156">
        <f>ROUND(I1243*H1243,2)</f>
        <v>1949.2</v>
      </c>
      <c r="K1243" s="153" t="s">
        <v>3562</v>
      </c>
      <c r="L1243" s="80"/>
      <c r="M1243" s="157" t="s">
        <v>31</v>
      </c>
      <c r="N1243" s="158" t="s">
        <v>3550</v>
      </c>
      <c r="O1243" s="159">
        <v>0.52</v>
      </c>
      <c r="P1243" s="159">
        <f>O1243*H1243</f>
        <v>4.16</v>
      </c>
      <c r="Q1243" s="159">
        <v>1.6739999999999999E-5</v>
      </c>
      <c r="R1243" s="159">
        <f>Q1243*H1243</f>
        <v>1.3391999999999999E-4</v>
      </c>
      <c r="S1243" s="159">
        <v>1.4E-2</v>
      </c>
      <c r="T1243" s="160">
        <f>S1243*H1243</f>
        <v>0.112</v>
      </c>
      <c r="U1243" s="79"/>
      <c r="V1243" s="79"/>
      <c r="W1243" s="79"/>
      <c r="X1243" s="79"/>
      <c r="Y1243" s="79"/>
      <c r="Z1243" s="79"/>
      <c r="AA1243" s="79"/>
      <c r="AB1243" s="79"/>
      <c r="AC1243" s="79"/>
      <c r="AD1243" s="79"/>
      <c r="AE1243" s="79"/>
      <c r="AR1243" s="161" t="s">
        <v>162</v>
      </c>
      <c r="AT1243" s="161" t="s">
        <v>26</v>
      </c>
      <c r="AU1243" s="161" t="s">
        <v>62</v>
      </c>
      <c r="AY1243" s="72" t="s">
        <v>107</v>
      </c>
      <c r="BE1243" s="162">
        <f>IF(N1243="základní",J1243,0)</f>
        <v>1949.2</v>
      </c>
      <c r="BF1243" s="162">
        <f>IF(N1243="snížená",J1243,0)</f>
        <v>0</v>
      </c>
      <c r="BG1243" s="162">
        <f>IF(N1243="zákl. přenesená",J1243,0)</f>
        <v>0</v>
      </c>
      <c r="BH1243" s="162">
        <f>IF(N1243="sníž. přenesená",J1243,0)</f>
        <v>0</v>
      </c>
      <c r="BI1243" s="162">
        <f>IF(N1243="nulová",J1243,0)</f>
        <v>0</v>
      </c>
      <c r="BJ1243" s="72" t="s">
        <v>105</v>
      </c>
      <c r="BK1243" s="162">
        <f>ROUND(I1243*H1243,2)</f>
        <v>1949.2</v>
      </c>
      <c r="BL1243" s="72" t="s">
        <v>162</v>
      </c>
      <c r="BM1243" s="161" t="s">
        <v>1879</v>
      </c>
    </row>
    <row r="1244" spans="1:65" s="82" customFormat="1" x14ac:dyDescent="0.2">
      <c r="A1244" s="79"/>
      <c r="B1244" s="80"/>
      <c r="C1244" s="79"/>
      <c r="D1244" s="163" t="s">
        <v>116</v>
      </c>
      <c r="E1244" s="79"/>
      <c r="F1244" s="164" t="s">
        <v>1880</v>
      </c>
      <c r="G1244" s="79"/>
      <c r="H1244" s="79"/>
      <c r="I1244" s="79"/>
      <c r="J1244" s="79"/>
      <c r="K1244" s="79"/>
      <c r="L1244" s="80"/>
      <c r="M1244" s="165"/>
      <c r="O1244" s="79"/>
      <c r="P1244" s="79"/>
      <c r="Q1244" s="79"/>
      <c r="R1244" s="79"/>
      <c r="S1244" s="79"/>
      <c r="T1244" s="166"/>
      <c r="U1244" s="79"/>
      <c r="V1244" s="79"/>
      <c r="W1244" s="79"/>
      <c r="X1244" s="79"/>
      <c r="Y1244" s="79"/>
      <c r="Z1244" s="79"/>
      <c r="AA1244" s="79"/>
      <c r="AB1244" s="79"/>
      <c r="AC1244" s="79"/>
      <c r="AD1244" s="79"/>
      <c r="AE1244" s="79"/>
      <c r="AT1244" s="72" t="s">
        <v>116</v>
      </c>
      <c r="AU1244" s="72" t="s">
        <v>62</v>
      </c>
    </row>
    <row r="1245" spans="1:65" s="82" customFormat="1" x14ac:dyDescent="0.2">
      <c r="A1245" s="79"/>
      <c r="B1245" s="80"/>
      <c r="C1245" s="79"/>
      <c r="D1245" s="167" t="s">
        <v>118</v>
      </c>
      <c r="E1245" s="79"/>
      <c r="F1245" s="168" t="s">
        <v>4057</v>
      </c>
      <c r="G1245" s="79"/>
      <c r="H1245" s="79"/>
      <c r="I1245" s="79"/>
      <c r="J1245" s="79"/>
      <c r="K1245" s="79"/>
      <c r="L1245" s="80"/>
      <c r="M1245" s="165"/>
      <c r="O1245" s="79"/>
      <c r="P1245" s="79"/>
      <c r="Q1245" s="79"/>
      <c r="R1245" s="79"/>
      <c r="S1245" s="79"/>
      <c r="T1245" s="166"/>
      <c r="U1245" s="79"/>
      <c r="V1245" s="79"/>
      <c r="W1245" s="79"/>
      <c r="X1245" s="79"/>
      <c r="Y1245" s="79"/>
      <c r="Z1245" s="79"/>
      <c r="AA1245" s="79"/>
      <c r="AB1245" s="79"/>
      <c r="AC1245" s="79"/>
      <c r="AD1245" s="79"/>
      <c r="AE1245" s="79"/>
      <c r="AT1245" s="72" t="s">
        <v>118</v>
      </c>
      <c r="AU1245" s="72" t="s">
        <v>62</v>
      </c>
    </row>
    <row r="1246" spans="1:65" s="82" customFormat="1" ht="16.5" customHeight="1" x14ac:dyDescent="0.2">
      <c r="A1246" s="79"/>
      <c r="B1246" s="150"/>
      <c r="C1246" s="151" t="s">
        <v>1881</v>
      </c>
      <c r="D1246" s="151" t="s">
        <v>26</v>
      </c>
      <c r="E1246" s="152" t="s">
        <v>1882</v>
      </c>
      <c r="F1246" s="153" t="s">
        <v>4058</v>
      </c>
      <c r="G1246" s="154" t="s">
        <v>161</v>
      </c>
      <c r="H1246" s="155">
        <v>2</v>
      </c>
      <c r="I1246" s="156">
        <v>330.86</v>
      </c>
      <c r="J1246" s="156">
        <f>ROUND(I1246*H1246,2)</f>
        <v>661.72</v>
      </c>
      <c r="K1246" s="153" t="s">
        <v>3562</v>
      </c>
      <c r="L1246" s="80"/>
      <c r="M1246" s="157" t="s">
        <v>31</v>
      </c>
      <c r="N1246" s="158" t="s">
        <v>3550</v>
      </c>
      <c r="O1246" s="159">
        <v>0.70699999999999996</v>
      </c>
      <c r="P1246" s="159">
        <f>O1246*H1246</f>
        <v>1.4139999999999999</v>
      </c>
      <c r="Q1246" s="159">
        <v>1.6739999999999999E-5</v>
      </c>
      <c r="R1246" s="159">
        <f>Q1246*H1246</f>
        <v>3.3479999999999998E-5</v>
      </c>
      <c r="S1246" s="159">
        <v>3.9E-2</v>
      </c>
      <c r="T1246" s="160">
        <f>S1246*H1246</f>
        <v>7.8E-2</v>
      </c>
      <c r="U1246" s="79"/>
      <c r="V1246" s="79"/>
      <c r="W1246" s="79"/>
      <c r="X1246" s="79"/>
      <c r="Y1246" s="79"/>
      <c r="Z1246" s="79"/>
      <c r="AA1246" s="79"/>
      <c r="AB1246" s="79"/>
      <c r="AC1246" s="79"/>
      <c r="AD1246" s="79"/>
      <c r="AE1246" s="79"/>
      <c r="AR1246" s="161" t="s">
        <v>162</v>
      </c>
      <c r="AT1246" s="161" t="s">
        <v>26</v>
      </c>
      <c r="AU1246" s="161" t="s">
        <v>62</v>
      </c>
      <c r="AY1246" s="72" t="s">
        <v>107</v>
      </c>
      <c r="BE1246" s="162">
        <f>IF(N1246="základní",J1246,0)</f>
        <v>661.72</v>
      </c>
      <c r="BF1246" s="162">
        <f>IF(N1246="snížená",J1246,0)</f>
        <v>0</v>
      </c>
      <c r="BG1246" s="162">
        <f>IF(N1246="zákl. přenesená",J1246,0)</f>
        <v>0</v>
      </c>
      <c r="BH1246" s="162">
        <f>IF(N1246="sníž. přenesená",J1246,0)</f>
        <v>0</v>
      </c>
      <c r="BI1246" s="162">
        <f>IF(N1246="nulová",J1246,0)</f>
        <v>0</v>
      </c>
      <c r="BJ1246" s="72" t="s">
        <v>105</v>
      </c>
      <c r="BK1246" s="162">
        <f>ROUND(I1246*H1246,2)</f>
        <v>661.72</v>
      </c>
      <c r="BL1246" s="72" t="s">
        <v>162</v>
      </c>
      <c r="BM1246" s="161" t="s">
        <v>1883</v>
      </c>
    </row>
    <row r="1247" spans="1:65" s="82" customFormat="1" x14ac:dyDescent="0.2">
      <c r="A1247" s="79"/>
      <c r="B1247" s="80"/>
      <c r="C1247" s="79"/>
      <c r="D1247" s="163" t="s">
        <v>116</v>
      </c>
      <c r="E1247" s="79"/>
      <c r="F1247" s="164" t="s">
        <v>1884</v>
      </c>
      <c r="G1247" s="79"/>
      <c r="H1247" s="79"/>
      <c r="I1247" s="79"/>
      <c r="J1247" s="79"/>
      <c r="K1247" s="79"/>
      <c r="L1247" s="80"/>
      <c r="M1247" s="165"/>
      <c r="O1247" s="79"/>
      <c r="P1247" s="79"/>
      <c r="Q1247" s="79"/>
      <c r="R1247" s="79"/>
      <c r="S1247" s="79"/>
      <c r="T1247" s="166"/>
      <c r="U1247" s="79"/>
      <c r="V1247" s="79"/>
      <c r="W1247" s="79"/>
      <c r="X1247" s="79"/>
      <c r="Y1247" s="79"/>
      <c r="Z1247" s="79"/>
      <c r="AA1247" s="79"/>
      <c r="AB1247" s="79"/>
      <c r="AC1247" s="79"/>
      <c r="AD1247" s="79"/>
      <c r="AE1247" s="79"/>
      <c r="AT1247" s="72" t="s">
        <v>116</v>
      </c>
      <c r="AU1247" s="72" t="s">
        <v>62</v>
      </c>
    </row>
    <row r="1248" spans="1:65" s="82" customFormat="1" x14ac:dyDescent="0.2">
      <c r="A1248" s="79"/>
      <c r="B1248" s="80"/>
      <c r="C1248" s="79"/>
      <c r="D1248" s="167" t="s">
        <v>118</v>
      </c>
      <c r="E1248" s="79"/>
      <c r="F1248" s="168" t="s">
        <v>4059</v>
      </c>
      <c r="G1248" s="79"/>
      <c r="H1248" s="79"/>
      <c r="I1248" s="79"/>
      <c r="J1248" s="79"/>
      <c r="K1248" s="79"/>
      <c r="L1248" s="80"/>
      <c r="M1248" s="165"/>
      <c r="O1248" s="79"/>
      <c r="P1248" s="79"/>
      <c r="Q1248" s="79"/>
      <c r="R1248" s="79"/>
      <c r="S1248" s="79"/>
      <c r="T1248" s="166"/>
      <c r="U1248" s="79"/>
      <c r="V1248" s="79"/>
      <c r="W1248" s="79"/>
      <c r="X1248" s="79"/>
      <c r="Y1248" s="79"/>
      <c r="Z1248" s="79"/>
      <c r="AA1248" s="79"/>
      <c r="AB1248" s="79"/>
      <c r="AC1248" s="79"/>
      <c r="AD1248" s="79"/>
      <c r="AE1248" s="79"/>
      <c r="AT1248" s="72" t="s">
        <v>118</v>
      </c>
      <c r="AU1248" s="72" t="s">
        <v>62</v>
      </c>
    </row>
    <row r="1249" spans="1:65" s="82" customFormat="1" ht="16.5" customHeight="1" x14ac:dyDescent="0.2">
      <c r="A1249" s="79"/>
      <c r="B1249" s="150"/>
      <c r="C1249" s="151" t="s">
        <v>1885</v>
      </c>
      <c r="D1249" s="151" t="s">
        <v>26</v>
      </c>
      <c r="E1249" s="152" t="s">
        <v>1886</v>
      </c>
      <c r="F1249" s="153" t="s">
        <v>4060</v>
      </c>
      <c r="G1249" s="154" t="s">
        <v>161</v>
      </c>
      <c r="H1249" s="155">
        <v>4</v>
      </c>
      <c r="I1249" s="156">
        <v>330.86</v>
      </c>
      <c r="J1249" s="156">
        <f>ROUND(I1249*H1249,2)</f>
        <v>1323.44</v>
      </c>
      <c r="K1249" s="153" t="s">
        <v>3562</v>
      </c>
      <c r="L1249" s="80"/>
      <c r="M1249" s="157" t="s">
        <v>31</v>
      </c>
      <c r="N1249" s="158" t="s">
        <v>3550</v>
      </c>
      <c r="O1249" s="159">
        <v>0.70699999999999996</v>
      </c>
      <c r="P1249" s="159">
        <f>O1249*H1249</f>
        <v>2.8279999999999998</v>
      </c>
      <c r="Q1249" s="159">
        <v>1.6739999999999999E-5</v>
      </c>
      <c r="R1249" s="159">
        <f>Q1249*H1249</f>
        <v>6.6959999999999996E-5</v>
      </c>
      <c r="S1249" s="159">
        <v>3.5000000000000003E-2</v>
      </c>
      <c r="T1249" s="160">
        <f>S1249*H1249</f>
        <v>0.14000000000000001</v>
      </c>
      <c r="U1249" s="79"/>
      <c r="V1249" s="79"/>
      <c r="W1249" s="79"/>
      <c r="X1249" s="79"/>
      <c r="Y1249" s="79"/>
      <c r="Z1249" s="79"/>
      <c r="AA1249" s="79"/>
      <c r="AB1249" s="79"/>
      <c r="AC1249" s="79"/>
      <c r="AD1249" s="79"/>
      <c r="AE1249" s="79"/>
      <c r="AR1249" s="161" t="s">
        <v>162</v>
      </c>
      <c r="AT1249" s="161" t="s">
        <v>26</v>
      </c>
      <c r="AU1249" s="161" t="s">
        <v>62</v>
      </c>
      <c r="AY1249" s="72" t="s">
        <v>107</v>
      </c>
      <c r="BE1249" s="162">
        <f>IF(N1249="základní",J1249,0)</f>
        <v>1323.44</v>
      </c>
      <c r="BF1249" s="162">
        <f>IF(N1249="snížená",J1249,0)</f>
        <v>0</v>
      </c>
      <c r="BG1249" s="162">
        <f>IF(N1249="zákl. přenesená",J1249,0)</f>
        <v>0</v>
      </c>
      <c r="BH1249" s="162">
        <f>IF(N1249="sníž. přenesená",J1249,0)</f>
        <v>0</v>
      </c>
      <c r="BI1249" s="162">
        <f>IF(N1249="nulová",J1249,0)</f>
        <v>0</v>
      </c>
      <c r="BJ1249" s="72" t="s">
        <v>105</v>
      </c>
      <c r="BK1249" s="162">
        <f>ROUND(I1249*H1249,2)</f>
        <v>1323.44</v>
      </c>
      <c r="BL1249" s="72" t="s">
        <v>162</v>
      </c>
      <c r="BM1249" s="161" t="s">
        <v>1887</v>
      </c>
    </row>
    <row r="1250" spans="1:65" s="82" customFormat="1" x14ac:dyDescent="0.2">
      <c r="A1250" s="79"/>
      <c r="B1250" s="80"/>
      <c r="C1250" s="79"/>
      <c r="D1250" s="163" t="s">
        <v>116</v>
      </c>
      <c r="E1250" s="79"/>
      <c r="F1250" s="164" t="s">
        <v>1888</v>
      </c>
      <c r="G1250" s="79"/>
      <c r="H1250" s="79"/>
      <c r="I1250" s="79"/>
      <c r="J1250" s="79"/>
      <c r="K1250" s="79"/>
      <c r="L1250" s="80"/>
      <c r="M1250" s="165"/>
      <c r="O1250" s="79"/>
      <c r="P1250" s="79"/>
      <c r="Q1250" s="79"/>
      <c r="R1250" s="79"/>
      <c r="S1250" s="79"/>
      <c r="T1250" s="166"/>
      <c r="U1250" s="79"/>
      <c r="V1250" s="79"/>
      <c r="W1250" s="79"/>
      <c r="X1250" s="79"/>
      <c r="Y1250" s="79"/>
      <c r="Z1250" s="79"/>
      <c r="AA1250" s="79"/>
      <c r="AB1250" s="79"/>
      <c r="AC1250" s="79"/>
      <c r="AD1250" s="79"/>
      <c r="AE1250" s="79"/>
      <c r="AT1250" s="72" t="s">
        <v>116</v>
      </c>
      <c r="AU1250" s="72" t="s">
        <v>62</v>
      </c>
    </row>
    <row r="1251" spans="1:65" s="82" customFormat="1" x14ac:dyDescent="0.2">
      <c r="A1251" s="79"/>
      <c r="B1251" s="80"/>
      <c r="C1251" s="79"/>
      <c r="D1251" s="167" t="s">
        <v>118</v>
      </c>
      <c r="E1251" s="79"/>
      <c r="F1251" s="168" t="s">
        <v>4061</v>
      </c>
      <c r="G1251" s="79"/>
      <c r="H1251" s="79"/>
      <c r="I1251" s="79"/>
      <c r="J1251" s="79"/>
      <c r="K1251" s="79"/>
      <c r="L1251" s="80"/>
      <c r="M1251" s="165"/>
      <c r="O1251" s="79"/>
      <c r="P1251" s="79"/>
      <c r="Q1251" s="79"/>
      <c r="R1251" s="79"/>
      <c r="S1251" s="79"/>
      <c r="T1251" s="166"/>
      <c r="U1251" s="79"/>
      <c r="V1251" s="79"/>
      <c r="W1251" s="79"/>
      <c r="X1251" s="79"/>
      <c r="Y1251" s="79"/>
      <c r="Z1251" s="79"/>
      <c r="AA1251" s="79"/>
      <c r="AB1251" s="79"/>
      <c r="AC1251" s="79"/>
      <c r="AD1251" s="79"/>
      <c r="AE1251" s="79"/>
      <c r="AT1251" s="72" t="s">
        <v>118</v>
      </c>
      <c r="AU1251" s="72" t="s">
        <v>62</v>
      </c>
    </row>
    <row r="1252" spans="1:65" s="82" customFormat="1" ht="16.5" customHeight="1" x14ac:dyDescent="0.2">
      <c r="A1252" s="79"/>
      <c r="B1252" s="150"/>
      <c r="C1252" s="151" t="s">
        <v>1889</v>
      </c>
      <c r="D1252" s="151" t="s">
        <v>26</v>
      </c>
      <c r="E1252" s="152" t="s">
        <v>1890</v>
      </c>
      <c r="F1252" s="153" t="s">
        <v>4062</v>
      </c>
      <c r="G1252" s="154" t="s">
        <v>161</v>
      </c>
      <c r="H1252" s="155">
        <v>2</v>
      </c>
      <c r="I1252" s="156">
        <v>457.24</v>
      </c>
      <c r="J1252" s="156">
        <f>ROUND(I1252*H1252,2)</f>
        <v>914.48</v>
      </c>
      <c r="K1252" s="153" t="s">
        <v>3562</v>
      </c>
      <c r="L1252" s="80"/>
      <c r="M1252" s="157" t="s">
        <v>31</v>
      </c>
      <c r="N1252" s="158" t="s">
        <v>3550</v>
      </c>
      <c r="O1252" s="159">
        <v>0.97799999999999998</v>
      </c>
      <c r="P1252" s="159">
        <f>O1252*H1252</f>
        <v>1.956</v>
      </c>
      <c r="Q1252" s="159">
        <v>1.6739999999999999E-5</v>
      </c>
      <c r="R1252" s="159">
        <f>Q1252*H1252</f>
        <v>3.3479999999999998E-5</v>
      </c>
      <c r="S1252" s="159">
        <v>5.3999999999999999E-2</v>
      </c>
      <c r="T1252" s="160">
        <f>S1252*H1252</f>
        <v>0.108</v>
      </c>
      <c r="U1252" s="79"/>
      <c r="V1252" s="79"/>
      <c r="W1252" s="79"/>
      <c r="X1252" s="79"/>
      <c r="Y1252" s="79"/>
      <c r="Z1252" s="79"/>
      <c r="AA1252" s="79"/>
      <c r="AB1252" s="79"/>
      <c r="AC1252" s="79"/>
      <c r="AD1252" s="79"/>
      <c r="AE1252" s="79"/>
      <c r="AR1252" s="161" t="s">
        <v>162</v>
      </c>
      <c r="AT1252" s="161" t="s">
        <v>26</v>
      </c>
      <c r="AU1252" s="161" t="s">
        <v>62</v>
      </c>
      <c r="AY1252" s="72" t="s">
        <v>107</v>
      </c>
      <c r="BE1252" s="162">
        <f>IF(N1252="základní",J1252,0)</f>
        <v>914.48</v>
      </c>
      <c r="BF1252" s="162">
        <f>IF(N1252="snížená",J1252,0)</f>
        <v>0</v>
      </c>
      <c r="BG1252" s="162">
        <f>IF(N1252="zákl. přenesená",J1252,0)</f>
        <v>0</v>
      </c>
      <c r="BH1252" s="162">
        <f>IF(N1252="sníž. přenesená",J1252,0)</f>
        <v>0</v>
      </c>
      <c r="BI1252" s="162">
        <f>IF(N1252="nulová",J1252,0)</f>
        <v>0</v>
      </c>
      <c r="BJ1252" s="72" t="s">
        <v>105</v>
      </c>
      <c r="BK1252" s="162">
        <f>ROUND(I1252*H1252,2)</f>
        <v>914.48</v>
      </c>
      <c r="BL1252" s="72" t="s">
        <v>162</v>
      </c>
      <c r="BM1252" s="161" t="s">
        <v>1891</v>
      </c>
    </row>
    <row r="1253" spans="1:65" s="82" customFormat="1" x14ac:dyDescent="0.2">
      <c r="A1253" s="79"/>
      <c r="B1253" s="80"/>
      <c r="C1253" s="79"/>
      <c r="D1253" s="163" t="s">
        <v>116</v>
      </c>
      <c r="E1253" s="79"/>
      <c r="F1253" s="164" t="s">
        <v>1892</v>
      </c>
      <c r="G1253" s="79"/>
      <c r="H1253" s="79"/>
      <c r="I1253" s="79"/>
      <c r="J1253" s="79"/>
      <c r="K1253" s="79"/>
      <c r="L1253" s="80"/>
      <c r="M1253" s="165"/>
      <c r="O1253" s="79"/>
      <c r="P1253" s="79"/>
      <c r="Q1253" s="79"/>
      <c r="R1253" s="79"/>
      <c r="S1253" s="79"/>
      <c r="T1253" s="166"/>
      <c r="U1253" s="79"/>
      <c r="V1253" s="79"/>
      <c r="W1253" s="79"/>
      <c r="X1253" s="79"/>
      <c r="Y1253" s="79"/>
      <c r="Z1253" s="79"/>
      <c r="AA1253" s="79"/>
      <c r="AB1253" s="79"/>
      <c r="AC1253" s="79"/>
      <c r="AD1253" s="79"/>
      <c r="AE1253" s="79"/>
      <c r="AT1253" s="72" t="s">
        <v>116</v>
      </c>
      <c r="AU1253" s="72" t="s">
        <v>62</v>
      </c>
    </row>
    <row r="1254" spans="1:65" s="82" customFormat="1" x14ac:dyDescent="0.2">
      <c r="A1254" s="79"/>
      <c r="B1254" s="80"/>
      <c r="C1254" s="79"/>
      <c r="D1254" s="167" t="s">
        <v>118</v>
      </c>
      <c r="E1254" s="79"/>
      <c r="F1254" s="168" t="s">
        <v>4063</v>
      </c>
      <c r="G1254" s="79"/>
      <c r="H1254" s="79"/>
      <c r="I1254" s="79"/>
      <c r="J1254" s="79"/>
      <c r="K1254" s="79"/>
      <c r="L1254" s="80"/>
      <c r="M1254" s="165"/>
      <c r="O1254" s="79"/>
      <c r="P1254" s="79"/>
      <c r="Q1254" s="79"/>
      <c r="R1254" s="79"/>
      <c r="S1254" s="79"/>
      <c r="T1254" s="166"/>
      <c r="U1254" s="79"/>
      <c r="V1254" s="79"/>
      <c r="W1254" s="79"/>
      <c r="X1254" s="79"/>
      <c r="Y1254" s="79"/>
      <c r="Z1254" s="79"/>
      <c r="AA1254" s="79"/>
      <c r="AB1254" s="79"/>
      <c r="AC1254" s="79"/>
      <c r="AD1254" s="79"/>
      <c r="AE1254" s="79"/>
      <c r="AT1254" s="72" t="s">
        <v>118</v>
      </c>
      <c r="AU1254" s="72" t="s">
        <v>62</v>
      </c>
    </row>
    <row r="1255" spans="1:65" s="82" customFormat="1" ht="16.5" customHeight="1" x14ac:dyDescent="0.2">
      <c r="A1255" s="79"/>
      <c r="B1255" s="150"/>
      <c r="C1255" s="151" t="s">
        <v>1893</v>
      </c>
      <c r="D1255" s="151" t="s">
        <v>26</v>
      </c>
      <c r="E1255" s="152" t="s">
        <v>1894</v>
      </c>
      <c r="F1255" s="153" t="s">
        <v>1895</v>
      </c>
      <c r="G1255" s="154" t="s">
        <v>125</v>
      </c>
      <c r="H1255" s="155">
        <v>1</v>
      </c>
      <c r="I1255" s="156">
        <v>707.85</v>
      </c>
      <c r="J1255" s="156">
        <f>ROUND(I1255*H1255,2)</f>
        <v>707.85</v>
      </c>
      <c r="K1255" s="153" t="s">
        <v>3562</v>
      </c>
      <c r="L1255" s="80"/>
      <c r="M1255" s="157" t="s">
        <v>31</v>
      </c>
      <c r="N1255" s="158" t="s">
        <v>3550</v>
      </c>
      <c r="O1255" s="159">
        <v>0.59299999999999997</v>
      </c>
      <c r="P1255" s="159">
        <f>O1255*H1255</f>
        <v>0.59299999999999997</v>
      </c>
      <c r="Q1255" s="159">
        <v>1.6710805000000001E-3</v>
      </c>
      <c r="R1255" s="159">
        <f>Q1255*H1255</f>
        <v>1.6710805000000001E-3</v>
      </c>
      <c r="S1255" s="159">
        <v>0</v>
      </c>
      <c r="T1255" s="160">
        <f>S1255*H1255</f>
        <v>0</v>
      </c>
      <c r="U1255" s="79"/>
      <c r="V1255" s="79"/>
      <c r="W1255" s="79"/>
      <c r="X1255" s="79"/>
      <c r="Y1255" s="79"/>
      <c r="Z1255" s="79"/>
      <c r="AA1255" s="79"/>
      <c r="AB1255" s="79"/>
      <c r="AC1255" s="79"/>
      <c r="AD1255" s="79"/>
      <c r="AE1255" s="79"/>
      <c r="AR1255" s="161" t="s">
        <v>162</v>
      </c>
      <c r="AT1255" s="161" t="s">
        <v>26</v>
      </c>
      <c r="AU1255" s="161" t="s">
        <v>62</v>
      </c>
      <c r="AY1255" s="72" t="s">
        <v>107</v>
      </c>
      <c r="BE1255" s="162">
        <f>IF(N1255="základní",J1255,0)</f>
        <v>707.85</v>
      </c>
      <c r="BF1255" s="162">
        <f>IF(N1255="snížená",J1255,0)</f>
        <v>0</v>
      </c>
      <c r="BG1255" s="162">
        <f>IF(N1255="zákl. přenesená",J1255,0)</f>
        <v>0</v>
      </c>
      <c r="BH1255" s="162">
        <f>IF(N1255="sníž. přenesená",J1255,0)</f>
        <v>0</v>
      </c>
      <c r="BI1255" s="162">
        <f>IF(N1255="nulová",J1255,0)</f>
        <v>0</v>
      </c>
      <c r="BJ1255" s="72" t="s">
        <v>105</v>
      </c>
      <c r="BK1255" s="162">
        <f>ROUND(I1255*H1255,2)</f>
        <v>707.85</v>
      </c>
      <c r="BL1255" s="72" t="s">
        <v>162</v>
      </c>
      <c r="BM1255" s="161" t="s">
        <v>1896</v>
      </c>
    </row>
    <row r="1256" spans="1:65" s="82" customFormat="1" x14ac:dyDescent="0.2">
      <c r="A1256" s="79"/>
      <c r="B1256" s="80"/>
      <c r="C1256" s="79"/>
      <c r="D1256" s="163" t="s">
        <v>116</v>
      </c>
      <c r="E1256" s="79"/>
      <c r="F1256" s="164" t="s">
        <v>1897</v>
      </c>
      <c r="G1256" s="79"/>
      <c r="H1256" s="79"/>
      <c r="I1256" s="79"/>
      <c r="J1256" s="79"/>
      <c r="K1256" s="79"/>
      <c r="L1256" s="80"/>
      <c r="M1256" s="165"/>
      <c r="O1256" s="79"/>
      <c r="P1256" s="79"/>
      <c r="Q1256" s="79"/>
      <c r="R1256" s="79"/>
      <c r="S1256" s="79"/>
      <c r="T1256" s="166"/>
      <c r="U1256" s="79"/>
      <c r="V1256" s="79"/>
      <c r="W1256" s="79"/>
      <c r="X1256" s="79"/>
      <c r="Y1256" s="79"/>
      <c r="Z1256" s="79"/>
      <c r="AA1256" s="79"/>
      <c r="AB1256" s="79"/>
      <c r="AC1256" s="79"/>
      <c r="AD1256" s="79"/>
      <c r="AE1256" s="79"/>
      <c r="AT1256" s="72" t="s">
        <v>116</v>
      </c>
      <c r="AU1256" s="72" t="s">
        <v>62</v>
      </c>
    </row>
    <row r="1257" spans="1:65" s="82" customFormat="1" x14ac:dyDescent="0.2">
      <c r="A1257" s="79"/>
      <c r="B1257" s="80"/>
      <c r="C1257" s="79"/>
      <c r="D1257" s="167" t="s">
        <v>118</v>
      </c>
      <c r="E1257" s="79"/>
      <c r="F1257" s="168" t="s">
        <v>4064</v>
      </c>
      <c r="G1257" s="79"/>
      <c r="H1257" s="79"/>
      <c r="I1257" s="79"/>
      <c r="J1257" s="79"/>
      <c r="K1257" s="79"/>
      <c r="L1257" s="80"/>
      <c r="M1257" s="165"/>
      <c r="O1257" s="79"/>
      <c r="P1257" s="79"/>
      <c r="Q1257" s="79"/>
      <c r="R1257" s="79"/>
      <c r="S1257" s="79"/>
      <c r="T1257" s="166"/>
      <c r="U1257" s="79"/>
      <c r="V1257" s="79"/>
      <c r="W1257" s="79"/>
      <c r="X1257" s="79"/>
      <c r="Y1257" s="79"/>
      <c r="Z1257" s="79"/>
      <c r="AA1257" s="79"/>
      <c r="AB1257" s="79"/>
      <c r="AC1257" s="79"/>
      <c r="AD1257" s="79"/>
      <c r="AE1257" s="79"/>
      <c r="AT1257" s="72" t="s">
        <v>118</v>
      </c>
      <c r="AU1257" s="72" t="s">
        <v>62</v>
      </c>
    </row>
    <row r="1258" spans="1:65" s="82" customFormat="1" ht="16.5" customHeight="1" x14ac:dyDescent="0.2">
      <c r="A1258" s="79"/>
      <c r="B1258" s="150"/>
      <c r="C1258" s="151" t="s">
        <v>1898</v>
      </c>
      <c r="D1258" s="151" t="s">
        <v>26</v>
      </c>
      <c r="E1258" s="152" t="s">
        <v>1899</v>
      </c>
      <c r="F1258" s="153" t="s">
        <v>1900</v>
      </c>
      <c r="G1258" s="154" t="s">
        <v>125</v>
      </c>
      <c r="H1258" s="155">
        <v>2</v>
      </c>
      <c r="I1258" s="156">
        <v>861.74</v>
      </c>
      <c r="J1258" s="156">
        <f>ROUND(I1258*H1258,2)</f>
        <v>1723.48</v>
      </c>
      <c r="K1258" s="153" t="s">
        <v>3562</v>
      </c>
      <c r="L1258" s="80"/>
      <c r="M1258" s="157" t="s">
        <v>31</v>
      </c>
      <c r="N1258" s="158" t="s">
        <v>3550</v>
      </c>
      <c r="O1258" s="159">
        <v>0.75900000000000001</v>
      </c>
      <c r="P1258" s="159">
        <f>O1258*H1258</f>
        <v>1.518</v>
      </c>
      <c r="Q1258" s="159">
        <v>2.3648024999999998E-3</v>
      </c>
      <c r="R1258" s="159">
        <f>Q1258*H1258</f>
        <v>4.7296049999999996E-3</v>
      </c>
      <c r="S1258" s="159">
        <v>0</v>
      </c>
      <c r="T1258" s="160">
        <f>S1258*H1258</f>
        <v>0</v>
      </c>
      <c r="U1258" s="79"/>
      <c r="V1258" s="79"/>
      <c r="W1258" s="79"/>
      <c r="X1258" s="79"/>
      <c r="Y1258" s="79"/>
      <c r="Z1258" s="79"/>
      <c r="AA1258" s="79"/>
      <c r="AB1258" s="79"/>
      <c r="AC1258" s="79"/>
      <c r="AD1258" s="79"/>
      <c r="AE1258" s="79"/>
      <c r="AR1258" s="161" t="s">
        <v>162</v>
      </c>
      <c r="AT1258" s="161" t="s">
        <v>26</v>
      </c>
      <c r="AU1258" s="161" t="s">
        <v>62</v>
      </c>
      <c r="AY1258" s="72" t="s">
        <v>107</v>
      </c>
      <c r="BE1258" s="162">
        <f>IF(N1258="základní",J1258,0)</f>
        <v>1723.48</v>
      </c>
      <c r="BF1258" s="162">
        <f>IF(N1258="snížená",J1258,0)</f>
        <v>0</v>
      </c>
      <c r="BG1258" s="162">
        <f>IF(N1258="zákl. přenesená",J1258,0)</f>
        <v>0</v>
      </c>
      <c r="BH1258" s="162">
        <f>IF(N1258="sníž. přenesená",J1258,0)</f>
        <v>0</v>
      </c>
      <c r="BI1258" s="162">
        <f>IF(N1258="nulová",J1258,0)</f>
        <v>0</v>
      </c>
      <c r="BJ1258" s="72" t="s">
        <v>105</v>
      </c>
      <c r="BK1258" s="162">
        <f>ROUND(I1258*H1258,2)</f>
        <v>1723.48</v>
      </c>
      <c r="BL1258" s="72" t="s">
        <v>162</v>
      </c>
      <c r="BM1258" s="161" t="s">
        <v>1901</v>
      </c>
    </row>
    <row r="1259" spans="1:65" s="82" customFormat="1" x14ac:dyDescent="0.2">
      <c r="A1259" s="79"/>
      <c r="B1259" s="80"/>
      <c r="C1259" s="79"/>
      <c r="D1259" s="163" t="s">
        <v>116</v>
      </c>
      <c r="E1259" s="79"/>
      <c r="F1259" s="164" t="s">
        <v>1902</v>
      </c>
      <c r="G1259" s="79"/>
      <c r="H1259" s="79"/>
      <c r="I1259" s="79"/>
      <c r="J1259" s="79"/>
      <c r="K1259" s="79"/>
      <c r="L1259" s="80"/>
      <c r="M1259" s="165"/>
      <c r="O1259" s="79"/>
      <c r="P1259" s="79"/>
      <c r="Q1259" s="79"/>
      <c r="R1259" s="79"/>
      <c r="S1259" s="79"/>
      <c r="T1259" s="166"/>
      <c r="U1259" s="79"/>
      <c r="V1259" s="79"/>
      <c r="W1259" s="79"/>
      <c r="X1259" s="79"/>
      <c r="Y1259" s="79"/>
      <c r="Z1259" s="79"/>
      <c r="AA1259" s="79"/>
      <c r="AB1259" s="79"/>
      <c r="AC1259" s="79"/>
      <c r="AD1259" s="79"/>
      <c r="AE1259" s="79"/>
      <c r="AT1259" s="72" t="s">
        <v>116</v>
      </c>
      <c r="AU1259" s="72" t="s">
        <v>62</v>
      </c>
    </row>
    <row r="1260" spans="1:65" s="82" customFormat="1" x14ac:dyDescent="0.2">
      <c r="A1260" s="79"/>
      <c r="B1260" s="80"/>
      <c r="C1260" s="79"/>
      <c r="D1260" s="167" t="s">
        <v>118</v>
      </c>
      <c r="E1260" s="79"/>
      <c r="F1260" s="168" t="s">
        <v>4065</v>
      </c>
      <c r="G1260" s="79"/>
      <c r="H1260" s="79"/>
      <c r="I1260" s="79"/>
      <c r="J1260" s="79"/>
      <c r="K1260" s="79"/>
      <c r="L1260" s="80"/>
      <c r="M1260" s="165"/>
      <c r="O1260" s="79"/>
      <c r="P1260" s="79"/>
      <c r="Q1260" s="79"/>
      <c r="R1260" s="79"/>
      <c r="S1260" s="79"/>
      <c r="T1260" s="166"/>
      <c r="U1260" s="79"/>
      <c r="V1260" s="79"/>
      <c r="W1260" s="79"/>
      <c r="X1260" s="79"/>
      <c r="Y1260" s="79"/>
      <c r="Z1260" s="79"/>
      <c r="AA1260" s="79"/>
      <c r="AB1260" s="79"/>
      <c r="AC1260" s="79"/>
      <c r="AD1260" s="79"/>
      <c r="AE1260" s="79"/>
      <c r="AT1260" s="72" t="s">
        <v>118</v>
      </c>
      <c r="AU1260" s="72" t="s">
        <v>62</v>
      </c>
    </row>
    <row r="1261" spans="1:65" s="82" customFormat="1" ht="16.5" customHeight="1" x14ac:dyDescent="0.2">
      <c r="A1261" s="79"/>
      <c r="B1261" s="150"/>
      <c r="C1261" s="169" t="s">
        <v>1903</v>
      </c>
      <c r="D1261" s="169" t="s">
        <v>338</v>
      </c>
      <c r="E1261" s="170" t="s">
        <v>1904</v>
      </c>
      <c r="F1261" s="171" t="s">
        <v>1905</v>
      </c>
      <c r="G1261" s="172" t="s">
        <v>161</v>
      </c>
      <c r="H1261" s="173">
        <v>2</v>
      </c>
      <c r="I1261" s="174">
        <v>97.1</v>
      </c>
      <c r="J1261" s="174">
        <f>ROUND(I1261*H1261,2)</f>
        <v>194.2</v>
      </c>
      <c r="K1261" s="171" t="s">
        <v>113</v>
      </c>
      <c r="L1261" s="175"/>
      <c r="M1261" s="176" t="s">
        <v>31</v>
      </c>
      <c r="N1261" s="177" t="s">
        <v>3550</v>
      </c>
      <c r="O1261" s="159">
        <v>0</v>
      </c>
      <c r="P1261" s="159">
        <f>O1261*H1261</f>
        <v>0</v>
      </c>
      <c r="Q1261" s="159">
        <v>6.9999999999999999E-4</v>
      </c>
      <c r="R1261" s="159">
        <f>Q1261*H1261</f>
        <v>1.4E-3</v>
      </c>
      <c r="S1261" s="159">
        <v>0</v>
      </c>
      <c r="T1261" s="160">
        <f>S1261*H1261</f>
        <v>0</v>
      </c>
      <c r="U1261" s="79"/>
      <c r="V1261" s="79"/>
      <c r="W1261" s="79"/>
      <c r="X1261" s="79"/>
      <c r="Y1261" s="79"/>
      <c r="Z1261" s="79"/>
      <c r="AA1261" s="79"/>
      <c r="AB1261" s="79"/>
      <c r="AC1261" s="79"/>
      <c r="AD1261" s="79"/>
      <c r="AE1261" s="79"/>
      <c r="AR1261" s="161" t="s">
        <v>268</v>
      </c>
      <c r="AT1261" s="161" t="s">
        <v>338</v>
      </c>
      <c r="AU1261" s="161" t="s">
        <v>62</v>
      </c>
      <c r="AY1261" s="72" t="s">
        <v>107</v>
      </c>
      <c r="BE1261" s="162">
        <f>IF(N1261="základní",J1261,0)</f>
        <v>194.2</v>
      </c>
      <c r="BF1261" s="162">
        <f>IF(N1261="snížená",J1261,0)</f>
        <v>0</v>
      </c>
      <c r="BG1261" s="162">
        <f>IF(N1261="zákl. přenesená",J1261,0)</f>
        <v>0</v>
      </c>
      <c r="BH1261" s="162">
        <f>IF(N1261="sníž. přenesená",J1261,0)</f>
        <v>0</v>
      </c>
      <c r="BI1261" s="162">
        <f>IF(N1261="nulová",J1261,0)</f>
        <v>0</v>
      </c>
      <c r="BJ1261" s="72" t="s">
        <v>105</v>
      </c>
      <c r="BK1261" s="162">
        <f>ROUND(I1261*H1261,2)</f>
        <v>194.2</v>
      </c>
      <c r="BL1261" s="72" t="s">
        <v>162</v>
      </c>
      <c r="BM1261" s="161" t="s">
        <v>1906</v>
      </c>
    </row>
    <row r="1262" spans="1:65" s="82" customFormat="1" x14ac:dyDescent="0.2">
      <c r="A1262" s="79"/>
      <c r="B1262" s="80"/>
      <c r="C1262" s="79"/>
      <c r="D1262" s="163" t="s">
        <v>116</v>
      </c>
      <c r="E1262" s="79"/>
      <c r="F1262" s="164" t="s">
        <v>1905</v>
      </c>
      <c r="G1262" s="79"/>
      <c r="H1262" s="79"/>
      <c r="I1262" s="79"/>
      <c r="J1262" s="79"/>
      <c r="K1262" s="79"/>
      <c r="L1262" s="80"/>
      <c r="M1262" s="165"/>
      <c r="O1262" s="79"/>
      <c r="P1262" s="79"/>
      <c r="Q1262" s="79"/>
      <c r="R1262" s="79"/>
      <c r="S1262" s="79"/>
      <c r="T1262" s="166"/>
      <c r="U1262" s="79"/>
      <c r="V1262" s="79"/>
      <c r="W1262" s="79"/>
      <c r="X1262" s="79"/>
      <c r="Y1262" s="79"/>
      <c r="Z1262" s="79"/>
      <c r="AA1262" s="79"/>
      <c r="AB1262" s="79"/>
      <c r="AC1262" s="79"/>
      <c r="AD1262" s="79"/>
      <c r="AE1262" s="79"/>
      <c r="AT1262" s="72" t="s">
        <v>116</v>
      </c>
      <c r="AU1262" s="72" t="s">
        <v>62</v>
      </c>
    </row>
    <row r="1263" spans="1:65" s="82" customFormat="1" ht="16.5" customHeight="1" x14ac:dyDescent="0.2">
      <c r="A1263" s="79"/>
      <c r="B1263" s="150"/>
      <c r="C1263" s="151" t="s">
        <v>1907</v>
      </c>
      <c r="D1263" s="151" t="s">
        <v>26</v>
      </c>
      <c r="E1263" s="152" t="s">
        <v>1908</v>
      </c>
      <c r="F1263" s="153" t="s">
        <v>1909</v>
      </c>
      <c r="G1263" s="154" t="s">
        <v>125</v>
      </c>
      <c r="H1263" s="155">
        <v>2</v>
      </c>
      <c r="I1263" s="156">
        <v>1062.49</v>
      </c>
      <c r="J1263" s="156">
        <f>ROUND(I1263*H1263,2)</f>
        <v>2124.98</v>
      </c>
      <c r="K1263" s="153" t="s">
        <v>3562</v>
      </c>
      <c r="L1263" s="80"/>
      <c r="M1263" s="157" t="s">
        <v>31</v>
      </c>
      <c r="N1263" s="158" t="s">
        <v>3550</v>
      </c>
      <c r="O1263" s="159">
        <v>0.86899999999999999</v>
      </c>
      <c r="P1263" s="159">
        <f>O1263*H1263</f>
        <v>1.738</v>
      </c>
      <c r="Q1263" s="159">
        <v>3.4823279999999998E-3</v>
      </c>
      <c r="R1263" s="159">
        <f>Q1263*H1263</f>
        <v>6.9646559999999996E-3</v>
      </c>
      <c r="S1263" s="159">
        <v>0</v>
      </c>
      <c r="T1263" s="160">
        <f>S1263*H1263</f>
        <v>0</v>
      </c>
      <c r="U1263" s="79"/>
      <c r="V1263" s="79"/>
      <c r="W1263" s="79"/>
      <c r="X1263" s="79"/>
      <c r="Y1263" s="79"/>
      <c r="Z1263" s="79"/>
      <c r="AA1263" s="79"/>
      <c r="AB1263" s="79"/>
      <c r="AC1263" s="79"/>
      <c r="AD1263" s="79"/>
      <c r="AE1263" s="79"/>
      <c r="AR1263" s="161" t="s">
        <v>162</v>
      </c>
      <c r="AT1263" s="161" t="s">
        <v>26</v>
      </c>
      <c r="AU1263" s="161" t="s">
        <v>62</v>
      </c>
      <c r="AY1263" s="72" t="s">
        <v>107</v>
      </c>
      <c r="BE1263" s="162">
        <f>IF(N1263="základní",J1263,0)</f>
        <v>2124.98</v>
      </c>
      <c r="BF1263" s="162">
        <f>IF(N1263="snížená",J1263,0)</f>
        <v>0</v>
      </c>
      <c r="BG1263" s="162">
        <f>IF(N1263="zákl. přenesená",J1263,0)</f>
        <v>0</v>
      </c>
      <c r="BH1263" s="162">
        <f>IF(N1263="sníž. přenesená",J1263,0)</f>
        <v>0</v>
      </c>
      <c r="BI1263" s="162">
        <f>IF(N1263="nulová",J1263,0)</f>
        <v>0</v>
      </c>
      <c r="BJ1263" s="72" t="s">
        <v>105</v>
      </c>
      <c r="BK1263" s="162">
        <f>ROUND(I1263*H1263,2)</f>
        <v>2124.98</v>
      </c>
      <c r="BL1263" s="72" t="s">
        <v>162</v>
      </c>
      <c r="BM1263" s="161" t="s">
        <v>1910</v>
      </c>
    </row>
    <row r="1264" spans="1:65" s="82" customFormat="1" x14ac:dyDescent="0.2">
      <c r="A1264" s="79"/>
      <c r="B1264" s="80"/>
      <c r="C1264" s="79"/>
      <c r="D1264" s="163" t="s">
        <v>116</v>
      </c>
      <c r="E1264" s="79"/>
      <c r="F1264" s="164" t="s">
        <v>1911</v>
      </c>
      <c r="G1264" s="79"/>
      <c r="H1264" s="79"/>
      <c r="I1264" s="79"/>
      <c r="J1264" s="79"/>
      <c r="K1264" s="79"/>
      <c r="L1264" s="80"/>
      <c r="M1264" s="165"/>
      <c r="O1264" s="79"/>
      <c r="P1264" s="79"/>
      <c r="Q1264" s="79"/>
      <c r="R1264" s="79"/>
      <c r="S1264" s="79"/>
      <c r="T1264" s="166"/>
      <c r="U1264" s="79"/>
      <c r="V1264" s="79"/>
      <c r="W1264" s="79"/>
      <c r="X1264" s="79"/>
      <c r="Y1264" s="79"/>
      <c r="Z1264" s="79"/>
      <c r="AA1264" s="79"/>
      <c r="AB1264" s="79"/>
      <c r="AC1264" s="79"/>
      <c r="AD1264" s="79"/>
      <c r="AE1264" s="79"/>
      <c r="AT1264" s="72" t="s">
        <v>116</v>
      </c>
      <c r="AU1264" s="72" t="s">
        <v>62</v>
      </c>
    </row>
    <row r="1265" spans="1:65" s="82" customFormat="1" x14ac:dyDescent="0.2">
      <c r="A1265" s="79"/>
      <c r="B1265" s="80"/>
      <c r="C1265" s="79"/>
      <c r="D1265" s="167" t="s">
        <v>118</v>
      </c>
      <c r="E1265" s="79"/>
      <c r="F1265" s="168" t="s">
        <v>4066</v>
      </c>
      <c r="G1265" s="79"/>
      <c r="H1265" s="79"/>
      <c r="I1265" s="79"/>
      <c r="J1265" s="79"/>
      <c r="K1265" s="79"/>
      <c r="L1265" s="80"/>
      <c r="M1265" s="165"/>
      <c r="O1265" s="79"/>
      <c r="P1265" s="79"/>
      <c r="Q1265" s="79"/>
      <c r="R1265" s="79"/>
      <c r="S1265" s="79"/>
      <c r="T1265" s="166"/>
      <c r="U1265" s="79"/>
      <c r="V1265" s="79"/>
      <c r="W1265" s="79"/>
      <c r="X1265" s="79"/>
      <c r="Y1265" s="79"/>
      <c r="Z1265" s="79"/>
      <c r="AA1265" s="79"/>
      <c r="AB1265" s="79"/>
      <c r="AC1265" s="79"/>
      <c r="AD1265" s="79"/>
      <c r="AE1265" s="79"/>
      <c r="AT1265" s="72" t="s">
        <v>118</v>
      </c>
      <c r="AU1265" s="72" t="s">
        <v>62</v>
      </c>
    </row>
    <row r="1266" spans="1:65" s="82" customFormat="1" ht="16.5" customHeight="1" x14ac:dyDescent="0.2">
      <c r="A1266" s="79"/>
      <c r="B1266" s="150"/>
      <c r="C1266" s="169" t="s">
        <v>1912</v>
      </c>
      <c r="D1266" s="169" t="s">
        <v>338</v>
      </c>
      <c r="E1266" s="170" t="s">
        <v>1913</v>
      </c>
      <c r="F1266" s="171" t="s">
        <v>1914</v>
      </c>
      <c r="G1266" s="172" t="s">
        <v>161</v>
      </c>
      <c r="H1266" s="173">
        <v>2</v>
      </c>
      <c r="I1266" s="174">
        <v>120</v>
      </c>
      <c r="J1266" s="174">
        <f>ROUND(I1266*H1266,2)</f>
        <v>240</v>
      </c>
      <c r="K1266" s="171" t="s">
        <v>113</v>
      </c>
      <c r="L1266" s="175"/>
      <c r="M1266" s="176" t="s">
        <v>31</v>
      </c>
      <c r="N1266" s="177" t="s">
        <v>3550</v>
      </c>
      <c r="O1266" s="159">
        <v>0</v>
      </c>
      <c r="P1266" s="159">
        <f>O1266*H1266</f>
        <v>0</v>
      </c>
      <c r="Q1266" s="159">
        <v>1.1999999999999999E-3</v>
      </c>
      <c r="R1266" s="159">
        <f>Q1266*H1266</f>
        <v>2.3999999999999998E-3</v>
      </c>
      <c r="S1266" s="159">
        <v>0</v>
      </c>
      <c r="T1266" s="160">
        <f>S1266*H1266</f>
        <v>0</v>
      </c>
      <c r="U1266" s="79"/>
      <c r="V1266" s="79"/>
      <c r="W1266" s="79"/>
      <c r="X1266" s="79"/>
      <c r="Y1266" s="79"/>
      <c r="Z1266" s="79"/>
      <c r="AA1266" s="79"/>
      <c r="AB1266" s="79"/>
      <c r="AC1266" s="79"/>
      <c r="AD1266" s="79"/>
      <c r="AE1266" s="79"/>
      <c r="AR1266" s="161" t="s">
        <v>268</v>
      </c>
      <c r="AT1266" s="161" t="s">
        <v>338</v>
      </c>
      <c r="AU1266" s="161" t="s">
        <v>62</v>
      </c>
      <c r="AY1266" s="72" t="s">
        <v>107</v>
      </c>
      <c r="BE1266" s="162">
        <f>IF(N1266="základní",J1266,0)</f>
        <v>240</v>
      </c>
      <c r="BF1266" s="162">
        <f>IF(N1266="snížená",J1266,0)</f>
        <v>0</v>
      </c>
      <c r="BG1266" s="162">
        <f>IF(N1266="zákl. přenesená",J1266,0)</f>
        <v>0</v>
      </c>
      <c r="BH1266" s="162">
        <f>IF(N1266="sníž. přenesená",J1266,0)</f>
        <v>0</v>
      </c>
      <c r="BI1266" s="162">
        <f>IF(N1266="nulová",J1266,0)</f>
        <v>0</v>
      </c>
      <c r="BJ1266" s="72" t="s">
        <v>105</v>
      </c>
      <c r="BK1266" s="162">
        <f>ROUND(I1266*H1266,2)</f>
        <v>240</v>
      </c>
      <c r="BL1266" s="72" t="s">
        <v>162</v>
      </c>
      <c r="BM1266" s="161" t="s">
        <v>1915</v>
      </c>
    </row>
    <row r="1267" spans="1:65" s="82" customFormat="1" x14ac:dyDescent="0.2">
      <c r="A1267" s="79"/>
      <c r="B1267" s="80"/>
      <c r="C1267" s="79"/>
      <c r="D1267" s="163" t="s">
        <v>116</v>
      </c>
      <c r="E1267" s="79"/>
      <c r="F1267" s="164" t="s">
        <v>1914</v>
      </c>
      <c r="G1267" s="79"/>
      <c r="H1267" s="79"/>
      <c r="I1267" s="79"/>
      <c r="J1267" s="79"/>
      <c r="K1267" s="79"/>
      <c r="L1267" s="80"/>
      <c r="M1267" s="165"/>
      <c r="O1267" s="79"/>
      <c r="P1267" s="79"/>
      <c r="Q1267" s="79"/>
      <c r="R1267" s="79"/>
      <c r="S1267" s="79"/>
      <c r="T1267" s="166"/>
      <c r="U1267" s="79"/>
      <c r="V1267" s="79"/>
      <c r="W1267" s="79"/>
      <c r="X1267" s="79"/>
      <c r="Y1267" s="79"/>
      <c r="Z1267" s="79"/>
      <c r="AA1267" s="79"/>
      <c r="AB1267" s="79"/>
      <c r="AC1267" s="79"/>
      <c r="AD1267" s="79"/>
      <c r="AE1267" s="79"/>
      <c r="AT1267" s="72" t="s">
        <v>116</v>
      </c>
      <c r="AU1267" s="72" t="s">
        <v>62</v>
      </c>
    </row>
    <row r="1268" spans="1:65" s="82" customFormat="1" ht="16.5" customHeight="1" x14ac:dyDescent="0.2">
      <c r="A1268" s="79"/>
      <c r="B1268" s="150"/>
      <c r="C1268" s="151" t="s">
        <v>1916</v>
      </c>
      <c r="D1268" s="151" t="s">
        <v>26</v>
      </c>
      <c r="E1268" s="152" t="s">
        <v>1917</v>
      </c>
      <c r="F1268" s="153" t="s">
        <v>1918</v>
      </c>
      <c r="G1268" s="154" t="s">
        <v>125</v>
      </c>
      <c r="H1268" s="155">
        <v>1</v>
      </c>
      <c r="I1268" s="156">
        <v>739.8</v>
      </c>
      <c r="J1268" s="156">
        <f>ROUND(I1268*H1268,2)</f>
        <v>739.8</v>
      </c>
      <c r="K1268" s="153" t="s">
        <v>3562</v>
      </c>
      <c r="L1268" s="80"/>
      <c r="M1268" s="157" t="s">
        <v>31</v>
      </c>
      <c r="N1268" s="158" t="s">
        <v>3550</v>
      </c>
      <c r="O1268" s="159">
        <v>0.59299999999999997</v>
      </c>
      <c r="P1268" s="159">
        <f>O1268*H1268</f>
        <v>0.59299999999999997</v>
      </c>
      <c r="Q1268" s="159">
        <v>2.1710804999999999E-3</v>
      </c>
      <c r="R1268" s="159">
        <f>Q1268*H1268</f>
        <v>2.1710804999999999E-3</v>
      </c>
      <c r="S1268" s="159">
        <v>0</v>
      </c>
      <c r="T1268" s="160">
        <f>S1268*H1268</f>
        <v>0</v>
      </c>
      <c r="U1268" s="79"/>
      <c r="V1268" s="79"/>
      <c r="W1268" s="79"/>
      <c r="X1268" s="79"/>
      <c r="Y1268" s="79"/>
      <c r="Z1268" s="79"/>
      <c r="AA1268" s="79"/>
      <c r="AB1268" s="79"/>
      <c r="AC1268" s="79"/>
      <c r="AD1268" s="79"/>
      <c r="AE1268" s="79"/>
      <c r="AR1268" s="161" t="s">
        <v>162</v>
      </c>
      <c r="AT1268" s="161" t="s">
        <v>26</v>
      </c>
      <c r="AU1268" s="161" t="s">
        <v>62</v>
      </c>
      <c r="AY1268" s="72" t="s">
        <v>107</v>
      </c>
      <c r="BE1268" s="162">
        <f>IF(N1268="základní",J1268,0)</f>
        <v>739.8</v>
      </c>
      <c r="BF1268" s="162">
        <f>IF(N1268="snížená",J1268,0)</f>
        <v>0</v>
      </c>
      <c r="BG1268" s="162">
        <f>IF(N1268="zákl. přenesená",J1268,0)</f>
        <v>0</v>
      </c>
      <c r="BH1268" s="162">
        <f>IF(N1268="sníž. přenesená",J1268,0)</f>
        <v>0</v>
      </c>
      <c r="BI1268" s="162">
        <f>IF(N1268="nulová",J1268,0)</f>
        <v>0</v>
      </c>
      <c r="BJ1268" s="72" t="s">
        <v>105</v>
      </c>
      <c r="BK1268" s="162">
        <f>ROUND(I1268*H1268,2)</f>
        <v>739.8</v>
      </c>
      <c r="BL1268" s="72" t="s">
        <v>162</v>
      </c>
      <c r="BM1268" s="161" t="s">
        <v>1919</v>
      </c>
    </row>
    <row r="1269" spans="1:65" s="82" customFormat="1" x14ac:dyDescent="0.2">
      <c r="A1269" s="79"/>
      <c r="B1269" s="80"/>
      <c r="C1269" s="79"/>
      <c r="D1269" s="163" t="s">
        <v>116</v>
      </c>
      <c r="E1269" s="79"/>
      <c r="F1269" s="164" t="s">
        <v>1920</v>
      </c>
      <c r="G1269" s="79"/>
      <c r="H1269" s="79"/>
      <c r="I1269" s="79"/>
      <c r="J1269" s="79"/>
      <c r="K1269" s="79"/>
      <c r="L1269" s="80"/>
      <c r="M1269" s="165"/>
      <c r="O1269" s="79"/>
      <c r="P1269" s="79"/>
      <c r="Q1269" s="79"/>
      <c r="R1269" s="79"/>
      <c r="S1269" s="79"/>
      <c r="T1269" s="166"/>
      <c r="U1269" s="79"/>
      <c r="V1269" s="79"/>
      <c r="W1269" s="79"/>
      <c r="X1269" s="79"/>
      <c r="Y1269" s="79"/>
      <c r="Z1269" s="79"/>
      <c r="AA1269" s="79"/>
      <c r="AB1269" s="79"/>
      <c r="AC1269" s="79"/>
      <c r="AD1269" s="79"/>
      <c r="AE1269" s="79"/>
      <c r="AT1269" s="72" t="s">
        <v>116</v>
      </c>
      <c r="AU1269" s="72" t="s">
        <v>62</v>
      </c>
    </row>
    <row r="1270" spans="1:65" s="82" customFormat="1" x14ac:dyDescent="0.2">
      <c r="A1270" s="79"/>
      <c r="B1270" s="80"/>
      <c r="C1270" s="79"/>
      <c r="D1270" s="167" t="s">
        <v>118</v>
      </c>
      <c r="E1270" s="79"/>
      <c r="F1270" s="168" t="s">
        <v>4067</v>
      </c>
      <c r="G1270" s="79"/>
      <c r="H1270" s="79"/>
      <c r="I1270" s="79"/>
      <c r="J1270" s="79"/>
      <c r="K1270" s="79"/>
      <c r="L1270" s="80"/>
      <c r="M1270" s="165"/>
      <c r="O1270" s="79"/>
      <c r="P1270" s="79"/>
      <c r="Q1270" s="79"/>
      <c r="R1270" s="79"/>
      <c r="S1270" s="79"/>
      <c r="T1270" s="166"/>
      <c r="U1270" s="79"/>
      <c r="V1270" s="79"/>
      <c r="W1270" s="79"/>
      <c r="X1270" s="79"/>
      <c r="Y1270" s="79"/>
      <c r="Z1270" s="79"/>
      <c r="AA1270" s="79"/>
      <c r="AB1270" s="79"/>
      <c r="AC1270" s="79"/>
      <c r="AD1270" s="79"/>
      <c r="AE1270" s="79"/>
      <c r="AT1270" s="72" t="s">
        <v>118</v>
      </c>
      <c r="AU1270" s="72" t="s">
        <v>62</v>
      </c>
    </row>
    <row r="1271" spans="1:65" s="82" customFormat="1" ht="16.5" customHeight="1" x14ac:dyDescent="0.2">
      <c r="A1271" s="79"/>
      <c r="B1271" s="150"/>
      <c r="C1271" s="169" t="s">
        <v>1921</v>
      </c>
      <c r="D1271" s="169" t="s">
        <v>338</v>
      </c>
      <c r="E1271" s="170" t="s">
        <v>1922</v>
      </c>
      <c r="F1271" s="171" t="s">
        <v>1923</v>
      </c>
      <c r="G1271" s="172" t="s">
        <v>161</v>
      </c>
      <c r="H1271" s="173">
        <v>1</v>
      </c>
      <c r="I1271" s="174">
        <v>82.9</v>
      </c>
      <c r="J1271" s="174">
        <f>ROUND(I1271*H1271,2)</f>
        <v>82.9</v>
      </c>
      <c r="K1271" s="171" t="s">
        <v>113</v>
      </c>
      <c r="L1271" s="175"/>
      <c r="M1271" s="176" t="s">
        <v>31</v>
      </c>
      <c r="N1271" s="177" t="s">
        <v>3550</v>
      </c>
      <c r="O1271" s="159">
        <v>0</v>
      </c>
      <c r="P1271" s="159">
        <f>O1271*H1271</f>
        <v>0</v>
      </c>
      <c r="Q1271" s="159">
        <v>6.4999999999999997E-4</v>
      </c>
      <c r="R1271" s="159">
        <f>Q1271*H1271</f>
        <v>6.4999999999999997E-4</v>
      </c>
      <c r="S1271" s="159">
        <v>0</v>
      </c>
      <c r="T1271" s="160">
        <f>S1271*H1271</f>
        <v>0</v>
      </c>
      <c r="U1271" s="79"/>
      <c r="V1271" s="79"/>
      <c r="W1271" s="79"/>
      <c r="X1271" s="79"/>
      <c r="Y1271" s="79"/>
      <c r="Z1271" s="79"/>
      <c r="AA1271" s="79"/>
      <c r="AB1271" s="79"/>
      <c r="AC1271" s="79"/>
      <c r="AD1271" s="79"/>
      <c r="AE1271" s="79"/>
      <c r="AR1271" s="161" t="s">
        <v>268</v>
      </c>
      <c r="AT1271" s="161" t="s">
        <v>338</v>
      </c>
      <c r="AU1271" s="161" t="s">
        <v>62</v>
      </c>
      <c r="AY1271" s="72" t="s">
        <v>107</v>
      </c>
      <c r="BE1271" s="162">
        <f>IF(N1271="základní",J1271,0)</f>
        <v>82.9</v>
      </c>
      <c r="BF1271" s="162">
        <f>IF(N1271="snížená",J1271,0)</f>
        <v>0</v>
      </c>
      <c r="BG1271" s="162">
        <f>IF(N1271="zákl. přenesená",J1271,0)</f>
        <v>0</v>
      </c>
      <c r="BH1271" s="162">
        <f>IF(N1271="sníž. přenesená",J1271,0)</f>
        <v>0</v>
      </c>
      <c r="BI1271" s="162">
        <f>IF(N1271="nulová",J1271,0)</f>
        <v>0</v>
      </c>
      <c r="BJ1271" s="72" t="s">
        <v>105</v>
      </c>
      <c r="BK1271" s="162">
        <f>ROUND(I1271*H1271,2)</f>
        <v>82.9</v>
      </c>
      <c r="BL1271" s="72" t="s">
        <v>162</v>
      </c>
      <c r="BM1271" s="161" t="s">
        <v>1924</v>
      </c>
    </row>
    <row r="1272" spans="1:65" s="82" customFormat="1" x14ac:dyDescent="0.2">
      <c r="A1272" s="79"/>
      <c r="B1272" s="80"/>
      <c r="C1272" s="79"/>
      <c r="D1272" s="163" t="s">
        <v>116</v>
      </c>
      <c r="E1272" s="79"/>
      <c r="F1272" s="164" t="s">
        <v>1923</v>
      </c>
      <c r="G1272" s="79"/>
      <c r="H1272" s="79"/>
      <c r="I1272" s="79"/>
      <c r="J1272" s="79"/>
      <c r="K1272" s="79"/>
      <c r="L1272" s="80"/>
      <c r="M1272" s="165"/>
      <c r="O1272" s="79"/>
      <c r="P1272" s="79"/>
      <c r="Q1272" s="79"/>
      <c r="R1272" s="79"/>
      <c r="S1272" s="79"/>
      <c r="T1272" s="166"/>
      <c r="U1272" s="79"/>
      <c r="V1272" s="79"/>
      <c r="W1272" s="79"/>
      <c r="X1272" s="79"/>
      <c r="Y1272" s="79"/>
      <c r="Z1272" s="79"/>
      <c r="AA1272" s="79"/>
      <c r="AB1272" s="79"/>
      <c r="AC1272" s="79"/>
      <c r="AD1272" s="79"/>
      <c r="AE1272" s="79"/>
      <c r="AT1272" s="72" t="s">
        <v>116</v>
      </c>
      <c r="AU1272" s="72" t="s">
        <v>62</v>
      </c>
    </row>
    <row r="1273" spans="1:65" s="82" customFormat="1" ht="16.5" customHeight="1" x14ac:dyDescent="0.2">
      <c r="A1273" s="79"/>
      <c r="B1273" s="150"/>
      <c r="C1273" s="151" t="s">
        <v>1925</v>
      </c>
      <c r="D1273" s="151" t="s">
        <v>26</v>
      </c>
      <c r="E1273" s="152" t="s">
        <v>1926</v>
      </c>
      <c r="F1273" s="153" t="s">
        <v>1927</v>
      </c>
      <c r="G1273" s="154" t="s">
        <v>125</v>
      </c>
      <c r="H1273" s="155">
        <v>2</v>
      </c>
      <c r="I1273" s="156">
        <v>944.14</v>
      </c>
      <c r="J1273" s="156">
        <f>ROUND(I1273*H1273,2)</f>
        <v>1888.28</v>
      </c>
      <c r="K1273" s="153" t="s">
        <v>3562</v>
      </c>
      <c r="L1273" s="80"/>
      <c r="M1273" s="157" t="s">
        <v>31</v>
      </c>
      <c r="N1273" s="158" t="s">
        <v>3550</v>
      </c>
      <c r="O1273" s="159">
        <v>0.75900000000000001</v>
      </c>
      <c r="P1273" s="159">
        <f>O1273*H1273</f>
        <v>1.518</v>
      </c>
      <c r="Q1273" s="159">
        <v>3.2448024999999999E-3</v>
      </c>
      <c r="R1273" s="159">
        <f>Q1273*H1273</f>
        <v>6.4896049999999999E-3</v>
      </c>
      <c r="S1273" s="159">
        <v>0</v>
      </c>
      <c r="T1273" s="160">
        <f>S1273*H1273</f>
        <v>0</v>
      </c>
      <c r="U1273" s="79"/>
      <c r="V1273" s="79"/>
      <c r="W1273" s="79"/>
      <c r="X1273" s="79"/>
      <c r="Y1273" s="79"/>
      <c r="Z1273" s="79"/>
      <c r="AA1273" s="79"/>
      <c r="AB1273" s="79"/>
      <c r="AC1273" s="79"/>
      <c r="AD1273" s="79"/>
      <c r="AE1273" s="79"/>
      <c r="AR1273" s="161" t="s">
        <v>162</v>
      </c>
      <c r="AT1273" s="161" t="s">
        <v>26</v>
      </c>
      <c r="AU1273" s="161" t="s">
        <v>62</v>
      </c>
      <c r="AY1273" s="72" t="s">
        <v>107</v>
      </c>
      <c r="BE1273" s="162">
        <f>IF(N1273="základní",J1273,0)</f>
        <v>1888.28</v>
      </c>
      <c r="BF1273" s="162">
        <f>IF(N1273="snížená",J1273,0)</f>
        <v>0</v>
      </c>
      <c r="BG1273" s="162">
        <f>IF(N1273="zákl. přenesená",J1273,0)</f>
        <v>0</v>
      </c>
      <c r="BH1273" s="162">
        <f>IF(N1273="sníž. přenesená",J1273,0)</f>
        <v>0</v>
      </c>
      <c r="BI1273" s="162">
        <f>IF(N1273="nulová",J1273,0)</f>
        <v>0</v>
      </c>
      <c r="BJ1273" s="72" t="s">
        <v>105</v>
      </c>
      <c r="BK1273" s="162">
        <f>ROUND(I1273*H1273,2)</f>
        <v>1888.28</v>
      </c>
      <c r="BL1273" s="72" t="s">
        <v>162</v>
      </c>
      <c r="BM1273" s="161" t="s">
        <v>1928</v>
      </c>
    </row>
    <row r="1274" spans="1:65" s="82" customFormat="1" x14ac:dyDescent="0.2">
      <c r="A1274" s="79"/>
      <c r="B1274" s="80"/>
      <c r="C1274" s="79"/>
      <c r="D1274" s="163" t="s">
        <v>116</v>
      </c>
      <c r="E1274" s="79"/>
      <c r="F1274" s="164" t="s">
        <v>1929</v>
      </c>
      <c r="G1274" s="79"/>
      <c r="H1274" s="79"/>
      <c r="I1274" s="79"/>
      <c r="J1274" s="79"/>
      <c r="K1274" s="79"/>
      <c r="L1274" s="80"/>
      <c r="M1274" s="165"/>
      <c r="O1274" s="79"/>
      <c r="P1274" s="79"/>
      <c r="Q1274" s="79"/>
      <c r="R1274" s="79"/>
      <c r="S1274" s="79"/>
      <c r="T1274" s="166"/>
      <c r="U1274" s="79"/>
      <c r="V1274" s="79"/>
      <c r="W1274" s="79"/>
      <c r="X1274" s="79"/>
      <c r="Y1274" s="79"/>
      <c r="Z1274" s="79"/>
      <c r="AA1274" s="79"/>
      <c r="AB1274" s="79"/>
      <c r="AC1274" s="79"/>
      <c r="AD1274" s="79"/>
      <c r="AE1274" s="79"/>
      <c r="AT1274" s="72" t="s">
        <v>116</v>
      </c>
      <c r="AU1274" s="72" t="s">
        <v>62</v>
      </c>
    </row>
    <row r="1275" spans="1:65" s="82" customFormat="1" x14ac:dyDescent="0.2">
      <c r="A1275" s="79"/>
      <c r="B1275" s="80"/>
      <c r="C1275" s="79"/>
      <c r="D1275" s="167" t="s">
        <v>118</v>
      </c>
      <c r="E1275" s="79"/>
      <c r="F1275" s="168" t="s">
        <v>4068</v>
      </c>
      <c r="G1275" s="79"/>
      <c r="H1275" s="79"/>
      <c r="I1275" s="79"/>
      <c r="J1275" s="79"/>
      <c r="K1275" s="79"/>
      <c r="L1275" s="80"/>
      <c r="M1275" s="165"/>
      <c r="O1275" s="79"/>
      <c r="P1275" s="79"/>
      <c r="Q1275" s="79"/>
      <c r="R1275" s="79"/>
      <c r="S1275" s="79"/>
      <c r="T1275" s="166"/>
      <c r="U1275" s="79"/>
      <c r="V1275" s="79"/>
      <c r="W1275" s="79"/>
      <c r="X1275" s="79"/>
      <c r="Y1275" s="79"/>
      <c r="Z1275" s="79"/>
      <c r="AA1275" s="79"/>
      <c r="AB1275" s="79"/>
      <c r="AC1275" s="79"/>
      <c r="AD1275" s="79"/>
      <c r="AE1275" s="79"/>
      <c r="AT1275" s="72" t="s">
        <v>118</v>
      </c>
      <c r="AU1275" s="72" t="s">
        <v>62</v>
      </c>
    </row>
    <row r="1276" spans="1:65" s="82" customFormat="1" ht="16.5" customHeight="1" x14ac:dyDescent="0.2">
      <c r="A1276" s="79"/>
      <c r="B1276" s="150"/>
      <c r="C1276" s="169" t="s">
        <v>1930</v>
      </c>
      <c r="D1276" s="169" t="s">
        <v>338</v>
      </c>
      <c r="E1276" s="170" t="s">
        <v>1931</v>
      </c>
      <c r="F1276" s="171" t="s">
        <v>1932</v>
      </c>
      <c r="G1276" s="172" t="s">
        <v>161</v>
      </c>
      <c r="H1276" s="173">
        <v>2</v>
      </c>
      <c r="I1276" s="174">
        <v>119</v>
      </c>
      <c r="J1276" s="174">
        <f>ROUND(I1276*H1276,2)</f>
        <v>238</v>
      </c>
      <c r="K1276" s="171" t="s">
        <v>113</v>
      </c>
      <c r="L1276" s="175"/>
      <c r="M1276" s="176" t="s">
        <v>31</v>
      </c>
      <c r="N1276" s="177" t="s">
        <v>3550</v>
      </c>
      <c r="O1276" s="159">
        <v>0</v>
      </c>
      <c r="P1276" s="159">
        <f>O1276*H1276</f>
        <v>0</v>
      </c>
      <c r="Q1276" s="159">
        <v>1.14E-3</v>
      </c>
      <c r="R1276" s="159">
        <f>Q1276*H1276</f>
        <v>2.2799999999999999E-3</v>
      </c>
      <c r="S1276" s="159">
        <v>0</v>
      </c>
      <c r="T1276" s="160">
        <f>S1276*H1276</f>
        <v>0</v>
      </c>
      <c r="U1276" s="79"/>
      <c r="V1276" s="79"/>
      <c r="W1276" s="79"/>
      <c r="X1276" s="79"/>
      <c r="Y1276" s="79"/>
      <c r="Z1276" s="79"/>
      <c r="AA1276" s="79"/>
      <c r="AB1276" s="79"/>
      <c r="AC1276" s="79"/>
      <c r="AD1276" s="79"/>
      <c r="AE1276" s="79"/>
      <c r="AR1276" s="161" t="s">
        <v>268</v>
      </c>
      <c r="AT1276" s="161" t="s">
        <v>338</v>
      </c>
      <c r="AU1276" s="161" t="s">
        <v>62</v>
      </c>
      <c r="AY1276" s="72" t="s">
        <v>107</v>
      </c>
      <c r="BE1276" s="162">
        <f>IF(N1276="základní",J1276,0)</f>
        <v>238</v>
      </c>
      <c r="BF1276" s="162">
        <f>IF(N1276="snížená",J1276,0)</f>
        <v>0</v>
      </c>
      <c r="BG1276" s="162">
        <f>IF(N1276="zákl. přenesená",J1276,0)</f>
        <v>0</v>
      </c>
      <c r="BH1276" s="162">
        <f>IF(N1276="sníž. přenesená",J1276,0)</f>
        <v>0</v>
      </c>
      <c r="BI1276" s="162">
        <f>IF(N1276="nulová",J1276,0)</f>
        <v>0</v>
      </c>
      <c r="BJ1276" s="72" t="s">
        <v>105</v>
      </c>
      <c r="BK1276" s="162">
        <f>ROUND(I1276*H1276,2)</f>
        <v>238</v>
      </c>
      <c r="BL1276" s="72" t="s">
        <v>162</v>
      </c>
      <c r="BM1276" s="161" t="s">
        <v>1933</v>
      </c>
    </row>
    <row r="1277" spans="1:65" s="82" customFormat="1" x14ac:dyDescent="0.2">
      <c r="A1277" s="79"/>
      <c r="B1277" s="80"/>
      <c r="C1277" s="79"/>
      <c r="D1277" s="163" t="s">
        <v>116</v>
      </c>
      <c r="E1277" s="79"/>
      <c r="F1277" s="164" t="s">
        <v>1932</v>
      </c>
      <c r="G1277" s="79"/>
      <c r="H1277" s="79"/>
      <c r="I1277" s="79"/>
      <c r="J1277" s="79"/>
      <c r="K1277" s="79"/>
      <c r="L1277" s="80"/>
      <c r="M1277" s="165"/>
      <c r="O1277" s="79"/>
      <c r="P1277" s="79"/>
      <c r="Q1277" s="79"/>
      <c r="R1277" s="79"/>
      <c r="S1277" s="79"/>
      <c r="T1277" s="166"/>
      <c r="U1277" s="79"/>
      <c r="V1277" s="79"/>
      <c r="W1277" s="79"/>
      <c r="X1277" s="79"/>
      <c r="Y1277" s="79"/>
      <c r="Z1277" s="79"/>
      <c r="AA1277" s="79"/>
      <c r="AB1277" s="79"/>
      <c r="AC1277" s="79"/>
      <c r="AD1277" s="79"/>
      <c r="AE1277" s="79"/>
      <c r="AT1277" s="72" t="s">
        <v>116</v>
      </c>
      <c r="AU1277" s="72" t="s">
        <v>62</v>
      </c>
    </row>
    <row r="1278" spans="1:65" s="82" customFormat="1" ht="16.5" customHeight="1" x14ac:dyDescent="0.2">
      <c r="A1278" s="79"/>
      <c r="B1278" s="150"/>
      <c r="C1278" s="151" t="s">
        <v>1934</v>
      </c>
      <c r="D1278" s="151" t="s">
        <v>26</v>
      </c>
      <c r="E1278" s="152" t="s">
        <v>1935</v>
      </c>
      <c r="F1278" s="153" t="s">
        <v>1936</v>
      </c>
      <c r="G1278" s="154" t="s">
        <v>125</v>
      </c>
      <c r="H1278" s="155">
        <v>2</v>
      </c>
      <c r="I1278" s="156">
        <v>732.32</v>
      </c>
      <c r="J1278" s="156">
        <f>ROUND(I1278*H1278,2)</f>
        <v>1464.64</v>
      </c>
      <c r="K1278" s="153" t="s">
        <v>3562</v>
      </c>
      <c r="L1278" s="80"/>
      <c r="M1278" s="157" t="s">
        <v>31</v>
      </c>
      <c r="N1278" s="158" t="s">
        <v>3550</v>
      </c>
      <c r="O1278" s="159">
        <v>0.60299999999999998</v>
      </c>
      <c r="P1278" s="159">
        <f>O1278*H1278</f>
        <v>1.206</v>
      </c>
      <c r="Q1278" s="159">
        <v>2.4864405000000001E-3</v>
      </c>
      <c r="R1278" s="159">
        <f>Q1278*H1278</f>
        <v>4.9728810000000002E-3</v>
      </c>
      <c r="S1278" s="159">
        <v>0</v>
      </c>
      <c r="T1278" s="160">
        <f>S1278*H1278</f>
        <v>0</v>
      </c>
      <c r="U1278" s="79"/>
      <c r="V1278" s="79"/>
      <c r="W1278" s="79"/>
      <c r="X1278" s="79"/>
      <c r="Y1278" s="79"/>
      <c r="Z1278" s="79"/>
      <c r="AA1278" s="79"/>
      <c r="AB1278" s="79"/>
      <c r="AC1278" s="79"/>
      <c r="AD1278" s="79"/>
      <c r="AE1278" s="79"/>
      <c r="AR1278" s="161" t="s">
        <v>162</v>
      </c>
      <c r="AT1278" s="161" t="s">
        <v>26</v>
      </c>
      <c r="AU1278" s="161" t="s">
        <v>62</v>
      </c>
      <c r="AY1278" s="72" t="s">
        <v>107</v>
      </c>
      <c r="BE1278" s="162">
        <f>IF(N1278="základní",J1278,0)</f>
        <v>1464.64</v>
      </c>
      <c r="BF1278" s="162">
        <f>IF(N1278="snížená",J1278,0)</f>
        <v>0</v>
      </c>
      <c r="BG1278" s="162">
        <f>IF(N1278="zákl. přenesená",J1278,0)</f>
        <v>0</v>
      </c>
      <c r="BH1278" s="162">
        <f>IF(N1278="sníž. přenesená",J1278,0)</f>
        <v>0</v>
      </c>
      <c r="BI1278" s="162">
        <f>IF(N1278="nulová",J1278,0)</f>
        <v>0</v>
      </c>
      <c r="BJ1278" s="72" t="s">
        <v>105</v>
      </c>
      <c r="BK1278" s="162">
        <f>ROUND(I1278*H1278,2)</f>
        <v>1464.64</v>
      </c>
      <c r="BL1278" s="72" t="s">
        <v>162</v>
      </c>
      <c r="BM1278" s="161" t="s">
        <v>1937</v>
      </c>
    </row>
    <row r="1279" spans="1:65" s="82" customFormat="1" x14ac:dyDescent="0.2">
      <c r="A1279" s="79"/>
      <c r="B1279" s="80"/>
      <c r="C1279" s="79"/>
      <c r="D1279" s="163" t="s">
        <v>116</v>
      </c>
      <c r="E1279" s="79"/>
      <c r="F1279" s="164" t="s">
        <v>1938</v>
      </c>
      <c r="G1279" s="79"/>
      <c r="H1279" s="79"/>
      <c r="I1279" s="79"/>
      <c r="J1279" s="79"/>
      <c r="K1279" s="79"/>
      <c r="L1279" s="80"/>
      <c r="M1279" s="165"/>
      <c r="O1279" s="79"/>
      <c r="P1279" s="79"/>
      <c r="Q1279" s="79"/>
      <c r="R1279" s="79"/>
      <c r="S1279" s="79"/>
      <c r="T1279" s="166"/>
      <c r="U1279" s="79"/>
      <c r="V1279" s="79"/>
      <c r="W1279" s="79"/>
      <c r="X1279" s="79"/>
      <c r="Y1279" s="79"/>
      <c r="Z1279" s="79"/>
      <c r="AA1279" s="79"/>
      <c r="AB1279" s="79"/>
      <c r="AC1279" s="79"/>
      <c r="AD1279" s="79"/>
      <c r="AE1279" s="79"/>
      <c r="AT1279" s="72" t="s">
        <v>116</v>
      </c>
      <c r="AU1279" s="72" t="s">
        <v>62</v>
      </c>
    </row>
    <row r="1280" spans="1:65" s="82" customFormat="1" x14ac:dyDescent="0.2">
      <c r="A1280" s="79"/>
      <c r="B1280" s="80"/>
      <c r="C1280" s="79"/>
      <c r="D1280" s="167" t="s">
        <v>118</v>
      </c>
      <c r="E1280" s="79"/>
      <c r="F1280" s="168" t="s">
        <v>4069</v>
      </c>
      <c r="G1280" s="79"/>
      <c r="H1280" s="79"/>
      <c r="I1280" s="79"/>
      <c r="J1280" s="79"/>
      <c r="K1280" s="79"/>
      <c r="L1280" s="80"/>
      <c r="M1280" s="165"/>
      <c r="O1280" s="79"/>
      <c r="P1280" s="79"/>
      <c r="Q1280" s="79"/>
      <c r="R1280" s="79"/>
      <c r="S1280" s="79"/>
      <c r="T1280" s="166"/>
      <c r="U1280" s="79"/>
      <c r="V1280" s="79"/>
      <c r="W1280" s="79"/>
      <c r="X1280" s="79"/>
      <c r="Y1280" s="79"/>
      <c r="Z1280" s="79"/>
      <c r="AA1280" s="79"/>
      <c r="AB1280" s="79"/>
      <c r="AC1280" s="79"/>
      <c r="AD1280" s="79"/>
      <c r="AE1280" s="79"/>
      <c r="AT1280" s="72" t="s">
        <v>118</v>
      </c>
      <c r="AU1280" s="72" t="s">
        <v>62</v>
      </c>
    </row>
    <row r="1281" spans="1:65" s="82" customFormat="1" ht="16.5" customHeight="1" x14ac:dyDescent="0.2">
      <c r="A1281" s="79"/>
      <c r="B1281" s="150"/>
      <c r="C1281" s="169" t="s">
        <v>1939</v>
      </c>
      <c r="D1281" s="169" t="s">
        <v>338</v>
      </c>
      <c r="E1281" s="170" t="s">
        <v>1940</v>
      </c>
      <c r="F1281" s="171" t="s">
        <v>1941</v>
      </c>
      <c r="G1281" s="172" t="s">
        <v>161</v>
      </c>
      <c r="H1281" s="173">
        <v>2</v>
      </c>
      <c r="I1281" s="174">
        <v>89.1</v>
      </c>
      <c r="J1281" s="174">
        <f>ROUND(I1281*H1281,2)</f>
        <v>178.2</v>
      </c>
      <c r="K1281" s="171" t="s">
        <v>113</v>
      </c>
      <c r="L1281" s="175"/>
      <c r="M1281" s="176" t="s">
        <v>31</v>
      </c>
      <c r="N1281" s="177" t="s">
        <v>3550</v>
      </c>
      <c r="O1281" s="159">
        <v>0</v>
      </c>
      <c r="P1281" s="159">
        <f>O1281*H1281</f>
        <v>0</v>
      </c>
      <c r="Q1281" s="159">
        <v>7.5000000000000002E-4</v>
      </c>
      <c r="R1281" s="159">
        <f>Q1281*H1281</f>
        <v>1.5E-3</v>
      </c>
      <c r="S1281" s="159">
        <v>0</v>
      </c>
      <c r="T1281" s="160">
        <f>S1281*H1281</f>
        <v>0</v>
      </c>
      <c r="U1281" s="79"/>
      <c r="V1281" s="79"/>
      <c r="W1281" s="79"/>
      <c r="X1281" s="79"/>
      <c r="Y1281" s="79"/>
      <c r="Z1281" s="79"/>
      <c r="AA1281" s="79"/>
      <c r="AB1281" s="79"/>
      <c r="AC1281" s="79"/>
      <c r="AD1281" s="79"/>
      <c r="AE1281" s="79"/>
      <c r="AR1281" s="161" t="s">
        <v>268</v>
      </c>
      <c r="AT1281" s="161" t="s">
        <v>338</v>
      </c>
      <c r="AU1281" s="161" t="s">
        <v>62</v>
      </c>
      <c r="AY1281" s="72" t="s">
        <v>107</v>
      </c>
      <c r="BE1281" s="162">
        <f>IF(N1281="základní",J1281,0)</f>
        <v>178.2</v>
      </c>
      <c r="BF1281" s="162">
        <f>IF(N1281="snížená",J1281,0)</f>
        <v>0</v>
      </c>
      <c r="BG1281" s="162">
        <f>IF(N1281="zákl. přenesená",J1281,0)</f>
        <v>0</v>
      </c>
      <c r="BH1281" s="162">
        <f>IF(N1281="sníž. přenesená",J1281,0)</f>
        <v>0</v>
      </c>
      <c r="BI1281" s="162">
        <f>IF(N1281="nulová",J1281,0)</f>
        <v>0</v>
      </c>
      <c r="BJ1281" s="72" t="s">
        <v>105</v>
      </c>
      <c r="BK1281" s="162">
        <f>ROUND(I1281*H1281,2)</f>
        <v>178.2</v>
      </c>
      <c r="BL1281" s="72" t="s">
        <v>162</v>
      </c>
      <c r="BM1281" s="161" t="s">
        <v>1942</v>
      </c>
    </row>
    <row r="1282" spans="1:65" s="82" customFormat="1" x14ac:dyDescent="0.2">
      <c r="A1282" s="79"/>
      <c r="B1282" s="80"/>
      <c r="C1282" s="79"/>
      <c r="D1282" s="163" t="s">
        <v>116</v>
      </c>
      <c r="E1282" s="79"/>
      <c r="F1282" s="164" t="s">
        <v>1941</v>
      </c>
      <c r="G1282" s="79"/>
      <c r="H1282" s="79"/>
      <c r="I1282" s="79"/>
      <c r="J1282" s="79"/>
      <c r="K1282" s="79"/>
      <c r="L1282" s="80"/>
      <c r="M1282" s="165"/>
      <c r="O1282" s="79"/>
      <c r="P1282" s="79"/>
      <c r="Q1282" s="79"/>
      <c r="R1282" s="79"/>
      <c r="S1282" s="79"/>
      <c r="T1282" s="166"/>
      <c r="U1282" s="79"/>
      <c r="V1282" s="79"/>
      <c r="W1282" s="79"/>
      <c r="X1282" s="79"/>
      <c r="Y1282" s="79"/>
      <c r="Z1282" s="79"/>
      <c r="AA1282" s="79"/>
      <c r="AB1282" s="79"/>
      <c r="AC1282" s="79"/>
      <c r="AD1282" s="79"/>
      <c r="AE1282" s="79"/>
      <c r="AT1282" s="72" t="s">
        <v>116</v>
      </c>
      <c r="AU1282" s="72" t="s">
        <v>62</v>
      </c>
    </row>
    <row r="1283" spans="1:65" s="82" customFormat="1" ht="16.5" customHeight="1" x14ac:dyDescent="0.2">
      <c r="A1283" s="79"/>
      <c r="B1283" s="150"/>
      <c r="C1283" s="151" t="s">
        <v>1943</v>
      </c>
      <c r="D1283" s="151" t="s">
        <v>26</v>
      </c>
      <c r="E1283" s="152" t="s">
        <v>1944</v>
      </c>
      <c r="F1283" s="153" t="s">
        <v>1945</v>
      </c>
      <c r="G1283" s="154" t="s">
        <v>125</v>
      </c>
      <c r="H1283" s="155">
        <v>1</v>
      </c>
      <c r="I1283" s="156">
        <v>970.84</v>
      </c>
      <c r="J1283" s="156">
        <f>ROUND(I1283*H1283,2)</f>
        <v>970.84</v>
      </c>
      <c r="K1283" s="153" t="s">
        <v>3562</v>
      </c>
      <c r="L1283" s="80"/>
      <c r="M1283" s="157" t="s">
        <v>31</v>
      </c>
      <c r="N1283" s="158" t="s">
        <v>3550</v>
      </c>
      <c r="O1283" s="159">
        <v>0.77</v>
      </c>
      <c r="P1283" s="159">
        <f>O1283*H1283</f>
        <v>0.77</v>
      </c>
      <c r="Q1283" s="159">
        <v>3.6001624999999998E-3</v>
      </c>
      <c r="R1283" s="159">
        <f>Q1283*H1283</f>
        <v>3.6001624999999998E-3</v>
      </c>
      <c r="S1283" s="159">
        <v>0</v>
      </c>
      <c r="T1283" s="160">
        <f>S1283*H1283</f>
        <v>0</v>
      </c>
      <c r="U1283" s="79"/>
      <c r="V1283" s="79"/>
      <c r="W1283" s="79"/>
      <c r="X1283" s="79"/>
      <c r="Y1283" s="79"/>
      <c r="Z1283" s="79"/>
      <c r="AA1283" s="79"/>
      <c r="AB1283" s="79"/>
      <c r="AC1283" s="79"/>
      <c r="AD1283" s="79"/>
      <c r="AE1283" s="79"/>
      <c r="AR1283" s="161" t="s">
        <v>162</v>
      </c>
      <c r="AT1283" s="161" t="s">
        <v>26</v>
      </c>
      <c r="AU1283" s="161" t="s">
        <v>62</v>
      </c>
      <c r="AY1283" s="72" t="s">
        <v>107</v>
      </c>
      <c r="BE1283" s="162">
        <f>IF(N1283="základní",J1283,0)</f>
        <v>970.84</v>
      </c>
      <c r="BF1283" s="162">
        <f>IF(N1283="snížená",J1283,0)</f>
        <v>0</v>
      </c>
      <c r="BG1283" s="162">
        <f>IF(N1283="zákl. přenesená",J1283,0)</f>
        <v>0</v>
      </c>
      <c r="BH1283" s="162">
        <f>IF(N1283="sníž. přenesená",J1283,0)</f>
        <v>0</v>
      </c>
      <c r="BI1283" s="162">
        <f>IF(N1283="nulová",J1283,0)</f>
        <v>0</v>
      </c>
      <c r="BJ1283" s="72" t="s">
        <v>105</v>
      </c>
      <c r="BK1283" s="162">
        <f>ROUND(I1283*H1283,2)</f>
        <v>970.84</v>
      </c>
      <c r="BL1283" s="72" t="s">
        <v>162</v>
      </c>
      <c r="BM1283" s="161" t="s">
        <v>1946</v>
      </c>
    </row>
    <row r="1284" spans="1:65" s="82" customFormat="1" x14ac:dyDescent="0.2">
      <c r="A1284" s="79"/>
      <c r="B1284" s="80"/>
      <c r="C1284" s="79"/>
      <c r="D1284" s="163" t="s">
        <v>116</v>
      </c>
      <c r="E1284" s="79"/>
      <c r="F1284" s="164" t="s">
        <v>1947</v>
      </c>
      <c r="G1284" s="79"/>
      <c r="H1284" s="79"/>
      <c r="I1284" s="79"/>
      <c r="J1284" s="79"/>
      <c r="K1284" s="79"/>
      <c r="L1284" s="80"/>
      <c r="M1284" s="165"/>
      <c r="O1284" s="79"/>
      <c r="P1284" s="79"/>
      <c r="Q1284" s="79"/>
      <c r="R1284" s="79"/>
      <c r="S1284" s="79"/>
      <c r="T1284" s="166"/>
      <c r="U1284" s="79"/>
      <c r="V1284" s="79"/>
      <c r="W1284" s="79"/>
      <c r="X1284" s="79"/>
      <c r="Y1284" s="79"/>
      <c r="Z1284" s="79"/>
      <c r="AA1284" s="79"/>
      <c r="AB1284" s="79"/>
      <c r="AC1284" s="79"/>
      <c r="AD1284" s="79"/>
      <c r="AE1284" s="79"/>
      <c r="AT1284" s="72" t="s">
        <v>116</v>
      </c>
      <c r="AU1284" s="72" t="s">
        <v>62</v>
      </c>
    </row>
    <row r="1285" spans="1:65" s="82" customFormat="1" x14ac:dyDescent="0.2">
      <c r="A1285" s="79"/>
      <c r="B1285" s="80"/>
      <c r="C1285" s="79"/>
      <c r="D1285" s="167" t="s">
        <v>118</v>
      </c>
      <c r="E1285" s="79"/>
      <c r="F1285" s="168" t="s">
        <v>4070</v>
      </c>
      <c r="G1285" s="79"/>
      <c r="H1285" s="79"/>
      <c r="I1285" s="79"/>
      <c r="J1285" s="79"/>
      <c r="K1285" s="79"/>
      <c r="L1285" s="80"/>
      <c r="M1285" s="165"/>
      <c r="O1285" s="79"/>
      <c r="P1285" s="79"/>
      <c r="Q1285" s="79"/>
      <c r="R1285" s="79"/>
      <c r="S1285" s="79"/>
      <c r="T1285" s="166"/>
      <c r="U1285" s="79"/>
      <c r="V1285" s="79"/>
      <c r="W1285" s="79"/>
      <c r="X1285" s="79"/>
      <c r="Y1285" s="79"/>
      <c r="Z1285" s="79"/>
      <c r="AA1285" s="79"/>
      <c r="AB1285" s="79"/>
      <c r="AC1285" s="79"/>
      <c r="AD1285" s="79"/>
      <c r="AE1285" s="79"/>
      <c r="AT1285" s="72" t="s">
        <v>118</v>
      </c>
      <c r="AU1285" s="72" t="s">
        <v>62</v>
      </c>
    </row>
    <row r="1286" spans="1:65" s="82" customFormat="1" ht="16.5" customHeight="1" x14ac:dyDescent="0.2">
      <c r="A1286" s="79"/>
      <c r="B1286" s="150"/>
      <c r="C1286" s="169" t="s">
        <v>1948</v>
      </c>
      <c r="D1286" s="169" t="s">
        <v>338</v>
      </c>
      <c r="E1286" s="170" t="s">
        <v>1949</v>
      </c>
      <c r="F1286" s="171" t="s">
        <v>1950</v>
      </c>
      <c r="G1286" s="172" t="s">
        <v>161</v>
      </c>
      <c r="H1286" s="173">
        <v>1</v>
      </c>
      <c r="I1286" s="174">
        <v>142</v>
      </c>
      <c r="J1286" s="174">
        <f>ROUND(I1286*H1286,2)</f>
        <v>142</v>
      </c>
      <c r="K1286" s="171" t="s">
        <v>113</v>
      </c>
      <c r="L1286" s="175"/>
      <c r="M1286" s="176" t="s">
        <v>31</v>
      </c>
      <c r="N1286" s="177" t="s">
        <v>3550</v>
      </c>
      <c r="O1286" s="159">
        <v>0</v>
      </c>
      <c r="P1286" s="159">
        <f>O1286*H1286</f>
        <v>0</v>
      </c>
      <c r="Q1286" s="159">
        <v>1.2600000000000001E-3</v>
      </c>
      <c r="R1286" s="159">
        <f>Q1286*H1286</f>
        <v>1.2600000000000001E-3</v>
      </c>
      <c r="S1286" s="159">
        <v>0</v>
      </c>
      <c r="T1286" s="160">
        <f>S1286*H1286</f>
        <v>0</v>
      </c>
      <c r="U1286" s="79"/>
      <c r="V1286" s="79"/>
      <c r="W1286" s="79"/>
      <c r="X1286" s="79"/>
      <c r="Y1286" s="79"/>
      <c r="Z1286" s="79"/>
      <c r="AA1286" s="79"/>
      <c r="AB1286" s="79"/>
      <c r="AC1286" s="79"/>
      <c r="AD1286" s="79"/>
      <c r="AE1286" s="79"/>
      <c r="AR1286" s="161" t="s">
        <v>268</v>
      </c>
      <c r="AT1286" s="161" t="s">
        <v>338</v>
      </c>
      <c r="AU1286" s="161" t="s">
        <v>62</v>
      </c>
      <c r="AY1286" s="72" t="s">
        <v>107</v>
      </c>
      <c r="BE1286" s="162">
        <f>IF(N1286="základní",J1286,0)</f>
        <v>142</v>
      </c>
      <c r="BF1286" s="162">
        <f>IF(N1286="snížená",J1286,0)</f>
        <v>0</v>
      </c>
      <c r="BG1286" s="162">
        <f>IF(N1286="zákl. přenesená",J1286,0)</f>
        <v>0</v>
      </c>
      <c r="BH1286" s="162">
        <f>IF(N1286="sníž. přenesená",J1286,0)</f>
        <v>0</v>
      </c>
      <c r="BI1286" s="162">
        <f>IF(N1286="nulová",J1286,0)</f>
        <v>0</v>
      </c>
      <c r="BJ1286" s="72" t="s">
        <v>105</v>
      </c>
      <c r="BK1286" s="162">
        <f>ROUND(I1286*H1286,2)</f>
        <v>142</v>
      </c>
      <c r="BL1286" s="72" t="s">
        <v>162</v>
      </c>
      <c r="BM1286" s="161" t="s">
        <v>1951</v>
      </c>
    </row>
    <row r="1287" spans="1:65" s="82" customFormat="1" x14ac:dyDescent="0.2">
      <c r="A1287" s="79"/>
      <c r="B1287" s="80"/>
      <c r="C1287" s="79"/>
      <c r="D1287" s="163" t="s">
        <v>116</v>
      </c>
      <c r="E1287" s="79"/>
      <c r="F1287" s="164" t="s">
        <v>1950</v>
      </c>
      <c r="G1287" s="79"/>
      <c r="H1287" s="79"/>
      <c r="I1287" s="79"/>
      <c r="J1287" s="79"/>
      <c r="K1287" s="79"/>
      <c r="L1287" s="80"/>
      <c r="M1287" s="165"/>
      <c r="O1287" s="79"/>
      <c r="P1287" s="79"/>
      <c r="Q1287" s="79"/>
      <c r="R1287" s="79"/>
      <c r="S1287" s="79"/>
      <c r="T1287" s="166"/>
      <c r="U1287" s="79"/>
      <c r="V1287" s="79"/>
      <c r="W1287" s="79"/>
      <c r="X1287" s="79"/>
      <c r="Y1287" s="79"/>
      <c r="Z1287" s="79"/>
      <c r="AA1287" s="79"/>
      <c r="AB1287" s="79"/>
      <c r="AC1287" s="79"/>
      <c r="AD1287" s="79"/>
      <c r="AE1287" s="79"/>
      <c r="AT1287" s="72" t="s">
        <v>116</v>
      </c>
      <c r="AU1287" s="72" t="s">
        <v>62</v>
      </c>
    </row>
    <row r="1288" spans="1:65" s="82" customFormat="1" ht="16.5" customHeight="1" x14ac:dyDescent="0.2">
      <c r="A1288" s="79"/>
      <c r="B1288" s="150"/>
      <c r="C1288" s="151" t="s">
        <v>1952</v>
      </c>
      <c r="D1288" s="151" t="s">
        <v>26</v>
      </c>
      <c r="E1288" s="152" t="s">
        <v>1953</v>
      </c>
      <c r="F1288" s="153" t="s">
        <v>1954</v>
      </c>
      <c r="G1288" s="154" t="s">
        <v>125</v>
      </c>
      <c r="H1288" s="155">
        <v>2</v>
      </c>
      <c r="I1288" s="156">
        <v>1346.52</v>
      </c>
      <c r="J1288" s="156">
        <f>ROUND(I1288*H1288,2)</f>
        <v>2693.04</v>
      </c>
      <c r="K1288" s="153" t="s">
        <v>3562</v>
      </c>
      <c r="L1288" s="80"/>
      <c r="M1288" s="157" t="s">
        <v>31</v>
      </c>
      <c r="N1288" s="158" t="s">
        <v>3550</v>
      </c>
      <c r="O1288" s="159">
        <v>1.0189999999999999</v>
      </c>
      <c r="P1288" s="159">
        <f>O1288*H1288</f>
        <v>2.0379999999999998</v>
      </c>
      <c r="Q1288" s="159">
        <v>4.8723580000000002E-3</v>
      </c>
      <c r="R1288" s="159">
        <f>Q1288*H1288</f>
        <v>9.7447160000000005E-3</v>
      </c>
      <c r="S1288" s="159">
        <v>0</v>
      </c>
      <c r="T1288" s="160">
        <f>S1288*H1288</f>
        <v>0</v>
      </c>
      <c r="U1288" s="79"/>
      <c r="V1288" s="79"/>
      <c r="W1288" s="79"/>
      <c r="X1288" s="79"/>
      <c r="Y1288" s="79"/>
      <c r="Z1288" s="79"/>
      <c r="AA1288" s="79"/>
      <c r="AB1288" s="79"/>
      <c r="AC1288" s="79"/>
      <c r="AD1288" s="79"/>
      <c r="AE1288" s="79"/>
      <c r="AR1288" s="161" t="s">
        <v>162</v>
      </c>
      <c r="AT1288" s="161" t="s">
        <v>26</v>
      </c>
      <c r="AU1288" s="161" t="s">
        <v>62</v>
      </c>
      <c r="AY1288" s="72" t="s">
        <v>107</v>
      </c>
      <c r="BE1288" s="162">
        <f>IF(N1288="základní",J1288,0)</f>
        <v>2693.04</v>
      </c>
      <c r="BF1288" s="162">
        <f>IF(N1288="snížená",J1288,0)</f>
        <v>0</v>
      </c>
      <c r="BG1288" s="162">
        <f>IF(N1288="zákl. přenesená",J1288,0)</f>
        <v>0</v>
      </c>
      <c r="BH1288" s="162">
        <f>IF(N1288="sníž. přenesená",J1288,0)</f>
        <v>0</v>
      </c>
      <c r="BI1288" s="162">
        <f>IF(N1288="nulová",J1288,0)</f>
        <v>0</v>
      </c>
      <c r="BJ1288" s="72" t="s">
        <v>105</v>
      </c>
      <c r="BK1288" s="162">
        <f>ROUND(I1288*H1288,2)</f>
        <v>2693.04</v>
      </c>
      <c r="BL1288" s="72" t="s">
        <v>162</v>
      </c>
      <c r="BM1288" s="161" t="s">
        <v>1955</v>
      </c>
    </row>
    <row r="1289" spans="1:65" s="82" customFormat="1" x14ac:dyDescent="0.2">
      <c r="A1289" s="79"/>
      <c r="B1289" s="80"/>
      <c r="C1289" s="79"/>
      <c r="D1289" s="163" t="s">
        <v>116</v>
      </c>
      <c r="E1289" s="79"/>
      <c r="F1289" s="164" t="s">
        <v>1956</v>
      </c>
      <c r="G1289" s="79"/>
      <c r="H1289" s="79"/>
      <c r="I1289" s="79"/>
      <c r="J1289" s="79"/>
      <c r="K1289" s="79"/>
      <c r="L1289" s="80"/>
      <c r="M1289" s="165"/>
      <c r="O1289" s="79"/>
      <c r="P1289" s="79"/>
      <c r="Q1289" s="79"/>
      <c r="R1289" s="79"/>
      <c r="S1289" s="79"/>
      <c r="T1289" s="166"/>
      <c r="U1289" s="79"/>
      <c r="V1289" s="79"/>
      <c r="W1289" s="79"/>
      <c r="X1289" s="79"/>
      <c r="Y1289" s="79"/>
      <c r="Z1289" s="79"/>
      <c r="AA1289" s="79"/>
      <c r="AB1289" s="79"/>
      <c r="AC1289" s="79"/>
      <c r="AD1289" s="79"/>
      <c r="AE1289" s="79"/>
      <c r="AT1289" s="72" t="s">
        <v>116</v>
      </c>
      <c r="AU1289" s="72" t="s">
        <v>62</v>
      </c>
    </row>
    <row r="1290" spans="1:65" s="82" customFormat="1" x14ac:dyDescent="0.2">
      <c r="A1290" s="79"/>
      <c r="B1290" s="80"/>
      <c r="C1290" s="79"/>
      <c r="D1290" s="167" t="s">
        <v>118</v>
      </c>
      <c r="E1290" s="79"/>
      <c r="F1290" s="168" t="s">
        <v>4071</v>
      </c>
      <c r="G1290" s="79"/>
      <c r="H1290" s="79"/>
      <c r="I1290" s="79"/>
      <c r="J1290" s="79"/>
      <c r="K1290" s="79"/>
      <c r="L1290" s="80"/>
      <c r="M1290" s="165"/>
      <c r="O1290" s="79"/>
      <c r="P1290" s="79"/>
      <c r="Q1290" s="79"/>
      <c r="R1290" s="79"/>
      <c r="S1290" s="79"/>
      <c r="T1290" s="166"/>
      <c r="U1290" s="79"/>
      <c r="V1290" s="79"/>
      <c r="W1290" s="79"/>
      <c r="X1290" s="79"/>
      <c r="Y1290" s="79"/>
      <c r="Z1290" s="79"/>
      <c r="AA1290" s="79"/>
      <c r="AB1290" s="79"/>
      <c r="AC1290" s="79"/>
      <c r="AD1290" s="79"/>
      <c r="AE1290" s="79"/>
      <c r="AT1290" s="72" t="s">
        <v>118</v>
      </c>
      <c r="AU1290" s="72" t="s">
        <v>62</v>
      </c>
    </row>
    <row r="1291" spans="1:65" s="82" customFormat="1" ht="16.5" customHeight="1" x14ac:dyDescent="0.2">
      <c r="A1291" s="79"/>
      <c r="B1291" s="150"/>
      <c r="C1291" s="169" t="s">
        <v>1957</v>
      </c>
      <c r="D1291" s="169" t="s">
        <v>338</v>
      </c>
      <c r="E1291" s="170" t="s">
        <v>1931</v>
      </c>
      <c r="F1291" s="171" t="s">
        <v>1932</v>
      </c>
      <c r="G1291" s="172" t="s">
        <v>161</v>
      </c>
      <c r="H1291" s="173">
        <v>2</v>
      </c>
      <c r="I1291" s="174">
        <v>119</v>
      </c>
      <c r="J1291" s="174">
        <f>ROUND(I1291*H1291,2)</f>
        <v>238</v>
      </c>
      <c r="K1291" s="171" t="s">
        <v>113</v>
      </c>
      <c r="L1291" s="175"/>
      <c r="M1291" s="176" t="s">
        <v>31</v>
      </c>
      <c r="N1291" s="177" t="s">
        <v>3550</v>
      </c>
      <c r="O1291" s="159">
        <v>0</v>
      </c>
      <c r="P1291" s="159">
        <f>O1291*H1291</f>
        <v>0</v>
      </c>
      <c r="Q1291" s="159">
        <v>1.14E-3</v>
      </c>
      <c r="R1291" s="159">
        <f>Q1291*H1291</f>
        <v>2.2799999999999999E-3</v>
      </c>
      <c r="S1291" s="159">
        <v>0</v>
      </c>
      <c r="T1291" s="160">
        <f>S1291*H1291</f>
        <v>0</v>
      </c>
      <c r="U1291" s="79"/>
      <c r="V1291" s="79"/>
      <c r="W1291" s="79"/>
      <c r="X1291" s="79"/>
      <c r="Y1291" s="79"/>
      <c r="Z1291" s="79"/>
      <c r="AA1291" s="79"/>
      <c r="AB1291" s="79"/>
      <c r="AC1291" s="79"/>
      <c r="AD1291" s="79"/>
      <c r="AE1291" s="79"/>
      <c r="AR1291" s="161" t="s">
        <v>268</v>
      </c>
      <c r="AT1291" s="161" t="s">
        <v>338</v>
      </c>
      <c r="AU1291" s="161" t="s">
        <v>62</v>
      </c>
      <c r="AY1291" s="72" t="s">
        <v>107</v>
      </c>
      <c r="BE1291" s="162">
        <f>IF(N1291="základní",J1291,0)</f>
        <v>238</v>
      </c>
      <c r="BF1291" s="162">
        <f>IF(N1291="snížená",J1291,0)</f>
        <v>0</v>
      </c>
      <c r="BG1291" s="162">
        <f>IF(N1291="zákl. přenesená",J1291,0)</f>
        <v>0</v>
      </c>
      <c r="BH1291" s="162">
        <f>IF(N1291="sníž. přenesená",J1291,0)</f>
        <v>0</v>
      </c>
      <c r="BI1291" s="162">
        <f>IF(N1291="nulová",J1291,0)</f>
        <v>0</v>
      </c>
      <c r="BJ1291" s="72" t="s">
        <v>105</v>
      </c>
      <c r="BK1291" s="162">
        <f>ROUND(I1291*H1291,2)</f>
        <v>238</v>
      </c>
      <c r="BL1291" s="72" t="s">
        <v>162</v>
      </c>
      <c r="BM1291" s="161" t="s">
        <v>1958</v>
      </c>
    </row>
    <row r="1292" spans="1:65" s="82" customFormat="1" x14ac:dyDescent="0.2">
      <c r="A1292" s="79"/>
      <c r="B1292" s="80"/>
      <c r="C1292" s="79"/>
      <c r="D1292" s="163" t="s">
        <v>116</v>
      </c>
      <c r="E1292" s="79"/>
      <c r="F1292" s="164" t="s">
        <v>1932</v>
      </c>
      <c r="G1292" s="79"/>
      <c r="H1292" s="79"/>
      <c r="I1292" s="79"/>
      <c r="J1292" s="79"/>
      <c r="K1292" s="79"/>
      <c r="L1292" s="80"/>
      <c r="M1292" s="165"/>
      <c r="O1292" s="79"/>
      <c r="P1292" s="79"/>
      <c r="Q1292" s="79"/>
      <c r="R1292" s="79"/>
      <c r="S1292" s="79"/>
      <c r="T1292" s="166"/>
      <c r="U1292" s="79"/>
      <c r="V1292" s="79"/>
      <c r="W1292" s="79"/>
      <c r="X1292" s="79"/>
      <c r="Y1292" s="79"/>
      <c r="Z1292" s="79"/>
      <c r="AA1292" s="79"/>
      <c r="AB1292" s="79"/>
      <c r="AC1292" s="79"/>
      <c r="AD1292" s="79"/>
      <c r="AE1292" s="79"/>
      <c r="AT1292" s="72" t="s">
        <v>116</v>
      </c>
      <c r="AU1292" s="72" t="s">
        <v>62</v>
      </c>
    </row>
    <row r="1293" spans="1:65" s="82" customFormat="1" ht="16.5" customHeight="1" x14ac:dyDescent="0.2">
      <c r="A1293" s="79"/>
      <c r="B1293" s="150"/>
      <c r="C1293" s="151" t="s">
        <v>1959</v>
      </c>
      <c r="D1293" s="151" t="s">
        <v>26</v>
      </c>
      <c r="E1293" s="152" t="s">
        <v>1960</v>
      </c>
      <c r="F1293" s="153" t="s">
        <v>1961</v>
      </c>
      <c r="G1293" s="154" t="s">
        <v>125</v>
      </c>
      <c r="H1293" s="155">
        <v>1</v>
      </c>
      <c r="I1293" s="156">
        <v>2094.14</v>
      </c>
      <c r="J1293" s="156">
        <f>ROUND(I1293*H1293,2)</f>
        <v>2094.14</v>
      </c>
      <c r="K1293" s="153" t="s">
        <v>3562</v>
      </c>
      <c r="L1293" s="80"/>
      <c r="M1293" s="157" t="s">
        <v>31</v>
      </c>
      <c r="N1293" s="158" t="s">
        <v>3550</v>
      </c>
      <c r="O1293" s="159">
        <v>0.75900000000000001</v>
      </c>
      <c r="P1293" s="159">
        <f>O1293*H1293</f>
        <v>0.75900000000000001</v>
      </c>
      <c r="Q1293" s="159">
        <v>8.0448024999999999E-3</v>
      </c>
      <c r="R1293" s="159">
        <f>Q1293*H1293</f>
        <v>8.0448024999999999E-3</v>
      </c>
      <c r="S1293" s="159">
        <v>0</v>
      </c>
      <c r="T1293" s="160">
        <f>S1293*H1293</f>
        <v>0</v>
      </c>
      <c r="U1293" s="79"/>
      <c r="V1293" s="79"/>
      <c r="W1293" s="79"/>
      <c r="X1293" s="79"/>
      <c r="Y1293" s="79"/>
      <c r="Z1293" s="79"/>
      <c r="AA1293" s="79"/>
      <c r="AB1293" s="79"/>
      <c r="AC1293" s="79"/>
      <c r="AD1293" s="79"/>
      <c r="AE1293" s="79"/>
      <c r="AR1293" s="161" t="s">
        <v>162</v>
      </c>
      <c r="AT1293" s="161" t="s">
        <v>26</v>
      </c>
      <c r="AU1293" s="161" t="s">
        <v>62</v>
      </c>
      <c r="AY1293" s="72" t="s">
        <v>107</v>
      </c>
      <c r="BE1293" s="162">
        <f>IF(N1293="základní",J1293,0)</f>
        <v>2094.14</v>
      </c>
      <c r="BF1293" s="162">
        <f>IF(N1293="snížená",J1293,0)</f>
        <v>0</v>
      </c>
      <c r="BG1293" s="162">
        <f>IF(N1293="zákl. přenesená",J1293,0)</f>
        <v>0</v>
      </c>
      <c r="BH1293" s="162">
        <f>IF(N1293="sníž. přenesená",J1293,0)</f>
        <v>0</v>
      </c>
      <c r="BI1293" s="162">
        <f>IF(N1293="nulová",J1293,0)</f>
        <v>0</v>
      </c>
      <c r="BJ1293" s="72" t="s">
        <v>105</v>
      </c>
      <c r="BK1293" s="162">
        <f>ROUND(I1293*H1293,2)</f>
        <v>2094.14</v>
      </c>
      <c r="BL1293" s="72" t="s">
        <v>162</v>
      </c>
      <c r="BM1293" s="161" t="s">
        <v>1962</v>
      </c>
    </row>
    <row r="1294" spans="1:65" s="82" customFormat="1" x14ac:dyDescent="0.2">
      <c r="A1294" s="79"/>
      <c r="B1294" s="80"/>
      <c r="C1294" s="79"/>
      <c r="D1294" s="163" t="s">
        <v>116</v>
      </c>
      <c r="E1294" s="79"/>
      <c r="F1294" s="164" t="s">
        <v>1963</v>
      </c>
      <c r="G1294" s="79"/>
      <c r="H1294" s="79"/>
      <c r="I1294" s="79"/>
      <c r="J1294" s="79"/>
      <c r="K1294" s="79"/>
      <c r="L1294" s="80"/>
      <c r="M1294" s="165"/>
      <c r="O1294" s="79"/>
      <c r="P1294" s="79"/>
      <c r="Q1294" s="79"/>
      <c r="R1294" s="79"/>
      <c r="S1294" s="79"/>
      <c r="T1294" s="166"/>
      <c r="U1294" s="79"/>
      <c r="V1294" s="79"/>
      <c r="W1294" s="79"/>
      <c r="X1294" s="79"/>
      <c r="Y1294" s="79"/>
      <c r="Z1294" s="79"/>
      <c r="AA1294" s="79"/>
      <c r="AB1294" s="79"/>
      <c r="AC1294" s="79"/>
      <c r="AD1294" s="79"/>
      <c r="AE1294" s="79"/>
      <c r="AT1294" s="72" t="s">
        <v>116</v>
      </c>
      <c r="AU1294" s="72" t="s">
        <v>62</v>
      </c>
    </row>
    <row r="1295" spans="1:65" s="82" customFormat="1" x14ac:dyDescent="0.2">
      <c r="A1295" s="79"/>
      <c r="B1295" s="80"/>
      <c r="C1295" s="79"/>
      <c r="D1295" s="167" t="s">
        <v>118</v>
      </c>
      <c r="E1295" s="79"/>
      <c r="F1295" s="168" t="s">
        <v>4072</v>
      </c>
      <c r="G1295" s="79"/>
      <c r="H1295" s="79"/>
      <c r="I1295" s="79"/>
      <c r="J1295" s="79"/>
      <c r="K1295" s="79"/>
      <c r="L1295" s="80"/>
      <c r="M1295" s="165"/>
      <c r="O1295" s="79"/>
      <c r="P1295" s="79"/>
      <c r="Q1295" s="79"/>
      <c r="R1295" s="79"/>
      <c r="S1295" s="79"/>
      <c r="T1295" s="166"/>
      <c r="U1295" s="79"/>
      <c r="V1295" s="79"/>
      <c r="W1295" s="79"/>
      <c r="X1295" s="79"/>
      <c r="Y1295" s="79"/>
      <c r="Z1295" s="79"/>
      <c r="AA1295" s="79"/>
      <c r="AB1295" s="79"/>
      <c r="AC1295" s="79"/>
      <c r="AD1295" s="79"/>
      <c r="AE1295" s="79"/>
      <c r="AT1295" s="72" t="s">
        <v>118</v>
      </c>
      <c r="AU1295" s="72" t="s">
        <v>62</v>
      </c>
    </row>
    <row r="1296" spans="1:65" s="82" customFormat="1" ht="16.5" customHeight="1" x14ac:dyDescent="0.2">
      <c r="A1296" s="79"/>
      <c r="B1296" s="150"/>
      <c r="C1296" s="151" t="s">
        <v>1964</v>
      </c>
      <c r="D1296" s="151" t="s">
        <v>26</v>
      </c>
      <c r="E1296" s="152" t="s">
        <v>1965</v>
      </c>
      <c r="F1296" s="153" t="s">
        <v>1966</v>
      </c>
      <c r="G1296" s="154" t="s">
        <v>125</v>
      </c>
      <c r="H1296" s="155">
        <v>1</v>
      </c>
      <c r="I1296" s="156">
        <v>3030.74</v>
      </c>
      <c r="J1296" s="156">
        <f>ROUND(I1296*H1296,2)</f>
        <v>3030.74</v>
      </c>
      <c r="K1296" s="153" t="s">
        <v>3562</v>
      </c>
      <c r="L1296" s="80"/>
      <c r="M1296" s="157" t="s">
        <v>31</v>
      </c>
      <c r="N1296" s="158" t="s">
        <v>3550</v>
      </c>
      <c r="O1296" s="159">
        <v>0.97799999999999998</v>
      </c>
      <c r="P1296" s="159">
        <f>O1296*H1296</f>
        <v>0.97799999999999998</v>
      </c>
      <c r="Q1296" s="159">
        <v>1.4938924500000001E-2</v>
      </c>
      <c r="R1296" s="159">
        <f>Q1296*H1296</f>
        <v>1.4938924500000001E-2</v>
      </c>
      <c r="S1296" s="159">
        <v>0</v>
      </c>
      <c r="T1296" s="160">
        <f>S1296*H1296</f>
        <v>0</v>
      </c>
      <c r="U1296" s="79"/>
      <c r="V1296" s="79"/>
      <c r="W1296" s="79"/>
      <c r="X1296" s="79"/>
      <c r="Y1296" s="79"/>
      <c r="Z1296" s="79"/>
      <c r="AA1296" s="79"/>
      <c r="AB1296" s="79"/>
      <c r="AC1296" s="79"/>
      <c r="AD1296" s="79"/>
      <c r="AE1296" s="79"/>
      <c r="AR1296" s="161" t="s">
        <v>162</v>
      </c>
      <c r="AT1296" s="161" t="s">
        <v>26</v>
      </c>
      <c r="AU1296" s="161" t="s">
        <v>62</v>
      </c>
      <c r="AY1296" s="72" t="s">
        <v>107</v>
      </c>
      <c r="BE1296" s="162">
        <f>IF(N1296="základní",J1296,0)</f>
        <v>3030.74</v>
      </c>
      <c r="BF1296" s="162">
        <f>IF(N1296="snížená",J1296,0)</f>
        <v>0</v>
      </c>
      <c r="BG1296" s="162">
        <f>IF(N1296="zákl. přenesená",J1296,0)</f>
        <v>0</v>
      </c>
      <c r="BH1296" s="162">
        <f>IF(N1296="sníž. přenesená",J1296,0)</f>
        <v>0</v>
      </c>
      <c r="BI1296" s="162">
        <f>IF(N1296="nulová",J1296,0)</f>
        <v>0</v>
      </c>
      <c r="BJ1296" s="72" t="s">
        <v>105</v>
      </c>
      <c r="BK1296" s="162">
        <f>ROUND(I1296*H1296,2)</f>
        <v>3030.74</v>
      </c>
      <c r="BL1296" s="72" t="s">
        <v>162</v>
      </c>
      <c r="BM1296" s="161" t="s">
        <v>1967</v>
      </c>
    </row>
    <row r="1297" spans="1:65" s="82" customFormat="1" x14ac:dyDescent="0.2">
      <c r="A1297" s="79"/>
      <c r="B1297" s="80"/>
      <c r="C1297" s="79"/>
      <c r="D1297" s="163" t="s">
        <v>116</v>
      </c>
      <c r="E1297" s="79"/>
      <c r="F1297" s="164" t="s">
        <v>1968</v>
      </c>
      <c r="G1297" s="79"/>
      <c r="H1297" s="79"/>
      <c r="I1297" s="79"/>
      <c r="J1297" s="79"/>
      <c r="K1297" s="79"/>
      <c r="L1297" s="80"/>
      <c r="M1297" s="165"/>
      <c r="O1297" s="79"/>
      <c r="P1297" s="79"/>
      <c r="Q1297" s="79"/>
      <c r="R1297" s="79"/>
      <c r="S1297" s="79"/>
      <c r="T1297" s="166"/>
      <c r="U1297" s="79"/>
      <c r="V1297" s="79"/>
      <c r="W1297" s="79"/>
      <c r="X1297" s="79"/>
      <c r="Y1297" s="79"/>
      <c r="Z1297" s="79"/>
      <c r="AA1297" s="79"/>
      <c r="AB1297" s="79"/>
      <c r="AC1297" s="79"/>
      <c r="AD1297" s="79"/>
      <c r="AE1297" s="79"/>
      <c r="AT1297" s="72" t="s">
        <v>116</v>
      </c>
      <c r="AU1297" s="72" t="s">
        <v>62</v>
      </c>
    </row>
    <row r="1298" spans="1:65" s="82" customFormat="1" x14ac:dyDescent="0.2">
      <c r="A1298" s="79"/>
      <c r="B1298" s="80"/>
      <c r="C1298" s="79"/>
      <c r="D1298" s="167" t="s">
        <v>118</v>
      </c>
      <c r="E1298" s="79"/>
      <c r="F1298" s="168" t="s">
        <v>4073</v>
      </c>
      <c r="G1298" s="79"/>
      <c r="H1298" s="79"/>
      <c r="I1298" s="79"/>
      <c r="J1298" s="79"/>
      <c r="K1298" s="79"/>
      <c r="L1298" s="80"/>
      <c r="M1298" s="165"/>
      <c r="O1298" s="79"/>
      <c r="P1298" s="79"/>
      <c r="Q1298" s="79"/>
      <c r="R1298" s="79"/>
      <c r="S1298" s="79"/>
      <c r="T1298" s="166"/>
      <c r="U1298" s="79"/>
      <c r="V1298" s="79"/>
      <c r="W1298" s="79"/>
      <c r="X1298" s="79"/>
      <c r="Y1298" s="79"/>
      <c r="Z1298" s="79"/>
      <c r="AA1298" s="79"/>
      <c r="AB1298" s="79"/>
      <c r="AC1298" s="79"/>
      <c r="AD1298" s="79"/>
      <c r="AE1298" s="79"/>
      <c r="AT1298" s="72" t="s">
        <v>118</v>
      </c>
      <c r="AU1298" s="72" t="s">
        <v>62</v>
      </c>
    </row>
    <row r="1299" spans="1:65" s="82" customFormat="1" ht="16.5" customHeight="1" x14ac:dyDescent="0.2">
      <c r="A1299" s="79"/>
      <c r="B1299" s="150"/>
      <c r="C1299" s="151" t="s">
        <v>1969</v>
      </c>
      <c r="D1299" s="151" t="s">
        <v>26</v>
      </c>
      <c r="E1299" s="152" t="s">
        <v>1970</v>
      </c>
      <c r="F1299" s="153" t="s">
        <v>1971</v>
      </c>
      <c r="G1299" s="154" t="s">
        <v>125</v>
      </c>
      <c r="H1299" s="155">
        <v>1</v>
      </c>
      <c r="I1299" s="156">
        <v>2835.89</v>
      </c>
      <c r="J1299" s="156">
        <f>ROUND(I1299*H1299,2)</f>
        <v>2835.89</v>
      </c>
      <c r="K1299" s="153" t="s">
        <v>3562</v>
      </c>
      <c r="L1299" s="80"/>
      <c r="M1299" s="157" t="s">
        <v>31</v>
      </c>
      <c r="N1299" s="158" t="s">
        <v>3550</v>
      </c>
      <c r="O1299" s="159">
        <v>0.60299999999999998</v>
      </c>
      <c r="P1299" s="159">
        <f>O1299*H1299</f>
        <v>0.60299999999999998</v>
      </c>
      <c r="Q1299" s="159">
        <v>6.6414804999999997E-3</v>
      </c>
      <c r="R1299" s="159">
        <f>Q1299*H1299</f>
        <v>6.6414804999999997E-3</v>
      </c>
      <c r="S1299" s="159">
        <v>0</v>
      </c>
      <c r="T1299" s="160">
        <f>S1299*H1299</f>
        <v>0</v>
      </c>
      <c r="U1299" s="79"/>
      <c r="V1299" s="79"/>
      <c r="W1299" s="79"/>
      <c r="X1299" s="79"/>
      <c r="Y1299" s="79"/>
      <c r="Z1299" s="79"/>
      <c r="AA1299" s="79"/>
      <c r="AB1299" s="79"/>
      <c r="AC1299" s="79"/>
      <c r="AD1299" s="79"/>
      <c r="AE1299" s="79"/>
      <c r="AR1299" s="161" t="s">
        <v>162</v>
      </c>
      <c r="AT1299" s="161" t="s">
        <v>26</v>
      </c>
      <c r="AU1299" s="161" t="s">
        <v>62</v>
      </c>
      <c r="AY1299" s="72" t="s">
        <v>107</v>
      </c>
      <c r="BE1299" s="162">
        <f>IF(N1299="základní",J1299,0)</f>
        <v>2835.89</v>
      </c>
      <c r="BF1299" s="162">
        <f>IF(N1299="snížená",J1299,0)</f>
        <v>0</v>
      </c>
      <c r="BG1299" s="162">
        <f>IF(N1299="zákl. přenesená",J1299,0)</f>
        <v>0</v>
      </c>
      <c r="BH1299" s="162">
        <f>IF(N1299="sníž. přenesená",J1299,0)</f>
        <v>0</v>
      </c>
      <c r="BI1299" s="162">
        <f>IF(N1299="nulová",J1299,0)</f>
        <v>0</v>
      </c>
      <c r="BJ1299" s="72" t="s">
        <v>105</v>
      </c>
      <c r="BK1299" s="162">
        <f>ROUND(I1299*H1299,2)</f>
        <v>2835.89</v>
      </c>
      <c r="BL1299" s="72" t="s">
        <v>162</v>
      </c>
      <c r="BM1299" s="161" t="s">
        <v>1972</v>
      </c>
    </row>
    <row r="1300" spans="1:65" s="82" customFormat="1" x14ac:dyDescent="0.2">
      <c r="A1300" s="79"/>
      <c r="B1300" s="80"/>
      <c r="C1300" s="79"/>
      <c r="D1300" s="163" t="s">
        <v>116</v>
      </c>
      <c r="E1300" s="79"/>
      <c r="F1300" s="164" t="s">
        <v>1973</v>
      </c>
      <c r="G1300" s="79"/>
      <c r="H1300" s="79"/>
      <c r="I1300" s="79"/>
      <c r="J1300" s="79"/>
      <c r="K1300" s="79"/>
      <c r="L1300" s="80"/>
      <c r="M1300" s="165"/>
      <c r="O1300" s="79"/>
      <c r="P1300" s="79"/>
      <c r="Q1300" s="79"/>
      <c r="R1300" s="79"/>
      <c r="S1300" s="79"/>
      <c r="T1300" s="166"/>
      <c r="U1300" s="79"/>
      <c r="V1300" s="79"/>
      <c r="W1300" s="79"/>
      <c r="X1300" s="79"/>
      <c r="Y1300" s="79"/>
      <c r="Z1300" s="79"/>
      <c r="AA1300" s="79"/>
      <c r="AB1300" s="79"/>
      <c r="AC1300" s="79"/>
      <c r="AD1300" s="79"/>
      <c r="AE1300" s="79"/>
      <c r="AT1300" s="72" t="s">
        <v>116</v>
      </c>
      <c r="AU1300" s="72" t="s">
        <v>62</v>
      </c>
    </row>
    <row r="1301" spans="1:65" s="82" customFormat="1" x14ac:dyDescent="0.2">
      <c r="A1301" s="79"/>
      <c r="B1301" s="80"/>
      <c r="C1301" s="79"/>
      <c r="D1301" s="167" t="s">
        <v>118</v>
      </c>
      <c r="E1301" s="79"/>
      <c r="F1301" s="168" t="s">
        <v>4074</v>
      </c>
      <c r="G1301" s="79"/>
      <c r="H1301" s="79"/>
      <c r="I1301" s="79"/>
      <c r="J1301" s="79"/>
      <c r="K1301" s="79"/>
      <c r="L1301" s="80"/>
      <c r="M1301" s="165"/>
      <c r="O1301" s="79"/>
      <c r="P1301" s="79"/>
      <c r="Q1301" s="79"/>
      <c r="R1301" s="79"/>
      <c r="S1301" s="79"/>
      <c r="T1301" s="166"/>
      <c r="U1301" s="79"/>
      <c r="V1301" s="79"/>
      <c r="W1301" s="79"/>
      <c r="X1301" s="79"/>
      <c r="Y1301" s="79"/>
      <c r="Z1301" s="79"/>
      <c r="AA1301" s="79"/>
      <c r="AB1301" s="79"/>
      <c r="AC1301" s="79"/>
      <c r="AD1301" s="79"/>
      <c r="AE1301" s="79"/>
      <c r="AT1301" s="72" t="s">
        <v>118</v>
      </c>
      <c r="AU1301" s="72" t="s">
        <v>62</v>
      </c>
    </row>
    <row r="1302" spans="1:65" s="82" customFormat="1" ht="16.5" customHeight="1" x14ac:dyDescent="0.2">
      <c r="A1302" s="79"/>
      <c r="B1302" s="150"/>
      <c r="C1302" s="151" t="s">
        <v>1974</v>
      </c>
      <c r="D1302" s="151" t="s">
        <v>26</v>
      </c>
      <c r="E1302" s="152" t="s">
        <v>1975</v>
      </c>
      <c r="F1302" s="153" t="s">
        <v>1976</v>
      </c>
      <c r="G1302" s="154" t="s">
        <v>125</v>
      </c>
      <c r="H1302" s="155">
        <v>1</v>
      </c>
      <c r="I1302" s="156">
        <v>3404.41</v>
      </c>
      <c r="J1302" s="156">
        <f>ROUND(I1302*H1302,2)</f>
        <v>3404.41</v>
      </c>
      <c r="K1302" s="153" t="s">
        <v>3562</v>
      </c>
      <c r="L1302" s="80"/>
      <c r="M1302" s="157" t="s">
        <v>31</v>
      </c>
      <c r="N1302" s="158" t="s">
        <v>3550</v>
      </c>
      <c r="O1302" s="159">
        <v>0.77</v>
      </c>
      <c r="P1302" s="159">
        <f>O1302*H1302</f>
        <v>0.77</v>
      </c>
      <c r="Q1302" s="159">
        <v>9.1552024999999992E-3</v>
      </c>
      <c r="R1302" s="159">
        <f>Q1302*H1302</f>
        <v>9.1552024999999992E-3</v>
      </c>
      <c r="S1302" s="159">
        <v>0</v>
      </c>
      <c r="T1302" s="160">
        <f>S1302*H1302</f>
        <v>0</v>
      </c>
      <c r="U1302" s="79"/>
      <c r="V1302" s="79"/>
      <c r="W1302" s="79"/>
      <c r="X1302" s="79"/>
      <c r="Y1302" s="79"/>
      <c r="Z1302" s="79"/>
      <c r="AA1302" s="79"/>
      <c r="AB1302" s="79"/>
      <c r="AC1302" s="79"/>
      <c r="AD1302" s="79"/>
      <c r="AE1302" s="79"/>
      <c r="AR1302" s="161" t="s">
        <v>162</v>
      </c>
      <c r="AT1302" s="161" t="s">
        <v>26</v>
      </c>
      <c r="AU1302" s="161" t="s">
        <v>62</v>
      </c>
      <c r="AY1302" s="72" t="s">
        <v>107</v>
      </c>
      <c r="BE1302" s="162">
        <f>IF(N1302="základní",J1302,0)</f>
        <v>3404.41</v>
      </c>
      <c r="BF1302" s="162">
        <f>IF(N1302="snížená",J1302,0)</f>
        <v>0</v>
      </c>
      <c r="BG1302" s="162">
        <f>IF(N1302="zákl. přenesená",J1302,0)</f>
        <v>0</v>
      </c>
      <c r="BH1302" s="162">
        <f>IF(N1302="sníž. přenesená",J1302,0)</f>
        <v>0</v>
      </c>
      <c r="BI1302" s="162">
        <f>IF(N1302="nulová",J1302,0)</f>
        <v>0</v>
      </c>
      <c r="BJ1302" s="72" t="s">
        <v>105</v>
      </c>
      <c r="BK1302" s="162">
        <f>ROUND(I1302*H1302,2)</f>
        <v>3404.41</v>
      </c>
      <c r="BL1302" s="72" t="s">
        <v>162</v>
      </c>
      <c r="BM1302" s="161" t="s">
        <v>1977</v>
      </c>
    </row>
    <row r="1303" spans="1:65" s="82" customFormat="1" x14ac:dyDescent="0.2">
      <c r="A1303" s="79"/>
      <c r="B1303" s="80"/>
      <c r="C1303" s="79"/>
      <c r="D1303" s="163" t="s">
        <v>116</v>
      </c>
      <c r="E1303" s="79"/>
      <c r="F1303" s="164" t="s">
        <v>1978</v>
      </c>
      <c r="G1303" s="79"/>
      <c r="H1303" s="79"/>
      <c r="I1303" s="79"/>
      <c r="J1303" s="79"/>
      <c r="K1303" s="79"/>
      <c r="L1303" s="80"/>
      <c r="M1303" s="165"/>
      <c r="O1303" s="79"/>
      <c r="P1303" s="79"/>
      <c r="Q1303" s="79"/>
      <c r="R1303" s="79"/>
      <c r="S1303" s="79"/>
      <c r="T1303" s="166"/>
      <c r="U1303" s="79"/>
      <c r="V1303" s="79"/>
      <c r="W1303" s="79"/>
      <c r="X1303" s="79"/>
      <c r="Y1303" s="79"/>
      <c r="Z1303" s="79"/>
      <c r="AA1303" s="79"/>
      <c r="AB1303" s="79"/>
      <c r="AC1303" s="79"/>
      <c r="AD1303" s="79"/>
      <c r="AE1303" s="79"/>
      <c r="AT1303" s="72" t="s">
        <v>116</v>
      </c>
      <c r="AU1303" s="72" t="s">
        <v>62</v>
      </c>
    </row>
    <row r="1304" spans="1:65" s="82" customFormat="1" x14ac:dyDescent="0.2">
      <c r="A1304" s="79"/>
      <c r="B1304" s="80"/>
      <c r="C1304" s="79"/>
      <c r="D1304" s="167" t="s">
        <v>118</v>
      </c>
      <c r="E1304" s="79"/>
      <c r="F1304" s="168" t="s">
        <v>4075</v>
      </c>
      <c r="G1304" s="79"/>
      <c r="H1304" s="79"/>
      <c r="I1304" s="79"/>
      <c r="J1304" s="79"/>
      <c r="K1304" s="79"/>
      <c r="L1304" s="80"/>
      <c r="M1304" s="165"/>
      <c r="O1304" s="79"/>
      <c r="P1304" s="79"/>
      <c r="Q1304" s="79"/>
      <c r="R1304" s="79"/>
      <c r="S1304" s="79"/>
      <c r="T1304" s="166"/>
      <c r="U1304" s="79"/>
      <c r="V1304" s="79"/>
      <c r="W1304" s="79"/>
      <c r="X1304" s="79"/>
      <c r="Y1304" s="79"/>
      <c r="Z1304" s="79"/>
      <c r="AA1304" s="79"/>
      <c r="AB1304" s="79"/>
      <c r="AC1304" s="79"/>
      <c r="AD1304" s="79"/>
      <c r="AE1304" s="79"/>
      <c r="AT1304" s="72" t="s">
        <v>118</v>
      </c>
      <c r="AU1304" s="72" t="s">
        <v>62</v>
      </c>
    </row>
    <row r="1305" spans="1:65" s="82" customFormat="1" ht="16.5" customHeight="1" x14ac:dyDescent="0.2">
      <c r="A1305" s="79"/>
      <c r="B1305" s="150"/>
      <c r="C1305" s="151" t="s">
        <v>1979</v>
      </c>
      <c r="D1305" s="151" t="s">
        <v>26</v>
      </c>
      <c r="E1305" s="152" t="s">
        <v>1980</v>
      </c>
      <c r="F1305" s="153" t="s">
        <v>1981</v>
      </c>
      <c r="G1305" s="154" t="s">
        <v>125</v>
      </c>
      <c r="H1305" s="155">
        <v>1</v>
      </c>
      <c r="I1305" s="156">
        <v>5491.39</v>
      </c>
      <c r="J1305" s="156">
        <f>ROUND(I1305*H1305,2)</f>
        <v>5491.39</v>
      </c>
      <c r="K1305" s="153" t="s">
        <v>3562</v>
      </c>
      <c r="L1305" s="80"/>
      <c r="M1305" s="157" t="s">
        <v>31</v>
      </c>
      <c r="N1305" s="158" t="s">
        <v>3550</v>
      </c>
      <c r="O1305" s="159">
        <v>0.998</v>
      </c>
      <c r="P1305" s="159">
        <f>O1305*H1305</f>
        <v>0.998</v>
      </c>
      <c r="Q1305" s="159">
        <v>1.9563964499999999E-2</v>
      </c>
      <c r="R1305" s="159">
        <f>Q1305*H1305</f>
        <v>1.9563964499999999E-2</v>
      </c>
      <c r="S1305" s="159">
        <v>0</v>
      </c>
      <c r="T1305" s="160">
        <f>S1305*H1305</f>
        <v>0</v>
      </c>
      <c r="U1305" s="79"/>
      <c r="V1305" s="79"/>
      <c r="W1305" s="79"/>
      <c r="X1305" s="79"/>
      <c r="Y1305" s="79"/>
      <c r="Z1305" s="79"/>
      <c r="AA1305" s="79"/>
      <c r="AB1305" s="79"/>
      <c r="AC1305" s="79"/>
      <c r="AD1305" s="79"/>
      <c r="AE1305" s="79"/>
      <c r="AR1305" s="161" t="s">
        <v>162</v>
      </c>
      <c r="AT1305" s="161" t="s">
        <v>26</v>
      </c>
      <c r="AU1305" s="161" t="s">
        <v>62</v>
      </c>
      <c r="AY1305" s="72" t="s">
        <v>107</v>
      </c>
      <c r="BE1305" s="162">
        <f>IF(N1305="základní",J1305,0)</f>
        <v>5491.39</v>
      </c>
      <c r="BF1305" s="162">
        <f>IF(N1305="snížená",J1305,0)</f>
        <v>0</v>
      </c>
      <c r="BG1305" s="162">
        <f>IF(N1305="zákl. přenesená",J1305,0)</f>
        <v>0</v>
      </c>
      <c r="BH1305" s="162">
        <f>IF(N1305="sníž. přenesená",J1305,0)</f>
        <v>0</v>
      </c>
      <c r="BI1305" s="162">
        <f>IF(N1305="nulová",J1305,0)</f>
        <v>0</v>
      </c>
      <c r="BJ1305" s="72" t="s">
        <v>105</v>
      </c>
      <c r="BK1305" s="162">
        <f>ROUND(I1305*H1305,2)</f>
        <v>5491.39</v>
      </c>
      <c r="BL1305" s="72" t="s">
        <v>162</v>
      </c>
      <c r="BM1305" s="161" t="s">
        <v>1982</v>
      </c>
    </row>
    <row r="1306" spans="1:65" s="82" customFormat="1" x14ac:dyDescent="0.2">
      <c r="A1306" s="79"/>
      <c r="B1306" s="80"/>
      <c r="C1306" s="79"/>
      <c r="D1306" s="163" t="s">
        <v>116</v>
      </c>
      <c r="E1306" s="79"/>
      <c r="F1306" s="164" t="s">
        <v>1983</v>
      </c>
      <c r="G1306" s="79"/>
      <c r="H1306" s="79"/>
      <c r="I1306" s="79"/>
      <c r="J1306" s="79"/>
      <c r="K1306" s="79"/>
      <c r="L1306" s="80"/>
      <c r="M1306" s="165"/>
      <c r="O1306" s="79"/>
      <c r="P1306" s="79"/>
      <c r="Q1306" s="79"/>
      <c r="R1306" s="79"/>
      <c r="S1306" s="79"/>
      <c r="T1306" s="166"/>
      <c r="U1306" s="79"/>
      <c r="V1306" s="79"/>
      <c r="W1306" s="79"/>
      <c r="X1306" s="79"/>
      <c r="Y1306" s="79"/>
      <c r="Z1306" s="79"/>
      <c r="AA1306" s="79"/>
      <c r="AB1306" s="79"/>
      <c r="AC1306" s="79"/>
      <c r="AD1306" s="79"/>
      <c r="AE1306" s="79"/>
      <c r="AT1306" s="72" t="s">
        <v>116</v>
      </c>
      <c r="AU1306" s="72" t="s">
        <v>62</v>
      </c>
    </row>
    <row r="1307" spans="1:65" s="82" customFormat="1" x14ac:dyDescent="0.2">
      <c r="A1307" s="79"/>
      <c r="B1307" s="80"/>
      <c r="C1307" s="79"/>
      <c r="D1307" s="167" t="s">
        <v>118</v>
      </c>
      <c r="E1307" s="79"/>
      <c r="F1307" s="168" t="s">
        <v>4076</v>
      </c>
      <c r="G1307" s="79"/>
      <c r="H1307" s="79"/>
      <c r="I1307" s="79"/>
      <c r="J1307" s="79"/>
      <c r="K1307" s="79"/>
      <c r="L1307" s="80"/>
      <c r="M1307" s="165"/>
      <c r="O1307" s="79"/>
      <c r="P1307" s="79"/>
      <c r="Q1307" s="79"/>
      <c r="R1307" s="79"/>
      <c r="S1307" s="79"/>
      <c r="T1307" s="166"/>
      <c r="U1307" s="79"/>
      <c r="V1307" s="79"/>
      <c r="W1307" s="79"/>
      <c r="X1307" s="79"/>
      <c r="Y1307" s="79"/>
      <c r="Z1307" s="79"/>
      <c r="AA1307" s="79"/>
      <c r="AB1307" s="79"/>
      <c r="AC1307" s="79"/>
      <c r="AD1307" s="79"/>
      <c r="AE1307" s="79"/>
      <c r="AT1307" s="72" t="s">
        <v>118</v>
      </c>
      <c r="AU1307" s="72" t="s">
        <v>62</v>
      </c>
    </row>
    <row r="1308" spans="1:65" s="82" customFormat="1" ht="16.5" customHeight="1" x14ac:dyDescent="0.2">
      <c r="A1308" s="79"/>
      <c r="B1308" s="150"/>
      <c r="C1308" s="151" t="s">
        <v>1984</v>
      </c>
      <c r="D1308" s="151" t="s">
        <v>26</v>
      </c>
      <c r="E1308" s="152" t="s">
        <v>1985</v>
      </c>
      <c r="F1308" s="153" t="s">
        <v>1986</v>
      </c>
      <c r="G1308" s="154" t="s">
        <v>125</v>
      </c>
      <c r="H1308" s="155">
        <v>1</v>
      </c>
      <c r="I1308" s="156">
        <v>28221.39</v>
      </c>
      <c r="J1308" s="156">
        <f>ROUND(I1308*H1308,2)</f>
        <v>28221.39</v>
      </c>
      <c r="K1308" s="153" t="s">
        <v>3562</v>
      </c>
      <c r="L1308" s="80"/>
      <c r="M1308" s="157" t="s">
        <v>31</v>
      </c>
      <c r="N1308" s="158" t="s">
        <v>3550</v>
      </c>
      <c r="O1308" s="159">
        <v>0.998</v>
      </c>
      <c r="P1308" s="159">
        <f>O1308*H1308</f>
        <v>0.998</v>
      </c>
      <c r="Q1308" s="159">
        <v>2.00639645E-2</v>
      </c>
      <c r="R1308" s="159">
        <f>Q1308*H1308</f>
        <v>2.00639645E-2</v>
      </c>
      <c r="S1308" s="159">
        <v>0</v>
      </c>
      <c r="T1308" s="160">
        <f>S1308*H1308</f>
        <v>0</v>
      </c>
      <c r="U1308" s="79"/>
      <c r="V1308" s="79"/>
      <c r="W1308" s="79"/>
      <c r="X1308" s="79"/>
      <c r="Y1308" s="79"/>
      <c r="Z1308" s="79"/>
      <c r="AA1308" s="79"/>
      <c r="AB1308" s="79"/>
      <c r="AC1308" s="79"/>
      <c r="AD1308" s="79"/>
      <c r="AE1308" s="79"/>
      <c r="AR1308" s="161" t="s">
        <v>162</v>
      </c>
      <c r="AT1308" s="161" t="s">
        <v>26</v>
      </c>
      <c r="AU1308" s="161" t="s">
        <v>62</v>
      </c>
      <c r="AY1308" s="72" t="s">
        <v>107</v>
      </c>
      <c r="BE1308" s="162">
        <f>IF(N1308="základní",J1308,0)</f>
        <v>28221.39</v>
      </c>
      <c r="BF1308" s="162">
        <f>IF(N1308="snížená",J1308,0)</f>
        <v>0</v>
      </c>
      <c r="BG1308" s="162">
        <f>IF(N1308="zákl. přenesená",J1308,0)</f>
        <v>0</v>
      </c>
      <c r="BH1308" s="162">
        <f>IF(N1308="sníž. přenesená",J1308,0)</f>
        <v>0</v>
      </c>
      <c r="BI1308" s="162">
        <f>IF(N1308="nulová",J1308,0)</f>
        <v>0</v>
      </c>
      <c r="BJ1308" s="72" t="s">
        <v>105</v>
      </c>
      <c r="BK1308" s="162">
        <f>ROUND(I1308*H1308,2)</f>
        <v>28221.39</v>
      </c>
      <c r="BL1308" s="72" t="s">
        <v>162</v>
      </c>
      <c r="BM1308" s="161" t="s">
        <v>1987</v>
      </c>
    </row>
    <row r="1309" spans="1:65" s="82" customFormat="1" x14ac:dyDescent="0.2">
      <c r="A1309" s="79"/>
      <c r="B1309" s="80"/>
      <c r="C1309" s="79"/>
      <c r="D1309" s="163" t="s">
        <v>116</v>
      </c>
      <c r="E1309" s="79"/>
      <c r="F1309" s="164" t="s">
        <v>1988</v>
      </c>
      <c r="G1309" s="79"/>
      <c r="H1309" s="79"/>
      <c r="I1309" s="79"/>
      <c r="J1309" s="79"/>
      <c r="K1309" s="79"/>
      <c r="L1309" s="80"/>
      <c r="M1309" s="165"/>
      <c r="O1309" s="79"/>
      <c r="P1309" s="79"/>
      <c r="Q1309" s="79"/>
      <c r="R1309" s="79"/>
      <c r="S1309" s="79"/>
      <c r="T1309" s="166"/>
      <c r="U1309" s="79"/>
      <c r="V1309" s="79"/>
      <c r="W1309" s="79"/>
      <c r="X1309" s="79"/>
      <c r="Y1309" s="79"/>
      <c r="Z1309" s="79"/>
      <c r="AA1309" s="79"/>
      <c r="AB1309" s="79"/>
      <c r="AC1309" s="79"/>
      <c r="AD1309" s="79"/>
      <c r="AE1309" s="79"/>
      <c r="AT1309" s="72" t="s">
        <v>116</v>
      </c>
      <c r="AU1309" s="72" t="s">
        <v>62</v>
      </c>
    </row>
    <row r="1310" spans="1:65" s="82" customFormat="1" x14ac:dyDescent="0.2">
      <c r="A1310" s="79"/>
      <c r="B1310" s="80"/>
      <c r="C1310" s="79"/>
      <c r="D1310" s="167" t="s">
        <v>118</v>
      </c>
      <c r="E1310" s="79"/>
      <c r="F1310" s="168" t="s">
        <v>4077</v>
      </c>
      <c r="G1310" s="79"/>
      <c r="H1310" s="79"/>
      <c r="I1310" s="79"/>
      <c r="J1310" s="79"/>
      <c r="K1310" s="79"/>
      <c r="L1310" s="80"/>
      <c r="M1310" s="165"/>
      <c r="O1310" s="79"/>
      <c r="P1310" s="79"/>
      <c r="Q1310" s="79"/>
      <c r="R1310" s="79"/>
      <c r="S1310" s="79"/>
      <c r="T1310" s="166"/>
      <c r="U1310" s="79"/>
      <c r="V1310" s="79"/>
      <c r="W1310" s="79"/>
      <c r="X1310" s="79"/>
      <c r="Y1310" s="79"/>
      <c r="Z1310" s="79"/>
      <c r="AA1310" s="79"/>
      <c r="AB1310" s="79"/>
      <c r="AC1310" s="79"/>
      <c r="AD1310" s="79"/>
      <c r="AE1310" s="79"/>
      <c r="AT1310" s="72" t="s">
        <v>118</v>
      </c>
      <c r="AU1310" s="72" t="s">
        <v>62</v>
      </c>
    </row>
    <row r="1311" spans="1:65" s="82" customFormat="1" ht="16.5" customHeight="1" x14ac:dyDescent="0.2">
      <c r="A1311" s="79"/>
      <c r="B1311" s="150"/>
      <c r="C1311" s="151" t="s">
        <v>1989</v>
      </c>
      <c r="D1311" s="151" t="s">
        <v>26</v>
      </c>
      <c r="E1311" s="152" t="s">
        <v>1990</v>
      </c>
      <c r="F1311" s="153" t="s">
        <v>1991</v>
      </c>
      <c r="G1311" s="154" t="s">
        <v>125</v>
      </c>
      <c r="H1311" s="155">
        <v>1</v>
      </c>
      <c r="I1311" s="156">
        <v>2164.5300000000002</v>
      </c>
      <c r="J1311" s="156">
        <f>ROUND(I1311*H1311,2)</f>
        <v>2164.5300000000002</v>
      </c>
      <c r="K1311" s="153" t="s">
        <v>3562</v>
      </c>
      <c r="L1311" s="80"/>
      <c r="M1311" s="157" t="s">
        <v>31</v>
      </c>
      <c r="N1311" s="158" t="s">
        <v>3550</v>
      </c>
      <c r="O1311" s="159">
        <v>0.75900000000000001</v>
      </c>
      <c r="P1311" s="159">
        <f>O1311*H1311</f>
        <v>0.75900000000000001</v>
      </c>
      <c r="Q1311" s="159">
        <v>7.2349134999999997E-3</v>
      </c>
      <c r="R1311" s="159">
        <f>Q1311*H1311</f>
        <v>7.2349134999999997E-3</v>
      </c>
      <c r="S1311" s="159">
        <v>0</v>
      </c>
      <c r="T1311" s="160">
        <f>S1311*H1311</f>
        <v>0</v>
      </c>
      <c r="U1311" s="79"/>
      <c r="V1311" s="79"/>
      <c r="W1311" s="79"/>
      <c r="X1311" s="79"/>
      <c r="Y1311" s="79"/>
      <c r="Z1311" s="79"/>
      <c r="AA1311" s="79"/>
      <c r="AB1311" s="79"/>
      <c r="AC1311" s="79"/>
      <c r="AD1311" s="79"/>
      <c r="AE1311" s="79"/>
      <c r="AR1311" s="161" t="s">
        <v>162</v>
      </c>
      <c r="AT1311" s="161" t="s">
        <v>26</v>
      </c>
      <c r="AU1311" s="161" t="s">
        <v>62</v>
      </c>
      <c r="AY1311" s="72" t="s">
        <v>107</v>
      </c>
      <c r="BE1311" s="162">
        <f>IF(N1311="základní",J1311,0)</f>
        <v>2164.5300000000002</v>
      </c>
      <c r="BF1311" s="162">
        <f>IF(N1311="snížená",J1311,0)</f>
        <v>0</v>
      </c>
      <c r="BG1311" s="162">
        <f>IF(N1311="zákl. přenesená",J1311,0)</f>
        <v>0</v>
      </c>
      <c r="BH1311" s="162">
        <f>IF(N1311="sníž. přenesená",J1311,0)</f>
        <v>0</v>
      </c>
      <c r="BI1311" s="162">
        <f>IF(N1311="nulová",J1311,0)</f>
        <v>0</v>
      </c>
      <c r="BJ1311" s="72" t="s">
        <v>105</v>
      </c>
      <c r="BK1311" s="162">
        <f>ROUND(I1311*H1311,2)</f>
        <v>2164.5300000000002</v>
      </c>
      <c r="BL1311" s="72" t="s">
        <v>162</v>
      </c>
      <c r="BM1311" s="161" t="s">
        <v>1992</v>
      </c>
    </row>
    <row r="1312" spans="1:65" s="82" customFormat="1" x14ac:dyDescent="0.2">
      <c r="A1312" s="79"/>
      <c r="B1312" s="80"/>
      <c r="C1312" s="79"/>
      <c r="D1312" s="163" t="s">
        <v>116</v>
      </c>
      <c r="E1312" s="79"/>
      <c r="F1312" s="164" t="s">
        <v>1993</v>
      </c>
      <c r="G1312" s="79"/>
      <c r="H1312" s="79"/>
      <c r="I1312" s="79"/>
      <c r="J1312" s="79"/>
      <c r="K1312" s="79"/>
      <c r="L1312" s="80"/>
      <c r="M1312" s="165"/>
      <c r="O1312" s="79"/>
      <c r="P1312" s="79"/>
      <c r="Q1312" s="79"/>
      <c r="R1312" s="79"/>
      <c r="S1312" s="79"/>
      <c r="T1312" s="166"/>
      <c r="U1312" s="79"/>
      <c r="V1312" s="79"/>
      <c r="W1312" s="79"/>
      <c r="X1312" s="79"/>
      <c r="Y1312" s="79"/>
      <c r="Z1312" s="79"/>
      <c r="AA1312" s="79"/>
      <c r="AB1312" s="79"/>
      <c r="AC1312" s="79"/>
      <c r="AD1312" s="79"/>
      <c r="AE1312" s="79"/>
      <c r="AT1312" s="72" t="s">
        <v>116</v>
      </c>
      <c r="AU1312" s="72" t="s">
        <v>62</v>
      </c>
    </row>
    <row r="1313" spans="1:65" s="82" customFormat="1" x14ac:dyDescent="0.2">
      <c r="A1313" s="79"/>
      <c r="B1313" s="80"/>
      <c r="C1313" s="79"/>
      <c r="D1313" s="167" t="s">
        <v>118</v>
      </c>
      <c r="E1313" s="79"/>
      <c r="F1313" s="168" t="s">
        <v>4078</v>
      </c>
      <c r="G1313" s="79"/>
      <c r="H1313" s="79"/>
      <c r="I1313" s="79"/>
      <c r="J1313" s="79"/>
      <c r="K1313" s="79"/>
      <c r="L1313" s="80"/>
      <c r="M1313" s="165"/>
      <c r="O1313" s="79"/>
      <c r="P1313" s="79"/>
      <c r="Q1313" s="79"/>
      <c r="R1313" s="79"/>
      <c r="S1313" s="79"/>
      <c r="T1313" s="166"/>
      <c r="U1313" s="79"/>
      <c r="V1313" s="79"/>
      <c r="W1313" s="79"/>
      <c r="X1313" s="79"/>
      <c r="Y1313" s="79"/>
      <c r="Z1313" s="79"/>
      <c r="AA1313" s="79"/>
      <c r="AB1313" s="79"/>
      <c r="AC1313" s="79"/>
      <c r="AD1313" s="79"/>
      <c r="AE1313" s="79"/>
      <c r="AT1313" s="72" t="s">
        <v>118</v>
      </c>
      <c r="AU1313" s="72" t="s">
        <v>62</v>
      </c>
    </row>
    <row r="1314" spans="1:65" s="82" customFormat="1" ht="16.5" customHeight="1" x14ac:dyDescent="0.2">
      <c r="A1314" s="79"/>
      <c r="B1314" s="150"/>
      <c r="C1314" s="151" t="s">
        <v>1994</v>
      </c>
      <c r="D1314" s="151" t="s">
        <v>26</v>
      </c>
      <c r="E1314" s="152" t="s">
        <v>1995</v>
      </c>
      <c r="F1314" s="153" t="s">
        <v>1996</v>
      </c>
      <c r="G1314" s="154" t="s">
        <v>125</v>
      </c>
      <c r="H1314" s="155">
        <v>1</v>
      </c>
      <c r="I1314" s="156">
        <v>2426.0300000000002</v>
      </c>
      <c r="J1314" s="156">
        <f>ROUND(I1314*H1314,2)</f>
        <v>2426.0300000000002</v>
      </c>
      <c r="K1314" s="153" t="s">
        <v>3562</v>
      </c>
      <c r="L1314" s="80"/>
      <c r="M1314" s="157" t="s">
        <v>31</v>
      </c>
      <c r="N1314" s="158" t="s">
        <v>3550</v>
      </c>
      <c r="O1314" s="159">
        <v>0.73799999999999999</v>
      </c>
      <c r="P1314" s="159">
        <f>O1314*H1314</f>
        <v>0.73799999999999999</v>
      </c>
      <c r="Q1314" s="159">
        <v>9.5452025000000006E-3</v>
      </c>
      <c r="R1314" s="159">
        <f>Q1314*H1314</f>
        <v>9.5452025000000006E-3</v>
      </c>
      <c r="S1314" s="159">
        <v>0</v>
      </c>
      <c r="T1314" s="160">
        <f>S1314*H1314</f>
        <v>0</v>
      </c>
      <c r="U1314" s="79"/>
      <c r="V1314" s="79"/>
      <c r="W1314" s="79"/>
      <c r="X1314" s="79"/>
      <c r="Y1314" s="79"/>
      <c r="Z1314" s="79"/>
      <c r="AA1314" s="79"/>
      <c r="AB1314" s="79"/>
      <c r="AC1314" s="79"/>
      <c r="AD1314" s="79"/>
      <c r="AE1314" s="79"/>
      <c r="AR1314" s="161" t="s">
        <v>162</v>
      </c>
      <c r="AT1314" s="161" t="s">
        <v>26</v>
      </c>
      <c r="AU1314" s="161" t="s">
        <v>62</v>
      </c>
      <c r="AY1314" s="72" t="s">
        <v>107</v>
      </c>
      <c r="BE1314" s="162">
        <f>IF(N1314="základní",J1314,0)</f>
        <v>2426.0300000000002</v>
      </c>
      <c r="BF1314" s="162">
        <f>IF(N1314="snížená",J1314,0)</f>
        <v>0</v>
      </c>
      <c r="BG1314" s="162">
        <f>IF(N1314="zákl. přenesená",J1314,0)</f>
        <v>0</v>
      </c>
      <c r="BH1314" s="162">
        <f>IF(N1314="sníž. přenesená",J1314,0)</f>
        <v>0</v>
      </c>
      <c r="BI1314" s="162">
        <f>IF(N1314="nulová",J1314,0)</f>
        <v>0</v>
      </c>
      <c r="BJ1314" s="72" t="s">
        <v>105</v>
      </c>
      <c r="BK1314" s="162">
        <f>ROUND(I1314*H1314,2)</f>
        <v>2426.0300000000002</v>
      </c>
      <c r="BL1314" s="72" t="s">
        <v>162</v>
      </c>
      <c r="BM1314" s="161" t="s">
        <v>1997</v>
      </c>
    </row>
    <row r="1315" spans="1:65" s="82" customFormat="1" x14ac:dyDescent="0.2">
      <c r="A1315" s="79"/>
      <c r="B1315" s="80"/>
      <c r="C1315" s="79"/>
      <c r="D1315" s="163" t="s">
        <v>116</v>
      </c>
      <c r="E1315" s="79"/>
      <c r="F1315" s="164" t="s">
        <v>1998</v>
      </c>
      <c r="G1315" s="79"/>
      <c r="H1315" s="79"/>
      <c r="I1315" s="79"/>
      <c r="J1315" s="79"/>
      <c r="K1315" s="79"/>
      <c r="L1315" s="80"/>
      <c r="M1315" s="165"/>
      <c r="O1315" s="79"/>
      <c r="P1315" s="79"/>
      <c r="Q1315" s="79"/>
      <c r="R1315" s="79"/>
      <c r="S1315" s="79"/>
      <c r="T1315" s="166"/>
      <c r="U1315" s="79"/>
      <c r="V1315" s="79"/>
      <c r="W1315" s="79"/>
      <c r="X1315" s="79"/>
      <c r="Y1315" s="79"/>
      <c r="Z1315" s="79"/>
      <c r="AA1315" s="79"/>
      <c r="AB1315" s="79"/>
      <c r="AC1315" s="79"/>
      <c r="AD1315" s="79"/>
      <c r="AE1315" s="79"/>
      <c r="AT1315" s="72" t="s">
        <v>116</v>
      </c>
      <c r="AU1315" s="72" t="s">
        <v>62</v>
      </c>
    </row>
    <row r="1316" spans="1:65" s="82" customFormat="1" x14ac:dyDescent="0.2">
      <c r="A1316" s="79"/>
      <c r="B1316" s="80"/>
      <c r="C1316" s="79"/>
      <c r="D1316" s="167" t="s">
        <v>118</v>
      </c>
      <c r="E1316" s="79"/>
      <c r="F1316" s="168" t="s">
        <v>4079</v>
      </c>
      <c r="G1316" s="79"/>
      <c r="H1316" s="79"/>
      <c r="I1316" s="79"/>
      <c r="J1316" s="79"/>
      <c r="K1316" s="79"/>
      <c r="L1316" s="80"/>
      <c r="M1316" s="165"/>
      <c r="O1316" s="79"/>
      <c r="P1316" s="79"/>
      <c r="Q1316" s="79"/>
      <c r="R1316" s="79"/>
      <c r="S1316" s="79"/>
      <c r="T1316" s="166"/>
      <c r="U1316" s="79"/>
      <c r="V1316" s="79"/>
      <c r="W1316" s="79"/>
      <c r="X1316" s="79"/>
      <c r="Y1316" s="79"/>
      <c r="Z1316" s="79"/>
      <c r="AA1316" s="79"/>
      <c r="AB1316" s="79"/>
      <c r="AC1316" s="79"/>
      <c r="AD1316" s="79"/>
      <c r="AE1316" s="79"/>
      <c r="AT1316" s="72" t="s">
        <v>118</v>
      </c>
      <c r="AU1316" s="72" t="s">
        <v>62</v>
      </c>
    </row>
    <row r="1317" spans="1:65" s="82" customFormat="1" ht="16.5" customHeight="1" x14ac:dyDescent="0.2">
      <c r="A1317" s="79"/>
      <c r="B1317" s="150"/>
      <c r="C1317" s="151" t="s">
        <v>1999</v>
      </c>
      <c r="D1317" s="151" t="s">
        <v>26</v>
      </c>
      <c r="E1317" s="152" t="s">
        <v>2000</v>
      </c>
      <c r="F1317" s="153" t="s">
        <v>2001</v>
      </c>
      <c r="G1317" s="154" t="s">
        <v>125</v>
      </c>
      <c r="H1317" s="155">
        <v>1</v>
      </c>
      <c r="I1317" s="156">
        <v>3036.03</v>
      </c>
      <c r="J1317" s="156">
        <f>ROUND(I1317*H1317,2)</f>
        <v>3036.03</v>
      </c>
      <c r="K1317" s="153" t="s">
        <v>3562</v>
      </c>
      <c r="L1317" s="80"/>
      <c r="M1317" s="157" t="s">
        <v>31</v>
      </c>
      <c r="N1317" s="158" t="s">
        <v>3550</v>
      </c>
      <c r="O1317" s="159">
        <v>0.73799999999999999</v>
      </c>
      <c r="P1317" s="159">
        <f>O1317*H1317</f>
        <v>0.73799999999999999</v>
      </c>
      <c r="Q1317" s="159">
        <v>1.22452025E-2</v>
      </c>
      <c r="R1317" s="159">
        <f>Q1317*H1317</f>
        <v>1.22452025E-2</v>
      </c>
      <c r="S1317" s="159">
        <v>0</v>
      </c>
      <c r="T1317" s="160">
        <f>S1317*H1317</f>
        <v>0</v>
      </c>
      <c r="U1317" s="79"/>
      <c r="V1317" s="79"/>
      <c r="W1317" s="79"/>
      <c r="X1317" s="79"/>
      <c r="Y1317" s="79"/>
      <c r="Z1317" s="79"/>
      <c r="AA1317" s="79"/>
      <c r="AB1317" s="79"/>
      <c r="AC1317" s="79"/>
      <c r="AD1317" s="79"/>
      <c r="AE1317" s="79"/>
      <c r="AR1317" s="161" t="s">
        <v>162</v>
      </c>
      <c r="AT1317" s="161" t="s">
        <v>26</v>
      </c>
      <c r="AU1317" s="161" t="s">
        <v>62</v>
      </c>
      <c r="AY1317" s="72" t="s">
        <v>107</v>
      </c>
      <c r="BE1317" s="162">
        <f>IF(N1317="základní",J1317,0)</f>
        <v>3036.03</v>
      </c>
      <c r="BF1317" s="162">
        <f>IF(N1317="snížená",J1317,0)</f>
        <v>0</v>
      </c>
      <c r="BG1317" s="162">
        <f>IF(N1317="zákl. přenesená",J1317,0)</f>
        <v>0</v>
      </c>
      <c r="BH1317" s="162">
        <f>IF(N1317="sníž. přenesená",J1317,0)</f>
        <v>0</v>
      </c>
      <c r="BI1317" s="162">
        <f>IF(N1317="nulová",J1317,0)</f>
        <v>0</v>
      </c>
      <c r="BJ1317" s="72" t="s">
        <v>105</v>
      </c>
      <c r="BK1317" s="162">
        <f>ROUND(I1317*H1317,2)</f>
        <v>3036.03</v>
      </c>
      <c r="BL1317" s="72" t="s">
        <v>162</v>
      </c>
      <c r="BM1317" s="161" t="s">
        <v>2002</v>
      </c>
    </row>
    <row r="1318" spans="1:65" s="82" customFormat="1" x14ac:dyDescent="0.2">
      <c r="A1318" s="79"/>
      <c r="B1318" s="80"/>
      <c r="C1318" s="79"/>
      <c r="D1318" s="163" t="s">
        <v>116</v>
      </c>
      <c r="E1318" s="79"/>
      <c r="F1318" s="164" t="s">
        <v>2003</v>
      </c>
      <c r="G1318" s="79"/>
      <c r="H1318" s="79"/>
      <c r="I1318" s="79"/>
      <c r="J1318" s="79"/>
      <c r="K1318" s="79"/>
      <c r="L1318" s="80"/>
      <c r="M1318" s="165"/>
      <c r="O1318" s="79"/>
      <c r="P1318" s="79"/>
      <c r="Q1318" s="79"/>
      <c r="R1318" s="79"/>
      <c r="S1318" s="79"/>
      <c r="T1318" s="166"/>
      <c r="U1318" s="79"/>
      <c r="V1318" s="79"/>
      <c r="W1318" s="79"/>
      <c r="X1318" s="79"/>
      <c r="Y1318" s="79"/>
      <c r="Z1318" s="79"/>
      <c r="AA1318" s="79"/>
      <c r="AB1318" s="79"/>
      <c r="AC1318" s="79"/>
      <c r="AD1318" s="79"/>
      <c r="AE1318" s="79"/>
      <c r="AT1318" s="72" t="s">
        <v>116</v>
      </c>
      <c r="AU1318" s="72" t="s">
        <v>62</v>
      </c>
    </row>
    <row r="1319" spans="1:65" s="82" customFormat="1" x14ac:dyDescent="0.2">
      <c r="A1319" s="79"/>
      <c r="B1319" s="80"/>
      <c r="C1319" s="79"/>
      <c r="D1319" s="167" t="s">
        <v>118</v>
      </c>
      <c r="E1319" s="79"/>
      <c r="F1319" s="168" t="s">
        <v>4080</v>
      </c>
      <c r="G1319" s="79"/>
      <c r="H1319" s="79"/>
      <c r="I1319" s="79"/>
      <c r="J1319" s="79"/>
      <c r="K1319" s="79"/>
      <c r="L1319" s="80"/>
      <c r="M1319" s="165"/>
      <c r="O1319" s="79"/>
      <c r="P1319" s="79"/>
      <c r="Q1319" s="79"/>
      <c r="R1319" s="79"/>
      <c r="S1319" s="79"/>
      <c r="T1319" s="166"/>
      <c r="U1319" s="79"/>
      <c r="V1319" s="79"/>
      <c r="W1319" s="79"/>
      <c r="X1319" s="79"/>
      <c r="Y1319" s="79"/>
      <c r="Z1319" s="79"/>
      <c r="AA1319" s="79"/>
      <c r="AB1319" s="79"/>
      <c r="AC1319" s="79"/>
      <c r="AD1319" s="79"/>
      <c r="AE1319" s="79"/>
      <c r="AT1319" s="72" t="s">
        <v>118</v>
      </c>
      <c r="AU1319" s="72" t="s">
        <v>62</v>
      </c>
    </row>
    <row r="1320" spans="1:65" s="82" customFormat="1" ht="16.5" customHeight="1" x14ac:dyDescent="0.2">
      <c r="A1320" s="79"/>
      <c r="B1320" s="150"/>
      <c r="C1320" s="151" t="s">
        <v>2004</v>
      </c>
      <c r="D1320" s="151" t="s">
        <v>26</v>
      </c>
      <c r="E1320" s="152" t="s">
        <v>2005</v>
      </c>
      <c r="F1320" s="153" t="s">
        <v>2006</v>
      </c>
      <c r="G1320" s="154" t="s">
        <v>125</v>
      </c>
      <c r="H1320" s="155">
        <v>1</v>
      </c>
      <c r="I1320" s="156">
        <v>14725.81</v>
      </c>
      <c r="J1320" s="156">
        <f>ROUND(I1320*H1320,2)</f>
        <v>14725.81</v>
      </c>
      <c r="K1320" s="153" t="s">
        <v>3562</v>
      </c>
      <c r="L1320" s="80"/>
      <c r="M1320" s="157" t="s">
        <v>31</v>
      </c>
      <c r="N1320" s="158" t="s">
        <v>3550</v>
      </c>
      <c r="O1320" s="159">
        <v>0.93600000000000005</v>
      </c>
      <c r="P1320" s="159">
        <f>O1320*H1320</f>
        <v>0.93600000000000005</v>
      </c>
      <c r="Q1320" s="159">
        <v>2.6478924500000001E-2</v>
      </c>
      <c r="R1320" s="159">
        <f>Q1320*H1320</f>
        <v>2.6478924500000001E-2</v>
      </c>
      <c r="S1320" s="159">
        <v>0</v>
      </c>
      <c r="T1320" s="160">
        <f>S1320*H1320</f>
        <v>0</v>
      </c>
      <c r="U1320" s="79"/>
      <c r="V1320" s="79"/>
      <c r="W1320" s="79"/>
      <c r="X1320" s="79"/>
      <c r="Y1320" s="79"/>
      <c r="Z1320" s="79"/>
      <c r="AA1320" s="79"/>
      <c r="AB1320" s="79"/>
      <c r="AC1320" s="79"/>
      <c r="AD1320" s="79"/>
      <c r="AE1320" s="79"/>
      <c r="AR1320" s="161" t="s">
        <v>162</v>
      </c>
      <c r="AT1320" s="161" t="s">
        <v>26</v>
      </c>
      <c r="AU1320" s="161" t="s">
        <v>62</v>
      </c>
      <c r="AY1320" s="72" t="s">
        <v>107</v>
      </c>
      <c r="BE1320" s="162">
        <f>IF(N1320="základní",J1320,0)</f>
        <v>14725.81</v>
      </c>
      <c r="BF1320" s="162">
        <f>IF(N1320="snížená",J1320,0)</f>
        <v>0</v>
      </c>
      <c r="BG1320" s="162">
        <f>IF(N1320="zákl. přenesená",J1320,0)</f>
        <v>0</v>
      </c>
      <c r="BH1320" s="162">
        <f>IF(N1320="sníž. přenesená",J1320,0)</f>
        <v>0</v>
      </c>
      <c r="BI1320" s="162">
        <f>IF(N1320="nulová",J1320,0)</f>
        <v>0</v>
      </c>
      <c r="BJ1320" s="72" t="s">
        <v>105</v>
      </c>
      <c r="BK1320" s="162">
        <f>ROUND(I1320*H1320,2)</f>
        <v>14725.81</v>
      </c>
      <c r="BL1320" s="72" t="s">
        <v>162</v>
      </c>
      <c r="BM1320" s="161" t="s">
        <v>2007</v>
      </c>
    </row>
    <row r="1321" spans="1:65" s="82" customFormat="1" x14ac:dyDescent="0.2">
      <c r="A1321" s="79"/>
      <c r="B1321" s="80"/>
      <c r="C1321" s="79"/>
      <c r="D1321" s="163" t="s">
        <v>116</v>
      </c>
      <c r="E1321" s="79"/>
      <c r="F1321" s="164" t="s">
        <v>2008</v>
      </c>
      <c r="G1321" s="79"/>
      <c r="H1321" s="79"/>
      <c r="I1321" s="79"/>
      <c r="J1321" s="79"/>
      <c r="K1321" s="79"/>
      <c r="L1321" s="80"/>
      <c r="M1321" s="165"/>
      <c r="O1321" s="79"/>
      <c r="P1321" s="79"/>
      <c r="Q1321" s="79"/>
      <c r="R1321" s="79"/>
      <c r="S1321" s="79"/>
      <c r="T1321" s="166"/>
      <c r="U1321" s="79"/>
      <c r="V1321" s="79"/>
      <c r="W1321" s="79"/>
      <c r="X1321" s="79"/>
      <c r="Y1321" s="79"/>
      <c r="Z1321" s="79"/>
      <c r="AA1321" s="79"/>
      <c r="AB1321" s="79"/>
      <c r="AC1321" s="79"/>
      <c r="AD1321" s="79"/>
      <c r="AE1321" s="79"/>
      <c r="AT1321" s="72" t="s">
        <v>116</v>
      </c>
      <c r="AU1321" s="72" t="s">
        <v>62</v>
      </c>
    </row>
    <row r="1322" spans="1:65" s="82" customFormat="1" x14ac:dyDescent="0.2">
      <c r="A1322" s="79"/>
      <c r="B1322" s="80"/>
      <c r="C1322" s="79"/>
      <c r="D1322" s="167" t="s">
        <v>118</v>
      </c>
      <c r="E1322" s="79"/>
      <c r="F1322" s="168" t="s">
        <v>4081</v>
      </c>
      <c r="G1322" s="79"/>
      <c r="H1322" s="79"/>
      <c r="I1322" s="79"/>
      <c r="J1322" s="79"/>
      <c r="K1322" s="79"/>
      <c r="L1322" s="80"/>
      <c r="M1322" s="165"/>
      <c r="O1322" s="79"/>
      <c r="P1322" s="79"/>
      <c r="Q1322" s="79"/>
      <c r="R1322" s="79"/>
      <c r="S1322" s="79"/>
      <c r="T1322" s="166"/>
      <c r="U1322" s="79"/>
      <c r="V1322" s="79"/>
      <c r="W1322" s="79"/>
      <c r="X1322" s="79"/>
      <c r="Y1322" s="79"/>
      <c r="Z1322" s="79"/>
      <c r="AA1322" s="79"/>
      <c r="AB1322" s="79"/>
      <c r="AC1322" s="79"/>
      <c r="AD1322" s="79"/>
      <c r="AE1322" s="79"/>
      <c r="AT1322" s="72" t="s">
        <v>118</v>
      </c>
      <c r="AU1322" s="72" t="s">
        <v>62</v>
      </c>
    </row>
    <row r="1323" spans="1:65" s="82" customFormat="1" ht="16.5" customHeight="1" x14ac:dyDescent="0.2">
      <c r="A1323" s="79"/>
      <c r="B1323" s="150"/>
      <c r="C1323" s="151" t="s">
        <v>2009</v>
      </c>
      <c r="D1323" s="151" t="s">
        <v>26</v>
      </c>
      <c r="E1323" s="152" t="s">
        <v>2010</v>
      </c>
      <c r="F1323" s="153" t="s">
        <v>2011</v>
      </c>
      <c r="G1323" s="154" t="s">
        <v>161</v>
      </c>
      <c r="H1323" s="155">
        <v>2</v>
      </c>
      <c r="I1323" s="156">
        <v>345.32</v>
      </c>
      <c r="J1323" s="156">
        <f>ROUND(I1323*H1323,2)</f>
        <v>690.64</v>
      </c>
      <c r="K1323" s="153" t="s">
        <v>3562</v>
      </c>
      <c r="L1323" s="80"/>
      <c r="M1323" s="157" t="s">
        <v>31</v>
      </c>
      <c r="N1323" s="158" t="s">
        <v>3550</v>
      </c>
      <c r="O1323" s="159">
        <v>0.73799999999999999</v>
      </c>
      <c r="P1323" s="159">
        <f>O1323*H1323</f>
        <v>1.476</v>
      </c>
      <c r="Q1323" s="159">
        <v>1.6739999999999999E-5</v>
      </c>
      <c r="R1323" s="159">
        <f>Q1323*H1323</f>
        <v>3.3479999999999998E-5</v>
      </c>
      <c r="S1323" s="159">
        <v>1.2E-2</v>
      </c>
      <c r="T1323" s="160">
        <f>S1323*H1323</f>
        <v>2.4E-2</v>
      </c>
      <c r="U1323" s="79"/>
      <c r="V1323" s="79"/>
      <c r="W1323" s="79"/>
      <c r="X1323" s="79"/>
      <c r="Y1323" s="79"/>
      <c r="Z1323" s="79"/>
      <c r="AA1323" s="79"/>
      <c r="AB1323" s="79"/>
      <c r="AC1323" s="79"/>
      <c r="AD1323" s="79"/>
      <c r="AE1323" s="79"/>
      <c r="AR1323" s="161" t="s">
        <v>162</v>
      </c>
      <c r="AT1323" s="161" t="s">
        <v>26</v>
      </c>
      <c r="AU1323" s="161" t="s">
        <v>62</v>
      </c>
      <c r="AY1323" s="72" t="s">
        <v>107</v>
      </c>
      <c r="BE1323" s="162">
        <f>IF(N1323="základní",J1323,0)</f>
        <v>690.64</v>
      </c>
      <c r="BF1323" s="162">
        <f>IF(N1323="snížená",J1323,0)</f>
        <v>0</v>
      </c>
      <c r="BG1323" s="162">
        <f>IF(N1323="zákl. přenesená",J1323,0)</f>
        <v>0</v>
      </c>
      <c r="BH1323" s="162">
        <f>IF(N1323="sníž. přenesená",J1323,0)</f>
        <v>0</v>
      </c>
      <c r="BI1323" s="162">
        <f>IF(N1323="nulová",J1323,0)</f>
        <v>0</v>
      </c>
      <c r="BJ1323" s="72" t="s">
        <v>105</v>
      </c>
      <c r="BK1323" s="162">
        <f>ROUND(I1323*H1323,2)</f>
        <v>690.64</v>
      </c>
      <c r="BL1323" s="72" t="s">
        <v>162</v>
      </c>
      <c r="BM1323" s="161" t="s">
        <v>2012</v>
      </c>
    </row>
    <row r="1324" spans="1:65" s="82" customFormat="1" x14ac:dyDescent="0.2">
      <c r="A1324" s="79"/>
      <c r="B1324" s="80"/>
      <c r="C1324" s="79"/>
      <c r="D1324" s="163" t="s">
        <v>116</v>
      </c>
      <c r="E1324" s="79"/>
      <c r="F1324" s="164" t="s">
        <v>2013</v>
      </c>
      <c r="G1324" s="79"/>
      <c r="H1324" s="79"/>
      <c r="I1324" s="79"/>
      <c r="J1324" s="79"/>
      <c r="K1324" s="79"/>
      <c r="L1324" s="80"/>
      <c r="M1324" s="165"/>
      <c r="O1324" s="79"/>
      <c r="P1324" s="79"/>
      <c r="Q1324" s="79"/>
      <c r="R1324" s="79"/>
      <c r="S1324" s="79"/>
      <c r="T1324" s="166"/>
      <c r="U1324" s="79"/>
      <c r="V1324" s="79"/>
      <c r="W1324" s="79"/>
      <c r="X1324" s="79"/>
      <c r="Y1324" s="79"/>
      <c r="Z1324" s="79"/>
      <c r="AA1324" s="79"/>
      <c r="AB1324" s="79"/>
      <c r="AC1324" s="79"/>
      <c r="AD1324" s="79"/>
      <c r="AE1324" s="79"/>
      <c r="AT1324" s="72" t="s">
        <v>116</v>
      </c>
      <c r="AU1324" s="72" t="s">
        <v>62</v>
      </c>
    </row>
    <row r="1325" spans="1:65" s="82" customFormat="1" x14ac:dyDescent="0.2">
      <c r="A1325" s="79"/>
      <c r="B1325" s="80"/>
      <c r="C1325" s="79"/>
      <c r="D1325" s="167" t="s">
        <v>118</v>
      </c>
      <c r="E1325" s="79"/>
      <c r="F1325" s="168" t="s">
        <v>4082</v>
      </c>
      <c r="G1325" s="79"/>
      <c r="H1325" s="79"/>
      <c r="I1325" s="79"/>
      <c r="J1325" s="79"/>
      <c r="K1325" s="79"/>
      <c r="L1325" s="80"/>
      <c r="M1325" s="165"/>
      <c r="O1325" s="79"/>
      <c r="P1325" s="79"/>
      <c r="Q1325" s="79"/>
      <c r="R1325" s="79"/>
      <c r="S1325" s="79"/>
      <c r="T1325" s="166"/>
      <c r="U1325" s="79"/>
      <c r="V1325" s="79"/>
      <c r="W1325" s="79"/>
      <c r="X1325" s="79"/>
      <c r="Y1325" s="79"/>
      <c r="Z1325" s="79"/>
      <c r="AA1325" s="79"/>
      <c r="AB1325" s="79"/>
      <c r="AC1325" s="79"/>
      <c r="AD1325" s="79"/>
      <c r="AE1325" s="79"/>
      <c r="AT1325" s="72" t="s">
        <v>118</v>
      </c>
      <c r="AU1325" s="72" t="s">
        <v>62</v>
      </c>
    </row>
    <row r="1326" spans="1:65" s="82" customFormat="1" ht="16.5" customHeight="1" x14ac:dyDescent="0.2">
      <c r="A1326" s="79"/>
      <c r="B1326" s="150"/>
      <c r="C1326" s="151" t="s">
        <v>2014</v>
      </c>
      <c r="D1326" s="151" t="s">
        <v>26</v>
      </c>
      <c r="E1326" s="152" t="s">
        <v>2015</v>
      </c>
      <c r="F1326" s="153" t="s">
        <v>2016</v>
      </c>
      <c r="G1326" s="154" t="s">
        <v>161</v>
      </c>
      <c r="H1326" s="155">
        <v>1</v>
      </c>
      <c r="I1326" s="156">
        <v>436.72</v>
      </c>
      <c r="J1326" s="156">
        <f>ROUND(I1326*H1326,2)</f>
        <v>436.72</v>
      </c>
      <c r="K1326" s="153" t="s">
        <v>3562</v>
      </c>
      <c r="L1326" s="80"/>
      <c r="M1326" s="157" t="s">
        <v>31</v>
      </c>
      <c r="N1326" s="158" t="s">
        <v>3550</v>
      </c>
      <c r="O1326" s="159">
        <v>0.93400000000000005</v>
      </c>
      <c r="P1326" s="159">
        <f>O1326*H1326</f>
        <v>0.93400000000000005</v>
      </c>
      <c r="Q1326" s="159">
        <v>1.6739999999999999E-5</v>
      </c>
      <c r="R1326" s="159">
        <f>Q1326*H1326</f>
        <v>1.6739999999999999E-5</v>
      </c>
      <c r="S1326" s="159">
        <v>2.8000000000000001E-2</v>
      </c>
      <c r="T1326" s="160">
        <f>S1326*H1326</f>
        <v>2.8000000000000001E-2</v>
      </c>
      <c r="U1326" s="79"/>
      <c r="V1326" s="79"/>
      <c r="W1326" s="79"/>
      <c r="X1326" s="79"/>
      <c r="Y1326" s="79"/>
      <c r="Z1326" s="79"/>
      <c r="AA1326" s="79"/>
      <c r="AB1326" s="79"/>
      <c r="AC1326" s="79"/>
      <c r="AD1326" s="79"/>
      <c r="AE1326" s="79"/>
      <c r="AR1326" s="161" t="s">
        <v>162</v>
      </c>
      <c r="AT1326" s="161" t="s">
        <v>26</v>
      </c>
      <c r="AU1326" s="161" t="s">
        <v>62</v>
      </c>
      <c r="AY1326" s="72" t="s">
        <v>107</v>
      </c>
      <c r="BE1326" s="162">
        <f>IF(N1326="základní",J1326,0)</f>
        <v>436.72</v>
      </c>
      <c r="BF1326" s="162">
        <f>IF(N1326="snížená",J1326,0)</f>
        <v>0</v>
      </c>
      <c r="BG1326" s="162">
        <f>IF(N1326="zákl. přenesená",J1326,0)</f>
        <v>0</v>
      </c>
      <c r="BH1326" s="162">
        <f>IF(N1326="sníž. přenesená",J1326,0)</f>
        <v>0</v>
      </c>
      <c r="BI1326" s="162">
        <f>IF(N1326="nulová",J1326,0)</f>
        <v>0</v>
      </c>
      <c r="BJ1326" s="72" t="s">
        <v>105</v>
      </c>
      <c r="BK1326" s="162">
        <f>ROUND(I1326*H1326,2)</f>
        <v>436.72</v>
      </c>
      <c r="BL1326" s="72" t="s">
        <v>162</v>
      </c>
      <c r="BM1326" s="161" t="s">
        <v>2017</v>
      </c>
    </row>
    <row r="1327" spans="1:65" s="82" customFormat="1" x14ac:dyDescent="0.2">
      <c r="A1327" s="79"/>
      <c r="B1327" s="80"/>
      <c r="C1327" s="79"/>
      <c r="D1327" s="163" t="s">
        <v>116</v>
      </c>
      <c r="E1327" s="79"/>
      <c r="F1327" s="164" t="s">
        <v>2018</v>
      </c>
      <c r="G1327" s="79"/>
      <c r="H1327" s="79"/>
      <c r="I1327" s="79"/>
      <c r="J1327" s="79"/>
      <c r="K1327" s="79"/>
      <c r="L1327" s="80"/>
      <c r="M1327" s="165"/>
      <c r="O1327" s="79"/>
      <c r="P1327" s="79"/>
      <c r="Q1327" s="79"/>
      <c r="R1327" s="79"/>
      <c r="S1327" s="79"/>
      <c r="T1327" s="166"/>
      <c r="U1327" s="79"/>
      <c r="V1327" s="79"/>
      <c r="W1327" s="79"/>
      <c r="X1327" s="79"/>
      <c r="Y1327" s="79"/>
      <c r="Z1327" s="79"/>
      <c r="AA1327" s="79"/>
      <c r="AB1327" s="79"/>
      <c r="AC1327" s="79"/>
      <c r="AD1327" s="79"/>
      <c r="AE1327" s="79"/>
      <c r="AT1327" s="72" t="s">
        <v>116</v>
      </c>
      <c r="AU1327" s="72" t="s">
        <v>62</v>
      </c>
    </row>
    <row r="1328" spans="1:65" s="82" customFormat="1" x14ac:dyDescent="0.2">
      <c r="A1328" s="79"/>
      <c r="B1328" s="80"/>
      <c r="C1328" s="79"/>
      <c r="D1328" s="167" t="s">
        <v>118</v>
      </c>
      <c r="E1328" s="79"/>
      <c r="F1328" s="168" t="s">
        <v>4083</v>
      </c>
      <c r="G1328" s="79"/>
      <c r="H1328" s="79"/>
      <c r="I1328" s="79"/>
      <c r="J1328" s="79"/>
      <c r="K1328" s="79"/>
      <c r="L1328" s="80"/>
      <c r="M1328" s="165"/>
      <c r="O1328" s="79"/>
      <c r="P1328" s="79"/>
      <c r="Q1328" s="79"/>
      <c r="R1328" s="79"/>
      <c r="S1328" s="79"/>
      <c r="T1328" s="166"/>
      <c r="U1328" s="79"/>
      <c r="V1328" s="79"/>
      <c r="W1328" s="79"/>
      <c r="X1328" s="79"/>
      <c r="Y1328" s="79"/>
      <c r="Z1328" s="79"/>
      <c r="AA1328" s="79"/>
      <c r="AB1328" s="79"/>
      <c r="AC1328" s="79"/>
      <c r="AD1328" s="79"/>
      <c r="AE1328" s="79"/>
      <c r="AT1328" s="72" t="s">
        <v>118</v>
      </c>
      <c r="AU1328" s="72" t="s">
        <v>62</v>
      </c>
    </row>
    <row r="1329" spans="1:65" s="82" customFormat="1" ht="16.5" customHeight="1" x14ac:dyDescent="0.2">
      <c r="A1329" s="79"/>
      <c r="B1329" s="150"/>
      <c r="C1329" s="151" t="s">
        <v>2019</v>
      </c>
      <c r="D1329" s="151" t="s">
        <v>26</v>
      </c>
      <c r="E1329" s="152" t="s">
        <v>2020</v>
      </c>
      <c r="F1329" s="153" t="s">
        <v>2021</v>
      </c>
      <c r="G1329" s="154" t="s">
        <v>125</v>
      </c>
      <c r="H1329" s="155">
        <v>1</v>
      </c>
      <c r="I1329" s="156">
        <v>3684.24</v>
      </c>
      <c r="J1329" s="156">
        <f>ROUND(I1329*H1329,2)</f>
        <v>3684.24</v>
      </c>
      <c r="K1329" s="153" t="s">
        <v>3562</v>
      </c>
      <c r="L1329" s="80"/>
      <c r="M1329" s="157" t="s">
        <v>31</v>
      </c>
      <c r="N1329" s="158" t="s">
        <v>3550</v>
      </c>
      <c r="O1329" s="159">
        <v>1.6279999999999999</v>
      </c>
      <c r="P1329" s="159">
        <f>O1329*H1329</f>
        <v>1.6279999999999999</v>
      </c>
      <c r="Q1329" s="159">
        <v>8.8337905000000008E-3</v>
      </c>
      <c r="R1329" s="159">
        <f>Q1329*H1329</f>
        <v>8.8337905000000008E-3</v>
      </c>
      <c r="S1329" s="159">
        <v>0</v>
      </c>
      <c r="T1329" s="160">
        <f>S1329*H1329</f>
        <v>0</v>
      </c>
      <c r="U1329" s="79"/>
      <c r="V1329" s="79"/>
      <c r="W1329" s="79"/>
      <c r="X1329" s="79"/>
      <c r="Y1329" s="79"/>
      <c r="Z1329" s="79"/>
      <c r="AA1329" s="79"/>
      <c r="AB1329" s="79"/>
      <c r="AC1329" s="79"/>
      <c r="AD1329" s="79"/>
      <c r="AE1329" s="79"/>
      <c r="AR1329" s="161" t="s">
        <v>162</v>
      </c>
      <c r="AT1329" s="161" t="s">
        <v>26</v>
      </c>
      <c r="AU1329" s="161" t="s">
        <v>62</v>
      </c>
      <c r="AY1329" s="72" t="s">
        <v>107</v>
      </c>
      <c r="BE1329" s="162">
        <f>IF(N1329="základní",J1329,0)</f>
        <v>3684.24</v>
      </c>
      <c r="BF1329" s="162">
        <f>IF(N1329="snížená",J1329,0)</f>
        <v>0</v>
      </c>
      <c r="BG1329" s="162">
        <f>IF(N1329="zákl. přenesená",J1329,0)</f>
        <v>0</v>
      </c>
      <c r="BH1329" s="162">
        <f>IF(N1329="sníž. přenesená",J1329,0)</f>
        <v>0</v>
      </c>
      <c r="BI1329" s="162">
        <f>IF(N1329="nulová",J1329,0)</f>
        <v>0</v>
      </c>
      <c r="BJ1329" s="72" t="s">
        <v>105</v>
      </c>
      <c r="BK1329" s="162">
        <f>ROUND(I1329*H1329,2)</f>
        <v>3684.24</v>
      </c>
      <c r="BL1329" s="72" t="s">
        <v>162</v>
      </c>
      <c r="BM1329" s="161" t="s">
        <v>2022</v>
      </c>
    </row>
    <row r="1330" spans="1:65" s="82" customFormat="1" x14ac:dyDescent="0.2">
      <c r="A1330" s="79"/>
      <c r="B1330" s="80"/>
      <c r="C1330" s="79"/>
      <c r="D1330" s="163" t="s">
        <v>116</v>
      </c>
      <c r="E1330" s="79"/>
      <c r="F1330" s="164" t="s">
        <v>2023</v>
      </c>
      <c r="G1330" s="79"/>
      <c r="H1330" s="79"/>
      <c r="I1330" s="79"/>
      <c r="J1330" s="79"/>
      <c r="K1330" s="79"/>
      <c r="L1330" s="80"/>
      <c r="M1330" s="165"/>
      <c r="O1330" s="79"/>
      <c r="P1330" s="79"/>
      <c r="Q1330" s="79"/>
      <c r="R1330" s="79"/>
      <c r="S1330" s="79"/>
      <c r="T1330" s="166"/>
      <c r="U1330" s="79"/>
      <c r="V1330" s="79"/>
      <c r="W1330" s="79"/>
      <c r="X1330" s="79"/>
      <c r="Y1330" s="79"/>
      <c r="Z1330" s="79"/>
      <c r="AA1330" s="79"/>
      <c r="AB1330" s="79"/>
      <c r="AC1330" s="79"/>
      <c r="AD1330" s="79"/>
      <c r="AE1330" s="79"/>
      <c r="AT1330" s="72" t="s">
        <v>116</v>
      </c>
      <c r="AU1330" s="72" t="s">
        <v>62</v>
      </c>
    </row>
    <row r="1331" spans="1:65" s="82" customFormat="1" x14ac:dyDescent="0.2">
      <c r="A1331" s="79"/>
      <c r="B1331" s="80"/>
      <c r="C1331" s="79"/>
      <c r="D1331" s="167" t="s">
        <v>118</v>
      </c>
      <c r="E1331" s="79"/>
      <c r="F1331" s="168" t="s">
        <v>4084</v>
      </c>
      <c r="G1331" s="79"/>
      <c r="H1331" s="79"/>
      <c r="I1331" s="79"/>
      <c r="J1331" s="79"/>
      <c r="K1331" s="79"/>
      <c r="L1331" s="80"/>
      <c r="M1331" s="165"/>
      <c r="O1331" s="79"/>
      <c r="P1331" s="79"/>
      <c r="Q1331" s="79"/>
      <c r="R1331" s="79"/>
      <c r="S1331" s="79"/>
      <c r="T1331" s="166"/>
      <c r="U1331" s="79"/>
      <c r="V1331" s="79"/>
      <c r="W1331" s="79"/>
      <c r="X1331" s="79"/>
      <c r="Y1331" s="79"/>
      <c r="Z1331" s="79"/>
      <c r="AA1331" s="79"/>
      <c r="AB1331" s="79"/>
      <c r="AC1331" s="79"/>
      <c r="AD1331" s="79"/>
      <c r="AE1331" s="79"/>
      <c r="AT1331" s="72" t="s">
        <v>118</v>
      </c>
      <c r="AU1331" s="72" t="s">
        <v>62</v>
      </c>
    </row>
    <row r="1332" spans="1:65" s="82" customFormat="1" ht="16.5" customHeight="1" x14ac:dyDescent="0.2">
      <c r="A1332" s="79"/>
      <c r="B1332" s="150"/>
      <c r="C1332" s="151" t="s">
        <v>2024</v>
      </c>
      <c r="D1332" s="151" t="s">
        <v>26</v>
      </c>
      <c r="E1332" s="152" t="s">
        <v>2025</v>
      </c>
      <c r="F1332" s="153" t="s">
        <v>2026</v>
      </c>
      <c r="G1332" s="154" t="s">
        <v>125</v>
      </c>
      <c r="H1332" s="155">
        <v>1</v>
      </c>
      <c r="I1332" s="156">
        <v>4025.7</v>
      </c>
      <c r="J1332" s="156">
        <f>ROUND(I1332*H1332,2)</f>
        <v>4025.7</v>
      </c>
      <c r="K1332" s="153" t="s">
        <v>3562</v>
      </c>
      <c r="L1332" s="80"/>
      <c r="M1332" s="157" t="s">
        <v>31</v>
      </c>
      <c r="N1332" s="158" t="s">
        <v>3550</v>
      </c>
      <c r="O1332" s="159">
        <v>1.95</v>
      </c>
      <c r="P1332" s="159">
        <f>O1332*H1332</f>
        <v>1.95</v>
      </c>
      <c r="Q1332" s="159">
        <v>1.03715205E-2</v>
      </c>
      <c r="R1332" s="159">
        <f>Q1332*H1332</f>
        <v>1.03715205E-2</v>
      </c>
      <c r="S1332" s="159">
        <v>0</v>
      </c>
      <c r="T1332" s="160">
        <f>S1332*H1332</f>
        <v>0</v>
      </c>
      <c r="U1332" s="79"/>
      <c r="V1332" s="79"/>
      <c r="W1332" s="79"/>
      <c r="X1332" s="79"/>
      <c r="Y1332" s="79"/>
      <c r="Z1332" s="79"/>
      <c r="AA1332" s="79"/>
      <c r="AB1332" s="79"/>
      <c r="AC1332" s="79"/>
      <c r="AD1332" s="79"/>
      <c r="AE1332" s="79"/>
      <c r="AR1332" s="161" t="s">
        <v>162</v>
      </c>
      <c r="AT1332" s="161" t="s">
        <v>26</v>
      </c>
      <c r="AU1332" s="161" t="s">
        <v>62</v>
      </c>
      <c r="AY1332" s="72" t="s">
        <v>107</v>
      </c>
      <c r="BE1332" s="162">
        <f>IF(N1332="základní",J1332,0)</f>
        <v>4025.7</v>
      </c>
      <c r="BF1332" s="162">
        <f>IF(N1332="snížená",J1332,0)</f>
        <v>0</v>
      </c>
      <c r="BG1332" s="162">
        <f>IF(N1332="zákl. přenesená",J1332,0)</f>
        <v>0</v>
      </c>
      <c r="BH1332" s="162">
        <f>IF(N1332="sníž. přenesená",J1332,0)</f>
        <v>0</v>
      </c>
      <c r="BI1332" s="162">
        <f>IF(N1332="nulová",J1332,0)</f>
        <v>0</v>
      </c>
      <c r="BJ1332" s="72" t="s">
        <v>105</v>
      </c>
      <c r="BK1332" s="162">
        <f>ROUND(I1332*H1332,2)</f>
        <v>4025.7</v>
      </c>
      <c r="BL1332" s="72" t="s">
        <v>162</v>
      </c>
      <c r="BM1332" s="161" t="s">
        <v>2027</v>
      </c>
    </row>
    <row r="1333" spans="1:65" s="82" customFormat="1" x14ac:dyDescent="0.2">
      <c r="A1333" s="79"/>
      <c r="B1333" s="80"/>
      <c r="C1333" s="79"/>
      <c r="D1333" s="163" t="s">
        <v>116</v>
      </c>
      <c r="E1333" s="79"/>
      <c r="F1333" s="164" t="s">
        <v>2028</v>
      </c>
      <c r="G1333" s="79"/>
      <c r="H1333" s="79"/>
      <c r="I1333" s="79"/>
      <c r="J1333" s="79"/>
      <c r="K1333" s="79"/>
      <c r="L1333" s="80"/>
      <c r="M1333" s="165"/>
      <c r="O1333" s="79"/>
      <c r="P1333" s="79"/>
      <c r="Q1333" s="79"/>
      <c r="R1333" s="79"/>
      <c r="S1333" s="79"/>
      <c r="T1333" s="166"/>
      <c r="U1333" s="79"/>
      <c r="V1333" s="79"/>
      <c r="W1333" s="79"/>
      <c r="X1333" s="79"/>
      <c r="Y1333" s="79"/>
      <c r="Z1333" s="79"/>
      <c r="AA1333" s="79"/>
      <c r="AB1333" s="79"/>
      <c r="AC1333" s="79"/>
      <c r="AD1333" s="79"/>
      <c r="AE1333" s="79"/>
      <c r="AT1333" s="72" t="s">
        <v>116</v>
      </c>
      <c r="AU1333" s="72" t="s">
        <v>62</v>
      </c>
    </row>
    <row r="1334" spans="1:65" s="82" customFormat="1" x14ac:dyDescent="0.2">
      <c r="A1334" s="79"/>
      <c r="B1334" s="80"/>
      <c r="C1334" s="79"/>
      <c r="D1334" s="167" t="s">
        <v>118</v>
      </c>
      <c r="E1334" s="79"/>
      <c r="F1334" s="168" t="s">
        <v>4085</v>
      </c>
      <c r="G1334" s="79"/>
      <c r="H1334" s="79"/>
      <c r="I1334" s="79"/>
      <c r="J1334" s="79"/>
      <c r="K1334" s="79"/>
      <c r="L1334" s="80"/>
      <c r="M1334" s="165"/>
      <c r="O1334" s="79"/>
      <c r="P1334" s="79"/>
      <c r="Q1334" s="79"/>
      <c r="R1334" s="79"/>
      <c r="S1334" s="79"/>
      <c r="T1334" s="166"/>
      <c r="U1334" s="79"/>
      <c r="V1334" s="79"/>
      <c r="W1334" s="79"/>
      <c r="X1334" s="79"/>
      <c r="Y1334" s="79"/>
      <c r="Z1334" s="79"/>
      <c r="AA1334" s="79"/>
      <c r="AB1334" s="79"/>
      <c r="AC1334" s="79"/>
      <c r="AD1334" s="79"/>
      <c r="AE1334" s="79"/>
      <c r="AT1334" s="72" t="s">
        <v>118</v>
      </c>
      <c r="AU1334" s="72" t="s">
        <v>62</v>
      </c>
    </row>
    <row r="1335" spans="1:65" s="82" customFormat="1" ht="16.5" customHeight="1" x14ac:dyDescent="0.2">
      <c r="A1335" s="79"/>
      <c r="B1335" s="150"/>
      <c r="C1335" s="151" t="s">
        <v>2029</v>
      </c>
      <c r="D1335" s="151" t="s">
        <v>26</v>
      </c>
      <c r="E1335" s="152" t="s">
        <v>2030</v>
      </c>
      <c r="F1335" s="153" t="s">
        <v>2031</v>
      </c>
      <c r="G1335" s="154" t="s">
        <v>125</v>
      </c>
      <c r="H1335" s="155">
        <v>1</v>
      </c>
      <c r="I1335" s="156">
        <v>7868.82</v>
      </c>
      <c r="J1335" s="156">
        <f>ROUND(I1335*H1335,2)</f>
        <v>7868.82</v>
      </c>
      <c r="K1335" s="153" t="s">
        <v>3562</v>
      </c>
      <c r="L1335" s="80"/>
      <c r="M1335" s="157" t="s">
        <v>31</v>
      </c>
      <c r="N1335" s="158" t="s">
        <v>3550</v>
      </c>
      <c r="O1335" s="159">
        <v>0.97799999999999998</v>
      </c>
      <c r="P1335" s="159">
        <f>O1335*H1335</f>
        <v>0.97799999999999998</v>
      </c>
      <c r="Q1335" s="159">
        <v>2.4860524500000002E-2</v>
      </c>
      <c r="R1335" s="159">
        <f>Q1335*H1335</f>
        <v>2.4860524500000002E-2</v>
      </c>
      <c r="S1335" s="159">
        <v>0</v>
      </c>
      <c r="T1335" s="160">
        <f>S1335*H1335</f>
        <v>0</v>
      </c>
      <c r="U1335" s="79"/>
      <c r="V1335" s="79"/>
      <c r="W1335" s="79"/>
      <c r="X1335" s="79"/>
      <c r="Y1335" s="79"/>
      <c r="Z1335" s="79"/>
      <c r="AA1335" s="79"/>
      <c r="AB1335" s="79"/>
      <c r="AC1335" s="79"/>
      <c r="AD1335" s="79"/>
      <c r="AE1335" s="79"/>
      <c r="AR1335" s="161" t="s">
        <v>162</v>
      </c>
      <c r="AT1335" s="161" t="s">
        <v>26</v>
      </c>
      <c r="AU1335" s="161" t="s">
        <v>62</v>
      </c>
      <c r="AY1335" s="72" t="s">
        <v>107</v>
      </c>
      <c r="BE1335" s="162">
        <f>IF(N1335="základní",J1335,0)</f>
        <v>7868.82</v>
      </c>
      <c r="BF1335" s="162">
        <f>IF(N1335="snížená",J1335,0)</f>
        <v>0</v>
      </c>
      <c r="BG1335" s="162">
        <f>IF(N1335="zákl. přenesená",J1335,0)</f>
        <v>0</v>
      </c>
      <c r="BH1335" s="162">
        <f>IF(N1335="sníž. přenesená",J1335,0)</f>
        <v>0</v>
      </c>
      <c r="BI1335" s="162">
        <f>IF(N1335="nulová",J1335,0)</f>
        <v>0</v>
      </c>
      <c r="BJ1335" s="72" t="s">
        <v>105</v>
      </c>
      <c r="BK1335" s="162">
        <f>ROUND(I1335*H1335,2)</f>
        <v>7868.82</v>
      </c>
      <c r="BL1335" s="72" t="s">
        <v>162</v>
      </c>
      <c r="BM1335" s="161" t="s">
        <v>2032</v>
      </c>
    </row>
    <row r="1336" spans="1:65" s="82" customFormat="1" x14ac:dyDescent="0.2">
      <c r="A1336" s="79"/>
      <c r="B1336" s="80"/>
      <c r="C1336" s="79"/>
      <c r="D1336" s="163" t="s">
        <v>116</v>
      </c>
      <c r="E1336" s="79"/>
      <c r="F1336" s="164" t="s">
        <v>2033</v>
      </c>
      <c r="G1336" s="79"/>
      <c r="H1336" s="79"/>
      <c r="I1336" s="79"/>
      <c r="J1336" s="79"/>
      <c r="K1336" s="79"/>
      <c r="L1336" s="80"/>
      <c r="M1336" s="165"/>
      <c r="O1336" s="79"/>
      <c r="P1336" s="79"/>
      <c r="Q1336" s="79"/>
      <c r="R1336" s="79"/>
      <c r="S1336" s="79"/>
      <c r="T1336" s="166"/>
      <c r="U1336" s="79"/>
      <c r="V1336" s="79"/>
      <c r="W1336" s="79"/>
      <c r="X1336" s="79"/>
      <c r="Y1336" s="79"/>
      <c r="Z1336" s="79"/>
      <c r="AA1336" s="79"/>
      <c r="AB1336" s="79"/>
      <c r="AC1336" s="79"/>
      <c r="AD1336" s="79"/>
      <c r="AE1336" s="79"/>
      <c r="AT1336" s="72" t="s">
        <v>116</v>
      </c>
      <c r="AU1336" s="72" t="s">
        <v>62</v>
      </c>
    </row>
    <row r="1337" spans="1:65" s="82" customFormat="1" x14ac:dyDescent="0.2">
      <c r="A1337" s="79"/>
      <c r="B1337" s="80"/>
      <c r="C1337" s="79"/>
      <c r="D1337" s="167" t="s">
        <v>118</v>
      </c>
      <c r="E1337" s="79"/>
      <c r="F1337" s="168" t="s">
        <v>4086</v>
      </c>
      <c r="G1337" s="79"/>
      <c r="H1337" s="79"/>
      <c r="I1337" s="79"/>
      <c r="J1337" s="79"/>
      <c r="K1337" s="79"/>
      <c r="L1337" s="80"/>
      <c r="M1337" s="165"/>
      <c r="O1337" s="79"/>
      <c r="P1337" s="79"/>
      <c r="Q1337" s="79"/>
      <c r="R1337" s="79"/>
      <c r="S1337" s="79"/>
      <c r="T1337" s="166"/>
      <c r="U1337" s="79"/>
      <c r="V1337" s="79"/>
      <c r="W1337" s="79"/>
      <c r="X1337" s="79"/>
      <c r="Y1337" s="79"/>
      <c r="Z1337" s="79"/>
      <c r="AA1337" s="79"/>
      <c r="AB1337" s="79"/>
      <c r="AC1337" s="79"/>
      <c r="AD1337" s="79"/>
      <c r="AE1337" s="79"/>
      <c r="AT1337" s="72" t="s">
        <v>118</v>
      </c>
      <c r="AU1337" s="72" t="s">
        <v>62</v>
      </c>
    </row>
    <row r="1338" spans="1:65" s="82" customFormat="1" ht="16.5" customHeight="1" x14ac:dyDescent="0.2">
      <c r="A1338" s="79"/>
      <c r="B1338" s="150"/>
      <c r="C1338" s="151" t="s">
        <v>2034</v>
      </c>
      <c r="D1338" s="151" t="s">
        <v>26</v>
      </c>
      <c r="E1338" s="152" t="s">
        <v>2035</v>
      </c>
      <c r="F1338" s="153" t="s">
        <v>2036</v>
      </c>
      <c r="G1338" s="154" t="s">
        <v>125</v>
      </c>
      <c r="H1338" s="155">
        <v>1</v>
      </c>
      <c r="I1338" s="156">
        <v>8515.42</v>
      </c>
      <c r="J1338" s="156">
        <f>ROUND(I1338*H1338,2)</f>
        <v>8515.42</v>
      </c>
      <c r="K1338" s="153" t="s">
        <v>3562</v>
      </c>
      <c r="L1338" s="80"/>
      <c r="M1338" s="157" t="s">
        <v>31</v>
      </c>
      <c r="N1338" s="158" t="s">
        <v>3550</v>
      </c>
      <c r="O1338" s="159">
        <v>1.1020000000000001</v>
      </c>
      <c r="P1338" s="159">
        <f>O1338*H1338</f>
        <v>1.1020000000000001</v>
      </c>
      <c r="Q1338" s="159">
        <v>3.0429181E-2</v>
      </c>
      <c r="R1338" s="159">
        <f>Q1338*H1338</f>
        <v>3.0429181E-2</v>
      </c>
      <c r="S1338" s="159">
        <v>0</v>
      </c>
      <c r="T1338" s="160">
        <f>S1338*H1338</f>
        <v>0</v>
      </c>
      <c r="U1338" s="79"/>
      <c r="V1338" s="79"/>
      <c r="W1338" s="79"/>
      <c r="X1338" s="79"/>
      <c r="Y1338" s="79"/>
      <c r="Z1338" s="79"/>
      <c r="AA1338" s="79"/>
      <c r="AB1338" s="79"/>
      <c r="AC1338" s="79"/>
      <c r="AD1338" s="79"/>
      <c r="AE1338" s="79"/>
      <c r="AR1338" s="161" t="s">
        <v>162</v>
      </c>
      <c r="AT1338" s="161" t="s">
        <v>26</v>
      </c>
      <c r="AU1338" s="161" t="s">
        <v>62</v>
      </c>
      <c r="AY1338" s="72" t="s">
        <v>107</v>
      </c>
      <c r="BE1338" s="162">
        <f>IF(N1338="základní",J1338,0)</f>
        <v>8515.42</v>
      </c>
      <c r="BF1338" s="162">
        <f>IF(N1338="snížená",J1338,0)</f>
        <v>0</v>
      </c>
      <c r="BG1338" s="162">
        <f>IF(N1338="zákl. přenesená",J1338,0)</f>
        <v>0</v>
      </c>
      <c r="BH1338" s="162">
        <f>IF(N1338="sníž. přenesená",J1338,0)</f>
        <v>0</v>
      </c>
      <c r="BI1338" s="162">
        <f>IF(N1338="nulová",J1338,0)</f>
        <v>0</v>
      </c>
      <c r="BJ1338" s="72" t="s">
        <v>105</v>
      </c>
      <c r="BK1338" s="162">
        <f>ROUND(I1338*H1338,2)</f>
        <v>8515.42</v>
      </c>
      <c r="BL1338" s="72" t="s">
        <v>162</v>
      </c>
      <c r="BM1338" s="161" t="s">
        <v>2037</v>
      </c>
    </row>
    <row r="1339" spans="1:65" s="82" customFormat="1" x14ac:dyDescent="0.2">
      <c r="A1339" s="79"/>
      <c r="B1339" s="80"/>
      <c r="C1339" s="79"/>
      <c r="D1339" s="163" t="s">
        <v>116</v>
      </c>
      <c r="E1339" s="79"/>
      <c r="F1339" s="164" t="s">
        <v>2038</v>
      </c>
      <c r="G1339" s="79"/>
      <c r="H1339" s="79"/>
      <c r="I1339" s="79"/>
      <c r="J1339" s="79"/>
      <c r="K1339" s="79"/>
      <c r="L1339" s="80"/>
      <c r="M1339" s="165"/>
      <c r="O1339" s="79"/>
      <c r="P1339" s="79"/>
      <c r="Q1339" s="79"/>
      <c r="R1339" s="79"/>
      <c r="S1339" s="79"/>
      <c r="T1339" s="166"/>
      <c r="U1339" s="79"/>
      <c r="V1339" s="79"/>
      <c r="W1339" s="79"/>
      <c r="X1339" s="79"/>
      <c r="Y1339" s="79"/>
      <c r="Z1339" s="79"/>
      <c r="AA1339" s="79"/>
      <c r="AB1339" s="79"/>
      <c r="AC1339" s="79"/>
      <c r="AD1339" s="79"/>
      <c r="AE1339" s="79"/>
      <c r="AT1339" s="72" t="s">
        <v>116</v>
      </c>
      <c r="AU1339" s="72" t="s">
        <v>62</v>
      </c>
    </row>
    <row r="1340" spans="1:65" s="82" customFormat="1" x14ac:dyDescent="0.2">
      <c r="A1340" s="79"/>
      <c r="B1340" s="80"/>
      <c r="C1340" s="79"/>
      <c r="D1340" s="167" t="s">
        <v>118</v>
      </c>
      <c r="E1340" s="79"/>
      <c r="F1340" s="168" t="s">
        <v>4087</v>
      </c>
      <c r="G1340" s="79"/>
      <c r="H1340" s="79"/>
      <c r="I1340" s="79"/>
      <c r="J1340" s="79"/>
      <c r="K1340" s="79"/>
      <c r="L1340" s="80"/>
      <c r="M1340" s="165"/>
      <c r="O1340" s="79"/>
      <c r="P1340" s="79"/>
      <c r="Q1340" s="79"/>
      <c r="R1340" s="79"/>
      <c r="S1340" s="79"/>
      <c r="T1340" s="166"/>
      <c r="U1340" s="79"/>
      <c r="V1340" s="79"/>
      <c r="W1340" s="79"/>
      <c r="X1340" s="79"/>
      <c r="Y1340" s="79"/>
      <c r="Z1340" s="79"/>
      <c r="AA1340" s="79"/>
      <c r="AB1340" s="79"/>
      <c r="AC1340" s="79"/>
      <c r="AD1340" s="79"/>
      <c r="AE1340" s="79"/>
      <c r="AT1340" s="72" t="s">
        <v>118</v>
      </c>
      <c r="AU1340" s="72" t="s">
        <v>62</v>
      </c>
    </row>
    <row r="1341" spans="1:65" s="82" customFormat="1" ht="16.5" customHeight="1" x14ac:dyDescent="0.2">
      <c r="A1341" s="79"/>
      <c r="B1341" s="150"/>
      <c r="C1341" s="151" t="s">
        <v>2039</v>
      </c>
      <c r="D1341" s="151" t="s">
        <v>26</v>
      </c>
      <c r="E1341" s="152" t="s">
        <v>2040</v>
      </c>
      <c r="F1341" s="153" t="s">
        <v>2041</v>
      </c>
      <c r="G1341" s="154" t="s">
        <v>125</v>
      </c>
      <c r="H1341" s="155">
        <v>1</v>
      </c>
      <c r="I1341" s="156">
        <v>9698.82</v>
      </c>
      <c r="J1341" s="156">
        <f>ROUND(I1341*H1341,2)</f>
        <v>9698.82</v>
      </c>
      <c r="K1341" s="153" t="s">
        <v>3562</v>
      </c>
      <c r="L1341" s="80"/>
      <c r="M1341" s="157" t="s">
        <v>31</v>
      </c>
      <c r="N1341" s="158" t="s">
        <v>3550</v>
      </c>
      <c r="O1341" s="159">
        <v>0.97799999999999998</v>
      </c>
      <c r="P1341" s="159">
        <f>O1341*H1341</f>
        <v>0.97799999999999998</v>
      </c>
      <c r="Q1341" s="159">
        <v>1.93605245E-2</v>
      </c>
      <c r="R1341" s="159">
        <f>Q1341*H1341</f>
        <v>1.93605245E-2</v>
      </c>
      <c r="S1341" s="159">
        <v>0</v>
      </c>
      <c r="T1341" s="160">
        <f>S1341*H1341</f>
        <v>0</v>
      </c>
      <c r="U1341" s="79"/>
      <c r="V1341" s="79"/>
      <c r="W1341" s="79"/>
      <c r="X1341" s="79"/>
      <c r="Y1341" s="79"/>
      <c r="Z1341" s="79"/>
      <c r="AA1341" s="79"/>
      <c r="AB1341" s="79"/>
      <c r="AC1341" s="79"/>
      <c r="AD1341" s="79"/>
      <c r="AE1341" s="79"/>
      <c r="AR1341" s="161" t="s">
        <v>162</v>
      </c>
      <c r="AT1341" s="161" t="s">
        <v>26</v>
      </c>
      <c r="AU1341" s="161" t="s">
        <v>62</v>
      </c>
      <c r="AY1341" s="72" t="s">
        <v>107</v>
      </c>
      <c r="BE1341" s="162">
        <f>IF(N1341="základní",J1341,0)</f>
        <v>9698.82</v>
      </c>
      <c r="BF1341" s="162">
        <f>IF(N1341="snížená",J1341,0)</f>
        <v>0</v>
      </c>
      <c r="BG1341" s="162">
        <f>IF(N1341="zákl. přenesená",J1341,0)</f>
        <v>0</v>
      </c>
      <c r="BH1341" s="162">
        <f>IF(N1341="sníž. přenesená",J1341,0)</f>
        <v>0</v>
      </c>
      <c r="BI1341" s="162">
        <f>IF(N1341="nulová",J1341,0)</f>
        <v>0</v>
      </c>
      <c r="BJ1341" s="72" t="s">
        <v>105</v>
      </c>
      <c r="BK1341" s="162">
        <f>ROUND(I1341*H1341,2)</f>
        <v>9698.82</v>
      </c>
      <c r="BL1341" s="72" t="s">
        <v>162</v>
      </c>
      <c r="BM1341" s="161" t="s">
        <v>2042</v>
      </c>
    </row>
    <row r="1342" spans="1:65" s="82" customFormat="1" x14ac:dyDescent="0.2">
      <c r="A1342" s="79"/>
      <c r="B1342" s="80"/>
      <c r="C1342" s="79"/>
      <c r="D1342" s="163" t="s">
        <v>116</v>
      </c>
      <c r="E1342" s="79"/>
      <c r="F1342" s="164" t="s">
        <v>2043</v>
      </c>
      <c r="G1342" s="79"/>
      <c r="H1342" s="79"/>
      <c r="I1342" s="79"/>
      <c r="J1342" s="79"/>
      <c r="K1342" s="79"/>
      <c r="L1342" s="80"/>
      <c r="M1342" s="165"/>
      <c r="O1342" s="79"/>
      <c r="P1342" s="79"/>
      <c r="Q1342" s="79"/>
      <c r="R1342" s="79"/>
      <c r="S1342" s="79"/>
      <c r="T1342" s="166"/>
      <c r="U1342" s="79"/>
      <c r="V1342" s="79"/>
      <c r="W1342" s="79"/>
      <c r="X1342" s="79"/>
      <c r="Y1342" s="79"/>
      <c r="Z1342" s="79"/>
      <c r="AA1342" s="79"/>
      <c r="AB1342" s="79"/>
      <c r="AC1342" s="79"/>
      <c r="AD1342" s="79"/>
      <c r="AE1342" s="79"/>
      <c r="AT1342" s="72" t="s">
        <v>116</v>
      </c>
      <c r="AU1342" s="72" t="s">
        <v>62</v>
      </c>
    </row>
    <row r="1343" spans="1:65" s="82" customFormat="1" x14ac:dyDescent="0.2">
      <c r="A1343" s="79"/>
      <c r="B1343" s="80"/>
      <c r="C1343" s="79"/>
      <c r="D1343" s="167" t="s">
        <v>118</v>
      </c>
      <c r="E1343" s="79"/>
      <c r="F1343" s="168" t="s">
        <v>4088</v>
      </c>
      <c r="G1343" s="79"/>
      <c r="H1343" s="79"/>
      <c r="I1343" s="79"/>
      <c r="J1343" s="79"/>
      <c r="K1343" s="79"/>
      <c r="L1343" s="80"/>
      <c r="M1343" s="165"/>
      <c r="O1343" s="79"/>
      <c r="P1343" s="79"/>
      <c r="Q1343" s="79"/>
      <c r="R1343" s="79"/>
      <c r="S1343" s="79"/>
      <c r="T1343" s="166"/>
      <c r="U1343" s="79"/>
      <c r="V1343" s="79"/>
      <c r="W1343" s="79"/>
      <c r="X1343" s="79"/>
      <c r="Y1343" s="79"/>
      <c r="Z1343" s="79"/>
      <c r="AA1343" s="79"/>
      <c r="AB1343" s="79"/>
      <c r="AC1343" s="79"/>
      <c r="AD1343" s="79"/>
      <c r="AE1343" s="79"/>
      <c r="AT1343" s="72" t="s">
        <v>118</v>
      </c>
      <c r="AU1343" s="72" t="s">
        <v>62</v>
      </c>
    </row>
    <row r="1344" spans="1:65" s="82" customFormat="1" ht="16.5" customHeight="1" x14ac:dyDescent="0.2">
      <c r="A1344" s="79"/>
      <c r="B1344" s="150"/>
      <c r="C1344" s="151" t="s">
        <v>2044</v>
      </c>
      <c r="D1344" s="151" t="s">
        <v>26</v>
      </c>
      <c r="E1344" s="152" t="s">
        <v>2045</v>
      </c>
      <c r="F1344" s="153" t="s">
        <v>4089</v>
      </c>
      <c r="G1344" s="154" t="s">
        <v>161</v>
      </c>
      <c r="H1344" s="155">
        <v>2</v>
      </c>
      <c r="I1344" s="156">
        <v>180.69</v>
      </c>
      <c r="J1344" s="156">
        <f>ROUND(I1344*H1344,2)</f>
        <v>361.38</v>
      </c>
      <c r="K1344" s="153" t="s">
        <v>3562</v>
      </c>
      <c r="L1344" s="80"/>
      <c r="M1344" s="157" t="s">
        <v>31</v>
      </c>
      <c r="N1344" s="158" t="s">
        <v>3550</v>
      </c>
      <c r="O1344" s="159">
        <v>0.38500000000000001</v>
      </c>
      <c r="P1344" s="159">
        <f>O1344*H1344</f>
        <v>0.77</v>
      </c>
      <c r="Q1344" s="159">
        <v>1.6739999999999999E-5</v>
      </c>
      <c r="R1344" s="159">
        <f>Q1344*H1344</f>
        <v>3.3479999999999998E-5</v>
      </c>
      <c r="S1344" s="159">
        <v>1.7000000000000001E-2</v>
      </c>
      <c r="T1344" s="160">
        <f>S1344*H1344</f>
        <v>3.4000000000000002E-2</v>
      </c>
      <c r="U1344" s="79"/>
      <c r="V1344" s="79"/>
      <c r="W1344" s="79"/>
      <c r="X1344" s="79"/>
      <c r="Y1344" s="79"/>
      <c r="Z1344" s="79"/>
      <c r="AA1344" s="79"/>
      <c r="AB1344" s="79"/>
      <c r="AC1344" s="79"/>
      <c r="AD1344" s="79"/>
      <c r="AE1344" s="79"/>
      <c r="AR1344" s="161" t="s">
        <v>162</v>
      </c>
      <c r="AT1344" s="161" t="s">
        <v>26</v>
      </c>
      <c r="AU1344" s="161" t="s">
        <v>62</v>
      </c>
      <c r="AY1344" s="72" t="s">
        <v>107</v>
      </c>
      <c r="BE1344" s="162">
        <f>IF(N1344="základní",J1344,0)</f>
        <v>361.38</v>
      </c>
      <c r="BF1344" s="162">
        <f>IF(N1344="snížená",J1344,0)</f>
        <v>0</v>
      </c>
      <c r="BG1344" s="162">
        <f>IF(N1344="zákl. přenesená",J1344,0)</f>
        <v>0</v>
      </c>
      <c r="BH1344" s="162">
        <f>IF(N1344="sníž. přenesená",J1344,0)</f>
        <v>0</v>
      </c>
      <c r="BI1344" s="162">
        <f>IF(N1344="nulová",J1344,0)</f>
        <v>0</v>
      </c>
      <c r="BJ1344" s="72" t="s">
        <v>105</v>
      </c>
      <c r="BK1344" s="162">
        <f>ROUND(I1344*H1344,2)</f>
        <v>361.38</v>
      </c>
      <c r="BL1344" s="72" t="s">
        <v>162</v>
      </c>
      <c r="BM1344" s="161" t="s">
        <v>2046</v>
      </c>
    </row>
    <row r="1345" spans="1:65" s="82" customFormat="1" x14ac:dyDescent="0.2">
      <c r="A1345" s="79"/>
      <c r="B1345" s="80"/>
      <c r="C1345" s="79"/>
      <c r="D1345" s="163" t="s">
        <v>116</v>
      </c>
      <c r="E1345" s="79"/>
      <c r="F1345" s="164" t="s">
        <v>2047</v>
      </c>
      <c r="G1345" s="79"/>
      <c r="H1345" s="79"/>
      <c r="I1345" s="79"/>
      <c r="J1345" s="79"/>
      <c r="K1345" s="79"/>
      <c r="L1345" s="80"/>
      <c r="M1345" s="165"/>
      <c r="O1345" s="79"/>
      <c r="P1345" s="79"/>
      <c r="Q1345" s="79"/>
      <c r="R1345" s="79"/>
      <c r="S1345" s="79"/>
      <c r="T1345" s="166"/>
      <c r="U1345" s="79"/>
      <c r="V1345" s="79"/>
      <c r="W1345" s="79"/>
      <c r="X1345" s="79"/>
      <c r="Y1345" s="79"/>
      <c r="Z1345" s="79"/>
      <c r="AA1345" s="79"/>
      <c r="AB1345" s="79"/>
      <c r="AC1345" s="79"/>
      <c r="AD1345" s="79"/>
      <c r="AE1345" s="79"/>
      <c r="AT1345" s="72" t="s">
        <v>116</v>
      </c>
      <c r="AU1345" s="72" t="s">
        <v>62</v>
      </c>
    </row>
    <row r="1346" spans="1:65" s="82" customFormat="1" x14ac:dyDescent="0.2">
      <c r="A1346" s="79"/>
      <c r="B1346" s="80"/>
      <c r="C1346" s="79"/>
      <c r="D1346" s="167" t="s">
        <v>118</v>
      </c>
      <c r="E1346" s="79"/>
      <c r="F1346" s="168" t="s">
        <v>4090</v>
      </c>
      <c r="G1346" s="79"/>
      <c r="H1346" s="79"/>
      <c r="I1346" s="79"/>
      <c r="J1346" s="79"/>
      <c r="K1346" s="79"/>
      <c r="L1346" s="80"/>
      <c r="M1346" s="165"/>
      <c r="O1346" s="79"/>
      <c r="P1346" s="79"/>
      <c r="Q1346" s="79"/>
      <c r="R1346" s="79"/>
      <c r="S1346" s="79"/>
      <c r="T1346" s="166"/>
      <c r="U1346" s="79"/>
      <c r="V1346" s="79"/>
      <c r="W1346" s="79"/>
      <c r="X1346" s="79"/>
      <c r="Y1346" s="79"/>
      <c r="Z1346" s="79"/>
      <c r="AA1346" s="79"/>
      <c r="AB1346" s="79"/>
      <c r="AC1346" s="79"/>
      <c r="AD1346" s="79"/>
      <c r="AE1346" s="79"/>
      <c r="AT1346" s="72" t="s">
        <v>118</v>
      </c>
      <c r="AU1346" s="72" t="s">
        <v>62</v>
      </c>
    </row>
    <row r="1347" spans="1:65" s="82" customFormat="1" ht="16.5" customHeight="1" x14ac:dyDescent="0.2">
      <c r="A1347" s="79"/>
      <c r="B1347" s="150"/>
      <c r="C1347" s="151" t="s">
        <v>2048</v>
      </c>
      <c r="D1347" s="151" t="s">
        <v>26</v>
      </c>
      <c r="E1347" s="152" t="s">
        <v>2049</v>
      </c>
      <c r="F1347" s="153" t="s">
        <v>4091</v>
      </c>
      <c r="G1347" s="154" t="s">
        <v>161</v>
      </c>
      <c r="H1347" s="155">
        <v>2</v>
      </c>
      <c r="I1347" s="156">
        <v>233.85</v>
      </c>
      <c r="J1347" s="156">
        <f>ROUND(I1347*H1347,2)</f>
        <v>467.7</v>
      </c>
      <c r="K1347" s="153" t="s">
        <v>3562</v>
      </c>
      <c r="L1347" s="80"/>
      <c r="M1347" s="157" t="s">
        <v>31</v>
      </c>
      <c r="N1347" s="158" t="s">
        <v>3550</v>
      </c>
      <c r="O1347" s="159">
        <v>0.499</v>
      </c>
      <c r="P1347" s="159">
        <f>O1347*H1347</f>
        <v>0.998</v>
      </c>
      <c r="Q1347" s="159">
        <v>1.6739999999999999E-5</v>
      </c>
      <c r="R1347" s="159">
        <f>Q1347*H1347</f>
        <v>3.3479999999999998E-5</v>
      </c>
      <c r="S1347" s="159">
        <v>2.8000000000000001E-2</v>
      </c>
      <c r="T1347" s="160">
        <f>S1347*H1347</f>
        <v>5.6000000000000001E-2</v>
      </c>
      <c r="U1347" s="79"/>
      <c r="V1347" s="79"/>
      <c r="W1347" s="79"/>
      <c r="X1347" s="79"/>
      <c r="Y1347" s="79"/>
      <c r="Z1347" s="79"/>
      <c r="AA1347" s="79"/>
      <c r="AB1347" s="79"/>
      <c r="AC1347" s="79"/>
      <c r="AD1347" s="79"/>
      <c r="AE1347" s="79"/>
      <c r="AR1347" s="161" t="s">
        <v>162</v>
      </c>
      <c r="AT1347" s="161" t="s">
        <v>26</v>
      </c>
      <c r="AU1347" s="161" t="s">
        <v>62</v>
      </c>
      <c r="AY1347" s="72" t="s">
        <v>107</v>
      </c>
      <c r="BE1347" s="162">
        <f>IF(N1347="základní",J1347,0)</f>
        <v>467.7</v>
      </c>
      <c r="BF1347" s="162">
        <f>IF(N1347="snížená",J1347,0)</f>
        <v>0</v>
      </c>
      <c r="BG1347" s="162">
        <f>IF(N1347="zákl. přenesená",J1347,0)</f>
        <v>0</v>
      </c>
      <c r="BH1347" s="162">
        <f>IF(N1347="sníž. přenesená",J1347,0)</f>
        <v>0</v>
      </c>
      <c r="BI1347" s="162">
        <f>IF(N1347="nulová",J1347,0)</f>
        <v>0</v>
      </c>
      <c r="BJ1347" s="72" t="s">
        <v>105</v>
      </c>
      <c r="BK1347" s="162">
        <f>ROUND(I1347*H1347,2)</f>
        <v>467.7</v>
      </c>
      <c r="BL1347" s="72" t="s">
        <v>162</v>
      </c>
      <c r="BM1347" s="161" t="s">
        <v>2050</v>
      </c>
    </row>
    <row r="1348" spans="1:65" s="82" customFormat="1" x14ac:dyDescent="0.2">
      <c r="A1348" s="79"/>
      <c r="B1348" s="80"/>
      <c r="C1348" s="79"/>
      <c r="D1348" s="163" t="s">
        <v>116</v>
      </c>
      <c r="E1348" s="79"/>
      <c r="F1348" s="164" t="s">
        <v>2051</v>
      </c>
      <c r="G1348" s="79"/>
      <c r="H1348" s="79"/>
      <c r="I1348" s="79"/>
      <c r="J1348" s="79"/>
      <c r="K1348" s="79"/>
      <c r="L1348" s="80"/>
      <c r="M1348" s="165"/>
      <c r="O1348" s="79"/>
      <c r="P1348" s="79"/>
      <c r="Q1348" s="79"/>
      <c r="R1348" s="79"/>
      <c r="S1348" s="79"/>
      <c r="T1348" s="166"/>
      <c r="U1348" s="79"/>
      <c r="V1348" s="79"/>
      <c r="W1348" s="79"/>
      <c r="X1348" s="79"/>
      <c r="Y1348" s="79"/>
      <c r="Z1348" s="79"/>
      <c r="AA1348" s="79"/>
      <c r="AB1348" s="79"/>
      <c r="AC1348" s="79"/>
      <c r="AD1348" s="79"/>
      <c r="AE1348" s="79"/>
      <c r="AT1348" s="72" t="s">
        <v>116</v>
      </c>
      <c r="AU1348" s="72" t="s">
        <v>62</v>
      </c>
    </row>
    <row r="1349" spans="1:65" s="82" customFormat="1" x14ac:dyDescent="0.2">
      <c r="A1349" s="79"/>
      <c r="B1349" s="80"/>
      <c r="C1349" s="79"/>
      <c r="D1349" s="167" t="s">
        <v>118</v>
      </c>
      <c r="E1349" s="79"/>
      <c r="F1349" s="168" t="s">
        <v>4092</v>
      </c>
      <c r="G1349" s="79"/>
      <c r="H1349" s="79"/>
      <c r="I1349" s="79"/>
      <c r="J1349" s="79"/>
      <c r="K1349" s="79"/>
      <c r="L1349" s="80"/>
      <c r="M1349" s="165"/>
      <c r="O1349" s="79"/>
      <c r="P1349" s="79"/>
      <c r="Q1349" s="79"/>
      <c r="R1349" s="79"/>
      <c r="S1349" s="79"/>
      <c r="T1349" s="166"/>
      <c r="U1349" s="79"/>
      <c r="V1349" s="79"/>
      <c r="W1349" s="79"/>
      <c r="X1349" s="79"/>
      <c r="Y1349" s="79"/>
      <c r="Z1349" s="79"/>
      <c r="AA1349" s="79"/>
      <c r="AB1349" s="79"/>
      <c r="AC1349" s="79"/>
      <c r="AD1349" s="79"/>
      <c r="AE1349" s="79"/>
      <c r="AT1349" s="72" t="s">
        <v>118</v>
      </c>
      <c r="AU1349" s="72" t="s">
        <v>62</v>
      </c>
    </row>
    <row r="1350" spans="1:65" s="82" customFormat="1" ht="16.5" customHeight="1" x14ac:dyDescent="0.2">
      <c r="A1350" s="79"/>
      <c r="B1350" s="150"/>
      <c r="C1350" s="151" t="s">
        <v>2052</v>
      </c>
      <c r="D1350" s="151" t="s">
        <v>26</v>
      </c>
      <c r="E1350" s="152" t="s">
        <v>2053</v>
      </c>
      <c r="F1350" s="153" t="s">
        <v>2054</v>
      </c>
      <c r="G1350" s="154" t="s">
        <v>125</v>
      </c>
      <c r="H1350" s="155">
        <v>1</v>
      </c>
      <c r="I1350" s="156">
        <v>4211.8100000000004</v>
      </c>
      <c r="J1350" s="156">
        <f>ROUND(I1350*H1350,2)</f>
        <v>4211.8100000000004</v>
      </c>
      <c r="K1350" s="153" t="s">
        <v>3562</v>
      </c>
      <c r="L1350" s="80"/>
      <c r="M1350" s="157" t="s">
        <v>31</v>
      </c>
      <c r="N1350" s="158" t="s">
        <v>3550</v>
      </c>
      <c r="O1350" s="159">
        <v>0.97799999999999998</v>
      </c>
      <c r="P1350" s="159">
        <f>O1350*H1350</f>
        <v>0.97799999999999998</v>
      </c>
      <c r="Q1350" s="159">
        <v>1.30889245E-2</v>
      </c>
      <c r="R1350" s="159">
        <f>Q1350*H1350</f>
        <v>1.30889245E-2</v>
      </c>
      <c r="S1350" s="159">
        <v>0</v>
      </c>
      <c r="T1350" s="160">
        <f>S1350*H1350</f>
        <v>0</v>
      </c>
      <c r="U1350" s="79"/>
      <c r="V1350" s="79"/>
      <c r="W1350" s="79"/>
      <c r="X1350" s="79"/>
      <c r="Y1350" s="79"/>
      <c r="Z1350" s="79"/>
      <c r="AA1350" s="79"/>
      <c r="AB1350" s="79"/>
      <c r="AC1350" s="79"/>
      <c r="AD1350" s="79"/>
      <c r="AE1350" s="79"/>
      <c r="AR1350" s="161" t="s">
        <v>162</v>
      </c>
      <c r="AT1350" s="161" t="s">
        <v>26</v>
      </c>
      <c r="AU1350" s="161" t="s">
        <v>62</v>
      </c>
      <c r="AY1350" s="72" t="s">
        <v>107</v>
      </c>
      <c r="BE1350" s="162">
        <f>IF(N1350="základní",J1350,0)</f>
        <v>4211.8100000000004</v>
      </c>
      <c r="BF1350" s="162">
        <f>IF(N1350="snížená",J1350,0)</f>
        <v>0</v>
      </c>
      <c r="BG1350" s="162">
        <f>IF(N1350="zákl. přenesená",J1350,0)</f>
        <v>0</v>
      </c>
      <c r="BH1350" s="162">
        <f>IF(N1350="sníž. přenesená",J1350,0)</f>
        <v>0</v>
      </c>
      <c r="BI1350" s="162">
        <f>IF(N1350="nulová",J1350,0)</f>
        <v>0</v>
      </c>
      <c r="BJ1350" s="72" t="s">
        <v>105</v>
      </c>
      <c r="BK1350" s="162">
        <f>ROUND(I1350*H1350,2)</f>
        <v>4211.8100000000004</v>
      </c>
      <c r="BL1350" s="72" t="s">
        <v>162</v>
      </c>
      <c r="BM1350" s="161" t="s">
        <v>2055</v>
      </c>
    </row>
    <row r="1351" spans="1:65" s="82" customFormat="1" x14ac:dyDescent="0.2">
      <c r="A1351" s="79"/>
      <c r="B1351" s="80"/>
      <c r="C1351" s="79"/>
      <c r="D1351" s="163" t="s">
        <v>116</v>
      </c>
      <c r="E1351" s="79"/>
      <c r="F1351" s="164" t="s">
        <v>2056</v>
      </c>
      <c r="G1351" s="79"/>
      <c r="H1351" s="79"/>
      <c r="I1351" s="79"/>
      <c r="J1351" s="79"/>
      <c r="K1351" s="79"/>
      <c r="L1351" s="80"/>
      <c r="M1351" s="165"/>
      <c r="O1351" s="79"/>
      <c r="P1351" s="79"/>
      <c r="Q1351" s="79"/>
      <c r="R1351" s="79"/>
      <c r="S1351" s="79"/>
      <c r="T1351" s="166"/>
      <c r="U1351" s="79"/>
      <c r="V1351" s="79"/>
      <c r="W1351" s="79"/>
      <c r="X1351" s="79"/>
      <c r="Y1351" s="79"/>
      <c r="Z1351" s="79"/>
      <c r="AA1351" s="79"/>
      <c r="AB1351" s="79"/>
      <c r="AC1351" s="79"/>
      <c r="AD1351" s="79"/>
      <c r="AE1351" s="79"/>
      <c r="AT1351" s="72" t="s">
        <v>116</v>
      </c>
      <c r="AU1351" s="72" t="s">
        <v>62</v>
      </c>
    </row>
    <row r="1352" spans="1:65" s="82" customFormat="1" x14ac:dyDescent="0.2">
      <c r="A1352" s="79"/>
      <c r="B1352" s="80"/>
      <c r="C1352" s="79"/>
      <c r="D1352" s="167" t="s">
        <v>118</v>
      </c>
      <c r="E1352" s="79"/>
      <c r="F1352" s="168" t="s">
        <v>4093</v>
      </c>
      <c r="G1352" s="79"/>
      <c r="H1352" s="79"/>
      <c r="I1352" s="79"/>
      <c r="J1352" s="79"/>
      <c r="K1352" s="79"/>
      <c r="L1352" s="80"/>
      <c r="M1352" s="165"/>
      <c r="O1352" s="79"/>
      <c r="P1352" s="79"/>
      <c r="Q1352" s="79"/>
      <c r="R1352" s="79"/>
      <c r="S1352" s="79"/>
      <c r="T1352" s="166"/>
      <c r="U1352" s="79"/>
      <c r="V1352" s="79"/>
      <c r="W1352" s="79"/>
      <c r="X1352" s="79"/>
      <c r="Y1352" s="79"/>
      <c r="Z1352" s="79"/>
      <c r="AA1352" s="79"/>
      <c r="AB1352" s="79"/>
      <c r="AC1352" s="79"/>
      <c r="AD1352" s="79"/>
      <c r="AE1352" s="79"/>
      <c r="AT1352" s="72" t="s">
        <v>118</v>
      </c>
      <c r="AU1352" s="72" t="s">
        <v>62</v>
      </c>
    </row>
    <row r="1353" spans="1:65" s="82" customFormat="1" ht="16.5" customHeight="1" x14ac:dyDescent="0.2">
      <c r="A1353" s="79"/>
      <c r="B1353" s="150"/>
      <c r="C1353" s="151" t="s">
        <v>2057</v>
      </c>
      <c r="D1353" s="151" t="s">
        <v>26</v>
      </c>
      <c r="E1353" s="152" t="s">
        <v>2058</v>
      </c>
      <c r="F1353" s="153" t="s">
        <v>2059</v>
      </c>
      <c r="G1353" s="154" t="s">
        <v>125</v>
      </c>
      <c r="H1353" s="155">
        <v>1</v>
      </c>
      <c r="I1353" s="156">
        <v>3361.18</v>
      </c>
      <c r="J1353" s="156">
        <f>ROUND(I1353*H1353,2)</f>
        <v>3361.18</v>
      </c>
      <c r="K1353" s="153" t="s">
        <v>3562</v>
      </c>
      <c r="L1353" s="80"/>
      <c r="M1353" s="157" t="s">
        <v>31</v>
      </c>
      <c r="N1353" s="158" t="s">
        <v>3550</v>
      </c>
      <c r="O1353" s="159">
        <v>0.77</v>
      </c>
      <c r="P1353" s="159">
        <f>O1353*H1353</f>
        <v>0.77</v>
      </c>
      <c r="Q1353" s="159">
        <v>8.2901625E-3</v>
      </c>
      <c r="R1353" s="159">
        <f>Q1353*H1353</f>
        <v>8.2901625E-3</v>
      </c>
      <c r="S1353" s="159">
        <v>0</v>
      </c>
      <c r="T1353" s="160">
        <f>S1353*H1353</f>
        <v>0</v>
      </c>
      <c r="U1353" s="79"/>
      <c r="V1353" s="79"/>
      <c r="W1353" s="79"/>
      <c r="X1353" s="79"/>
      <c r="Y1353" s="79"/>
      <c r="Z1353" s="79"/>
      <c r="AA1353" s="79"/>
      <c r="AB1353" s="79"/>
      <c r="AC1353" s="79"/>
      <c r="AD1353" s="79"/>
      <c r="AE1353" s="79"/>
      <c r="AR1353" s="161" t="s">
        <v>162</v>
      </c>
      <c r="AT1353" s="161" t="s">
        <v>26</v>
      </c>
      <c r="AU1353" s="161" t="s">
        <v>62</v>
      </c>
      <c r="AY1353" s="72" t="s">
        <v>107</v>
      </c>
      <c r="BE1353" s="162">
        <f>IF(N1353="základní",J1353,0)</f>
        <v>3361.18</v>
      </c>
      <c r="BF1353" s="162">
        <f>IF(N1353="snížená",J1353,0)</f>
        <v>0</v>
      </c>
      <c r="BG1353" s="162">
        <f>IF(N1353="zákl. přenesená",J1353,0)</f>
        <v>0</v>
      </c>
      <c r="BH1353" s="162">
        <f>IF(N1353="sníž. přenesená",J1353,0)</f>
        <v>0</v>
      </c>
      <c r="BI1353" s="162">
        <f>IF(N1353="nulová",J1353,0)</f>
        <v>0</v>
      </c>
      <c r="BJ1353" s="72" t="s">
        <v>105</v>
      </c>
      <c r="BK1353" s="162">
        <f>ROUND(I1353*H1353,2)</f>
        <v>3361.18</v>
      </c>
      <c r="BL1353" s="72" t="s">
        <v>162</v>
      </c>
      <c r="BM1353" s="161" t="s">
        <v>2060</v>
      </c>
    </row>
    <row r="1354" spans="1:65" s="82" customFormat="1" x14ac:dyDescent="0.2">
      <c r="A1354" s="79"/>
      <c r="B1354" s="80"/>
      <c r="C1354" s="79"/>
      <c r="D1354" s="163" t="s">
        <v>116</v>
      </c>
      <c r="E1354" s="79"/>
      <c r="F1354" s="164" t="s">
        <v>2061</v>
      </c>
      <c r="G1354" s="79"/>
      <c r="H1354" s="79"/>
      <c r="I1354" s="79"/>
      <c r="J1354" s="79"/>
      <c r="K1354" s="79"/>
      <c r="L1354" s="80"/>
      <c r="M1354" s="165"/>
      <c r="O1354" s="79"/>
      <c r="P1354" s="79"/>
      <c r="Q1354" s="79"/>
      <c r="R1354" s="79"/>
      <c r="S1354" s="79"/>
      <c r="T1354" s="166"/>
      <c r="U1354" s="79"/>
      <c r="V1354" s="79"/>
      <c r="W1354" s="79"/>
      <c r="X1354" s="79"/>
      <c r="Y1354" s="79"/>
      <c r="Z1354" s="79"/>
      <c r="AA1354" s="79"/>
      <c r="AB1354" s="79"/>
      <c r="AC1354" s="79"/>
      <c r="AD1354" s="79"/>
      <c r="AE1354" s="79"/>
      <c r="AT1354" s="72" t="s">
        <v>116</v>
      </c>
      <c r="AU1354" s="72" t="s">
        <v>62</v>
      </c>
    </row>
    <row r="1355" spans="1:65" s="82" customFormat="1" x14ac:dyDescent="0.2">
      <c r="A1355" s="79"/>
      <c r="B1355" s="80"/>
      <c r="C1355" s="79"/>
      <c r="D1355" s="167" t="s">
        <v>118</v>
      </c>
      <c r="E1355" s="79"/>
      <c r="F1355" s="168" t="s">
        <v>4094</v>
      </c>
      <c r="G1355" s="79"/>
      <c r="H1355" s="79"/>
      <c r="I1355" s="79"/>
      <c r="J1355" s="79"/>
      <c r="K1355" s="79"/>
      <c r="L1355" s="80"/>
      <c r="M1355" s="165"/>
      <c r="O1355" s="79"/>
      <c r="P1355" s="79"/>
      <c r="Q1355" s="79"/>
      <c r="R1355" s="79"/>
      <c r="S1355" s="79"/>
      <c r="T1355" s="166"/>
      <c r="U1355" s="79"/>
      <c r="V1355" s="79"/>
      <c r="W1355" s="79"/>
      <c r="X1355" s="79"/>
      <c r="Y1355" s="79"/>
      <c r="Z1355" s="79"/>
      <c r="AA1355" s="79"/>
      <c r="AB1355" s="79"/>
      <c r="AC1355" s="79"/>
      <c r="AD1355" s="79"/>
      <c r="AE1355" s="79"/>
      <c r="AT1355" s="72" t="s">
        <v>118</v>
      </c>
      <c r="AU1355" s="72" t="s">
        <v>62</v>
      </c>
    </row>
    <row r="1356" spans="1:65" s="82" customFormat="1" ht="16.5" customHeight="1" x14ac:dyDescent="0.2">
      <c r="A1356" s="79"/>
      <c r="B1356" s="150"/>
      <c r="C1356" s="151" t="s">
        <v>2062</v>
      </c>
      <c r="D1356" s="151" t="s">
        <v>26</v>
      </c>
      <c r="E1356" s="152" t="s">
        <v>2063</v>
      </c>
      <c r="F1356" s="153" t="s">
        <v>2064</v>
      </c>
      <c r="G1356" s="154" t="s">
        <v>125</v>
      </c>
      <c r="H1356" s="155">
        <v>1</v>
      </c>
      <c r="I1356" s="156">
        <v>4653.09</v>
      </c>
      <c r="J1356" s="156">
        <f>ROUND(I1356*H1356,2)</f>
        <v>4653.09</v>
      </c>
      <c r="K1356" s="153" t="s">
        <v>3562</v>
      </c>
      <c r="L1356" s="80"/>
      <c r="M1356" s="157" t="s">
        <v>31</v>
      </c>
      <c r="N1356" s="158" t="s">
        <v>3550</v>
      </c>
      <c r="O1356" s="159">
        <v>0.998</v>
      </c>
      <c r="P1356" s="159">
        <f>O1356*H1356</f>
        <v>0.998</v>
      </c>
      <c r="Q1356" s="159">
        <v>1.37139645E-2</v>
      </c>
      <c r="R1356" s="159">
        <f>Q1356*H1356</f>
        <v>1.37139645E-2</v>
      </c>
      <c r="S1356" s="159">
        <v>0</v>
      </c>
      <c r="T1356" s="160">
        <f>S1356*H1356</f>
        <v>0</v>
      </c>
      <c r="U1356" s="79"/>
      <c r="V1356" s="79"/>
      <c r="W1356" s="79"/>
      <c r="X1356" s="79"/>
      <c r="Y1356" s="79"/>
      <c r="Z1356" s="79"/>
      <c r="AA1356" s="79"/>
      <c r="AB1356" s="79"/>
      <c r="AC1356" s="79"/>
      <c r="AD1356" s="79"/>
      <c r="AE1356" s="79"/>
      <c r="AR1356" s="161" t="s">
        <v>162</v>
      </c>
      <c r="AT1356" s="161" t="s">
        <v>26</v>
      </c>
      <c r="AU1356" s="161" t="s">
        <v>62</v>
      </c>
      <c r="AY1356" s="72" t="s">
        <v>107</v>
      </c>
      <c r="BE1356" s="162">
        <f>IF(N1356="základní",J1356,0)</f>
        <v>4653.09</v>
      </c>
      <c r="BF1356" s="162">
        <f>IF(N1356="snížená",J1356,0)</f>
        <v>0</v>
      </c>
      <c r="BG1356" s="162">
        <f>IF(N1356="zákl. přenesená",J1356,0)</f>
        <v>0</v>
      </c>
      <c r="BH1356" s="162">
        <f>IF(N1356="sníž. přenesená",J1356,0)</f>
        <v>0</v>
      </c>
      <c r="BI1356" s="162">
        <f>IF(N1356="nulová",J1356,0)</f>
        <v>0</v>
      </c>
      <c r="BJ1356" s="72" t="s">
        <v>105</v>
      </c>
      <c r="BK1356" s="162">
        <f>ROUND(I1356*H1356,2)</f>
        <v>4653.09</v>
      </c>
      <c r="BL1356" s="72" t="s">
        <v>162</v>
      </c>
      <c r="BM1356" s="161" t="s">
        <v>2065</v>
      </c>
    </row>
    <row r="1357" spans="1:65" s="82" customFormat="1" x14ac:dyDescent="0.2">
      <c r="A1357" s="79"/>
      <c r="B1357" s="80"/>
      <c r="C1357" s="79"/>
      <c r="D1357" s="163" t="s">
        <v>116</v>
      </c>
      <c r="E1357" s="79"/>
      <c r="F1357" s="164" t="s">
        <v>2066</v>
      </c>
      <c r="G1357" s="79"/>
      <c r="H1357" s="79"/>
      <c r="I1357" s="79"/>
      <c r="J1357" s="79"/>
      <c r="K1357" s="79"/>
      <c r="L1357" s="80"/>
      <c r="M1357" s="165"/>
      <c r="O1357" s="79"/>
      <c r="P1357" s="79"/>
      <c r="Q1357" s="79"/>
      <c r="R1357" s="79"/>
      <c r="S1357" s="79"/>
      <c r="T1357" s="166"/>
      <c r="U1357" s="79"/>
      <c r="V1357" s="79"/>
      <c r="W1357" s="79"/>
      <c r="X1357" s="79"/>
      <c r="Y1357" s="79"/>
      <c r="Z1357" s="79"/>
      <c r="AA1357" s="79"/>
      <c r="AB1357" s="79"/>
      <c r="AC1357" s="79"/>
      <c r="AD1357" s="79"/>
      <c r="AE1357" s="79"/>
      <c r="AT1357" s="72" t="s">
        <v>116</v>
      </c>
      <c r="AU1357" s="72" t="s">
        <v>62</v>
      </c>
    </row>
    <row r="1358" spans="1:65" s="82" customFormat="1" x14ac:dyDescent="0.2">
      <c r="A1358" s="79"/>
      <c r="B1358" s="80"/>
      <c r="C1358" s="79"/>
      <c r="D1358" s="167" t="s">
        <v>118</v>
      </c>
      <c r="E1358" s="79"/>
      <c r="F1358" s="168" t="s">
        <v>4095</v>
      </c>
      <c r="G1358" s="79"/>
      <c r="H1358" s="79"/>
      <c r="I1358" s="79"/>
      <c r="J1358" s="79"/>
      <c r="K1358" s="79"/>
      <c r="L1358" s="80"/>
      <c r="M1358" s="165"/>
      <c r="O1358" s="79"/>
      <c r="P1358" s="79"/>
      <c r="Q1358" s="79"/>
      <c r="R1358" s="79"/>
      <c r="S1358" s="79"/>
      <c r="T1358" s="166"/>
      <c r="U1358" s="79"/>
      <c r="V1358" s="79"/>
      <c r="W1358" s="79"/>
      <c r="X1358" s="79"/>
      <c r="Y1358" s="79"/>
      <c r="Z1358" s="79"/>
      <c r="AA1358" s="79"/>
      <c r="AB1358" s="79"/>
      <c r="AC1358" s="79"/>
      <c r="AD1358" s="79"/>
      <c r="AE1358" s="79"/>
      <c r="AT1358" s="72" t="s">
        <v>118</v>
      </c>
      <c r="AU1358" s="72" t="s">
        <v>62</v>
      </c>
    </row>
    <row r="1359" spans="1:65" s="82" customFormat="1" ht="16.5" customHeight="1" x14ac:dyDescent="0.2">
      <c r="A1359" s="79"/>
      <c r="B1359" s="150"/>
      <c r="C1359" s="151" t="s">
        <v>2067</v>
      </c>
      <c r="D1359" s="151" t="s">
        <v>26</v>
      </c>
      <c r="E1359" s="152" t="s">
        <v>2068</v>
      </c>
      <c r="F1359" s="153" t="s">
        <v>2069</v>
      </c>
      <c r="G1359" s="154" t="s">
        <v>125</v>
      </c>
      <c r="H1359" s="155">
        <v>2</v>
      </c>
      <c r="I1359" s="156">
        <v>956.49</v>
      </c>
      <c r="J1359" s="156">
        <f>ROUND(I1359*H1359,2)</f>
        <v>1912.98</v>
      </c>
      <c r="K1359" s="153" t="s">
        <v>3562</v>
      </c>
      <c r="L1359" s="80"/>
      <c r="M1359" s="157" t="s">
        <v>31</v>
      </c>
      <c r="N1359" s="158" t="s">
        <v>3550</v>
      </c>
      <c r="O1359" s="159">
        <v>0.71799999999999997</v>
      </c>
      <c r="P1359" s="159">
        <f>O1359*H1359</f>
        <v>1.4359999999999999</v>
      </c>
      <c r="Q1359" s="159">
        <v>3.4748025000000001E-3</v>
      </c>
      <c r="R1359" s="159">
        <f>Q1359*H1359</f>
        <v>6.9496050000000002E-3</v>
      </c>
      <c r="S1359" s="159">
        <v>0</v>
      </c>
      <c r="T1359" s="160">
        <f>S1359*H1359</f>
        <v>0</v>
      </c>
      <c r="U1359" s="79"/>
      <c r="V1359" s="79"/>
      <c r="W1359" s="79"/>
      <c r="X1359" s="79"/>
      <c r="Y1359" s="79"/>
      <c r="Z1359" s="79"/>
      <c r="AA1359" s="79"/>
      <c r="AB1359" s="79"/>
      <c r="AC1359" s="79"/>
      <c r="AD1359" s="79"/>
      <c r="AE1359" s="79"/>
      <c r="AR1359" s="161" t="s">
        <v>162</v>
      </c>
      <c r="AT1359" s="161" t="s">
        <v>26</v>
      </c>
      <c r="AU1359" s="161" t="s">
        <v>62</v>
      </c>
      <c r="AY1359" s="72" t="s">
        <v>107</v>
      </c>
      <c r="BE1359" s="162">
        <f>IF(N1359="základní",J1359,0)</f>
        <v>1912.98</v>
      </c>
      <c r="BF1359" s="162">
        <f>IF(N1359="snížená",J1359,0)</f>
        <v>0</v>
      </c>
      <c r="BG1359" s="162">
        <f>IF(N1359="zákl. přenesená",J1359,0)</f>
        <v>0</v>
      </c>
      <c r="BH1359" s="162">
        <f>IF(N1359="sníž. přenesená",J1359,0)</f>
        <v>0</v>
      </c>
      <c r="BI1359" s="162">
        <f>IF(N1359="nulová",J1359,0)</f>
        <v>0</v>
      </c>
      <c r="BJ1359" s="72" t="s">
        <v>105</v>
      </c>
      <c r="BK1359" s="162">
        <f>ROUND(I1359*H1359,2)</f>
        <v>1912.98</v>
      </c>
      <c r="BL1359" s="72" t="s">
        <v>162</v>
      </c>
      <c r="BM1359" s="161" t="s">
        <v>2070</v>
      </c>
    </row>
    <row r="1360" spans="1:65" s="82" customFormat="1" x14ac:dyDescent="0.2">
      <c r="A1360" s="79"/>
      <c r="B1360" s="80"/>
      <c r="C1360" s="79"/>
      <c r="D1360" s="163" t="s">
        <v>116</v>
      </c>
      <c r="E1360" s="79"/>
      <c r="F1360" s="164" t="s">
        <v>2071</v>
      </c>
      <c r="G1360" s="79"/>
      <c r="H1360" s="79"/>
      <c r="I1360" s="79"/>
      <c r="J1360" s="79"/>
      <c r="K1360" s="79"/>
      <c r="L1360" s="80"/>
      <c r="M1360" s="165"/>
      <c r="O1360" s="79"/>
      <c r="P1360" s="79"/>
      <c r="Q1360" s="79"/>
      <c r="R1360" s="79"/>
      <c r="S1360" s="79"/>
      <c r="T1360" s="166"/>
      <c r="U1360" s="79"/>
      <c r="V1360" s="79"/>
      <c r="W1360" s="79"/>
      <c r="X1360" s="79"/>
      <c r="Y1360" s="79"/>
      <c r="Z1360" s="79"/>
      <c r="AA1360" s="79"/>
      <c r="AB1360" s="79"/>
      <c r="AC1360" s="79"/>
      <c r="AD1360" s="79"/>
      <c r="AE1360" s="79"/>
      <c r="AT1360" s="72" t="s">
        <v>116</v>
      </c>
      <c r="AU1360" s="72" t="s">
        <v>62</v>
      </c>
    </row>
    <row r="1361" spans="1:65" s="82" customFormat="1" x14ac:dyDescent="0.2">
      <c r="A1361" s="79"/>
      <c r="B1361" s="80"/>
      <c r="C1361" s="79"/>
      <c r="D1361" s="167" t="s">
        <v>118</v>
      </c>
      <c r="E1361" s="79"/>
      <c r="F1361" s="168" t="s">
        <v>4096</v>
      </c>
      <c r="G1361" s="79"/>
      <c r="H1361" s="79"/>
      <c r="I1361" s="79"/>
      <c r="J1361" s="79"/>
      <c r="K1361" s="79"/>
      <c r="L1361" s="80"/>
      <c r="M1361" s="165"/>
      <c r="O1361" s="79"/>
      <c r="P1361" s="79"/>
      <c r="Q1361" s="79"/>
      <c r="R1361" s="79"/>
      <c r="S1361" s="79"/>
      <c r="T1361" s="166"/>
      <c r="U1361" s="79"/>
      <c r="V1361" s="79"/>
      <c r="W1361" s="79"/>
      <c r="X1361" s="79"/>
      <c r="Y1361" s="79"/>
      <c r="Z1361" s="79"/>
      <c r="AA1361" s="79"/>
      <c r="AB1361" s="79"/>
      <c r="AC1361" s="79"/>
      <c r="AD1361" s="79"/>
      <c r="AE1361" s="79"/>
      <c r="AT1361" s="72" t="s">
        <v>118</v>
      </c>
      <c r="AU1361" s="72" t="s">
        <v>62</v>
      </c>
    </row>
    <row r="1362" spans="1:65" s="82" customFormat="1" ht="16.5" customHeight="1" x14ac:dyDescent="0.2">
      <c r="A1362" s="79"/>
      <c r="B1362" s="150"/>
      <c r="C1362" s="151" t="s">
        <v>2072</v>
      </c>
      <c r="D1362" s="151" t="s">
        <v>26</v>
      </c>
      <c r="E1362" s="152" t="s">
        <v>2073</v>
      </c>
      <c r="F1362" s="153" t="s">
        <v>2074</v>
      </c>
      <c r="G1362" s="154" t="s">
        <v>125</v>
      </c>
      <c r="H1362" s="155">
        <v>1</v>
      </c>
      <c r="I1362" s="156">
        <v>1429.96</v>
      </c>
      <c r="J1362" s="156">
        <f>ROUND(I1362*H1362,2)</f>
        <v>1429.96</v>
      </c>
      <c r="K1362" s="153" t="s">
        <v>3562</v>
      </c>
      <c r="L1362" s="80"/>
      <c r="M1362" s="157" t="s">
        <v>31</v>
      </c>
      <c r="N1362" s="158" t="s">
        <v>3550</v>
      </c>
      <c r="O1362" s="159">
        <v>0.92600000000000005</v>
      </c>
      <c r="P1362" s="159">
        <f>O1362*H1362</f>
        <v>0.92600000000000005</v>
      </c>
      <c r="Q1362" s="159">
        <v>5.9989244999999998E-3</v>
      </c>
      <c r="R1362" s="159">
        <f>Q1362*H1362</f>
        <v>5.9989244999999998E-3</v>
      </c>
      <c r="S1362" s="159">
        <v>0</v>
      </c>
      <c r="T1362" s="160">
        <f>S1362*H1362</f>
        <v>0</v>
      </c>
      <c r="U1362" s="79"/>
      <c r="V1362" s="79"/>
      <c r="W1362" s="79"/>
      <c r="X1362" s="79"/>
      <c r="Y1362" s="79"/>
      <c r="Z1362" s="79"/>
      <c r="AA1362" s="79"/>
      <c r="AB1362" s="79"/>
      <c r="AC1362" s="79"/>
      <c r="AD1362" s="79"/>
      <c r="AE1362" s="79"/>
      <c r="AR1362" s="161" t="s">
        <v>162</v>
      </c>
      <c r="AT1362" s="161" t="s">
        <v>26</v>
      </c>
      <c r="AU1362" s="161" t="s">
        <v>62</v>
      </c>
      <c r="AY1362" s="72" t="s">
        <v>107</v>
      </c>
      <c r="BE1362" s="162">
        <f>IF(N1362="základní",J1362,0)</f>
        <v>1429.96</v>
      </c>
      <c r="BF1362" s="162">
        <f>IF(N1362="snížená",J1362,0)</f>
        <v>0</v>
      </c>
      <c r="BG1362" s="162">
        <f>IF(N1362="zákl. přenesená",J1362,0)</f>
        <v>0</v>
      </c>
      <c r="BH1362" s="162">
        <f>IF(N1362="sníž. přenesená",J1362,0)</f>
        <v>0</v>
      </c>
      <c r="BI1362" s="162">
        <f>IF(N1362="nulová",J1362,0)</f>
        <v>0</v>
      </c>
      <c r="BJ1362" s="72" t="s">
        <v>105</v>
      </c>
      <c r="BK1362" s="162">
        <f>ROUND(I1362*H1362,2)</f>
        <v>1429.96</v>
      </c>
      <c r="BL1362" s="72" t="s">
        <v>162</v>
      </c>
      <c r="BM1362" s="161" t="s">
        <v>2075</v>
      </c>
    </row>
    <row r="1363" spans="1:65" s="82" customFormat="1" x14ac:dyDescent="0.2">
      <c r="A1363" s="79"/>
      <c r="B1363" s="80"/>
      <c r="C1363" s="79"/>
      <c r="D1363" s="163" t="s">
        <v>116</v>
      </c>
      <c r="E1363" s="79"/>
      <c r="F1363" s="164" t="s">
        <v>2076</v>
      </c>
      <c r="G1363" s="79"/>
      <c r="H1363" s="79"/>
      <c r="I1363" s="79"/>
      <c r="J1363" s="79"/>
      <c r="K1363" s="79"/>
      <c r="L1363" s="80"/>
      <c r="M1363" s="165"/>
      <c r="O1363" s="79"/>
      <c r="P1363" s="79"/>
      <c r="Q1363" s="79"/>
      <c r="R1363" s="79"/>
      <c r="S1363" s="79"/>
      <c r="T1363" s="166"/>
      <c r="U1363" s="79"/>
      <c r="V1363" s="79"/>
      <c r="W1363" s="79"/>
      <c r="X1363" s="79"/>
      <c r="Y1363" s="79"/>
      <c r="Z1363" s="79"/>
      <c r="AA1363" s="79"/>
      <c r="AB1363" s="79"/>
      <c r="AC1363" s="79"/>
      <c r="AD1363" s="79"/>
      <c r="AE1363" s="79"/>
      <c r="AT1363" s="72" t="s">
        <v>116</v>
      </c>
      <c r="AU1363" s="72" t="s">
        <v>62</v>
      </c>
    </row>
    <row r="1364" spans="1:65" s="82" customFormat="1" x14ac:dyDescent="0.2">
      <c r="A1364" s="79"/>
      <c r="B1364" s="80"/>
      <c r="C1364" s="79"/>
      <c r="D1364" s="167" t="s">
        <v>118</v>
      </c>
      <c r="E1364" s="79"/>
      <c r="F1364" s="168" t="s">
        <v>4097</v>
      </c>
      <c r="G1364" s="79"/>
      <c r="H1364" s="79"/>
      <c r="I1364" s="79"/>
      <c r="J1364" s="79"/>
      <c r="K1364" s="79"/>
      <c r="L1364" s="80"/>
      <c r="M1364" s="165"/>
      <c r="O1364" s="79"/>
      <c r="P1364" s="79"/>
      <c r="Q1364" s="79"/>
      <c r="R1364" s="79"/>
      <c r="S1364" s="79"/>
      <c r="T1364" s="166"/>
      <c r="U1364" s="79"/>
      <c r="V1364" s="79"/>
      <c r="W1364" s="79"/>
      <c r="X1364" s="79"/>
      <c r="Y1364" s="79"/>
      <c r="Z1364" s="79"/>
      <c r="AA1364" s="79"/>
      <c r="AB1364" s="79"/>
      <c r="AC1364" s="79"/>
      <c r="AD1364" s="79"/>
      <c r="AE1364" s="79"/>
      <c r="AT1364" s="72" t="s">
        <v>118</v>
      </c>
      <c r="AU1364" s="72" t="s">
        <v>62</v>
      </c>
    </row>
    <row r="1365" spans="1:65" s="82" customFormat="1" ht="16.5" customHeight="1" x14ac:dyDescent="0.2">
      <c r="A1365" s="79"/>
      <c r="B1365" s="150"/>
      <c r="C1365" s="151" t="s">
        <v>2077</v>
      </c>
      <c r="D1365" s="151" t="s">
        <v>26</v>
      </c>
      <c r="E1365" s="152" t="s">
        <v>2078</v>
      </c>
      <c r="F1365" s="153" t="s">
        <v>4098</v>
      </c>
      <c r="G1365" s="154" t="s">
        <v>161</v>
      </c>
      <c r="H1365" s="155">
        <v>15</v>
      </c>
      <c r="I1365" s="156">
        <v>83.68</v>
      </c>
      <c r="J1365" s="156">
        <f>ROUND(I1365*H1365,2)</f>
        <v>1255.2</v>
      </c>
      <c r="K1365" s="153" t="s">
        <v>3562</v>
      </c>
      <c r="L1365" s="80"/>
      <c r="M1365" s="157" t="s">
        <v>31</v>
      </c>
      <c r="N1365" s="158" t="s">
        <v>3550</v>
      </c>
      <c r="O1365" s="159">
        <v>0.17699999999999999</v>
      </c>
      <c r="P1365" s="159">
        <f>O1365*H1365</f>
        <v>2.6549999999999998</v>
      </c>
      <c r="Q1365" s="159">
        <v>1.6739999999999999E-5</v>
      </c>
      <c r="R1365" s="159">
        <f>Q1365*H1365</f>
        <v>2.5109999999999998E-4</v>
      </c>
      <c r="S1365" s="159">
        <v>0</v>
      </c>
      <c r="T1365" s="160">
        <f>S1365*H1365</f>
        <v>0</v>
      </c>
      <c r="U1365" s="79"/>
      <c r="V1365" s="79"/>
      <c r="W1365" s="79"/>
      <c r="X1365" s="79"/>
      <c r="Y1365" s="79"/>
      <c r="Z1365" s="79"/>
      <c r="AA1365" s="79"/>
      <c r="AB1365" s="79"/>
      <c r="AC1365" s="79"/>
      <c r="AD1365" s="79"/>
      <c r="AE1365" s="79"/>
      <c r="AR1365" s="161" t="s">
        <v>162</v>
      </c>
      <c r="AT1365" s="161" t="s">
        <v>26</v>
      </c>
      <c r="AU1365" s="161" t="s">
        <v>62</v>
      </c>
      <c r="AY1365" s="72" t="s">
        <v>107</v>
      </c>
      <c r="BE1365" s="162">
        <f>IF(N1365="základní",J1365,0)</f>
        <v>1255.2</v>
      </c>
      <c r="BF1365" s="162">
        <f>IF(N1365="snížená",J1365,0)</f>
        <v>0</v>
      </c>
      <c r="BG1365" s="162">
        <f>IF(N1365="zákl. přenesená",J1365,0)</f>
        <v>0</v>
      </c>
      <c r="BH1365" s="162">
        <f>IF(N1365="sníž. přenesená",J1365,0)</f>
        <v>0</v>
      </c>
      <c r="BI1365" s="162">
        <f>IF(N1365="nulová",J1365,0)</f>
        <v>0</v>
      </c>
      <c r="BJ1365" s="72" t="s">
        <v>105</v>
      </c>
      <c r="BK1365" s="162">
        <f>ROUND(I1365*H1365,2)</f>
        <v>1255.2</v>
      </c>
      <c r="BL1365" s="72" t="s">
        <v>162</v>
      </c>
      <c r="BM1365" s="161" t="s">
        <v>2079</v>
      </c>
    </row>
    <row r="1366" spans="1:65" s="82" customFormat="1" x14ac:dyDescent="0.2">
      <c r="A1366" s="79"/>
      <c r="B1366" s="80"/>
      <c r="C1366" s="79"/>
      <c r="D1366" s="163" t="s">
        <v>116</v>
      </c>
      <c r="E1366" s="79"/>
      <c r="F1366" s="164" t="s">
        <v>2080</v>
      </c>
      <c r="G1366" s="79"/>
      <c r="H1366" s="79"/>
      <c r="I1366" s="79"/>
      <c r="J1366" s="79"/>
      <c r="K1366" s="79"/>
      <c r="L1366" s="80"/>
      <c r="M1366" s="165"/>
      <c r="O1366" s="79"/>
      <c r="P1366" s="79"/>
      <c r="Q1366" s="79"/>
      <c r="R1366" s="79"/>
      <c r="S1366" s="79"/>
      <c r="T1366" s="166"/>
      <c r="U1366" s="79"/>
      <c r="V1366" s="79"/>
      <c r="W1366" s="79"/>
      <c r="X1366" s="79"/>
      <c r="Y1366" s="79"/>
      <c r="Z1366" s="79"/>
      <c r="AA1366" s="79"/>
      <c r="AB1366" s="79"/>
      <c r="AC1366" s="79"/>
      <c r="AD1366" s="79"/>
      <c r="AE1366" s="79"/>
      <c r="AT1366" s="72" t="s">
        <v>116</v>
      </c>
      <c r="AU1366" s="72" t="s">
        <v>62</v>
      </c>
    </row>
    <row r="1367" spans="1:65" s="82" customFormat="1" x14ac:dyDescent="0.2">
      <c r="A1367" s="79"/>
      <c r="B1367" s="80"/>
      <c r="C1367" s="79"/>
      <c r="D1367" s="167" t="s">
        <v>118</v>
      </c>
      <c r="E1367" s="79"/>
      <c r="F1367" s="168" t="s">
        <v>4099</v>
      </c>
      <c r="G1367" s="79"/>
      <c r="H1367" s="79"/>
      <c r="I1367" s="79"/>
      <c r="J1367" s="79"/>
      <c r="K1367" s="79"/>
      <c r="L1367" s="80"/>
      <c r="M1367" s="165"/>
      <c r="O1367" s="79"/>
      <c r="P1367" s="79"/>
      <c r="Q1367" s="79"/>
      <c r="R1367" s="79"/>
      <c r="S1367" s="79"/>
      <c r="T1367" s="166"/>
      <c r="U1367" s="79"/>
      <c r="V1367" s="79"/>
      <c r="W1367" s="79"/>
      <c r="X1367" s="79"/>
      <c r="Y1367" s="79"/>
      <c r="Z1367" s="79"/>
      <c r="AA1367" s="79"/>
      <c r="AB1367" s="79"/>
      <c r="AC1367" s="79"/>
      <c r="AD1367" s="79"/>
      <c r="AE1367" s="79"/>
      <c r="AT1367" s="72" t="s">
        <v>118</v>
      </c>
      <c r="AU1367" s="72" t="s">
        <v>62</v>
      </c>
    </row>
    <row r="1368" spans="1:65" s="82" customFormat="1" ht="16.5" customHeight="1" x14ac:dyDescent="0.2">
      <c r="A1368" s="79"/>
      <c r="B1368" s="150"/>
      <c r="C1368" s="151" t="s">
        <v>2081</v>
      </c>
      <c r="D1368" s="151" t="s">
        <v>26</v>
      </c>
      <c r="E1368" s="152" t="s">
        <v>2082</v>
      </c>
      <c r="F1368" s="153" t="s">
        <v>4100</v>
      </c>
      <c r="G1368" s="154" t="s">
        <v>161</v>
      </c>
      <c r="H1368" s="155">
        <v>5</v>
      </c>
      <c r="I1368" s="156">
        <v>117.73</v>
      </c>
      <c r="J1368" s="156">
        <f>ROUND(I1368*H1368,2)</f>
        <v>588.65</v>
      </c>
      <c r="K1368" s="153" t="s">
        <v>3562</v>
      </c>
      <c r="L1368" s="80"/>
      <c r="M1368" s="157" t="s">
        <v>31</v>
      </c>
      <c r="N1368" s="158" t="s">
        <v>3550</v>
      </c>
      <c r="O1368" s="159">
        <v>0.25</v>
      </c>
      <c r="P1368" s="159">
        <f>O1368*H1368</f>
        <v>1.25</v>
      </c>
      <c r="Q1368" s="159">
        <v>1.6739999999999999E-5</v>
      </c>
      <c r="R1368" s="159">
        <f>Q1368*H1368</f>
        <v>8.3700000000000002E-5</v>
      </c>
      <c r="S1368" s="159">
        <v>0</v>
      </c>
      <c r="T1368" s="160">
        <f>S1368*H1368</f>
        <v>0</v>
      </c>
      <c r="U1368" s="79"/>
      <c r="V1368" s="79"/>
      <c r="W1368" s="79"/>
      <c r="X1368" s="79"/>
      <c r="Y1368" s="79"/>
      <c r="Z1368" s="79"/>
      <c r="AA1368" s="79"/>
      <c r="AB1368" s="79"/>
      <c r="AC1368" s="79"/>
      <c r="AD1368" s="79"/>
      <c r="AE1368" s="79"/>
      <c r="AR1368" s="161" t="s">
        <v>162</v>
      </c>
      <c r="AT1368" s="161" t="s">
        <v>26</v>
      </c>
      <c r="AU1368" s="161" t="s">
        <v>62</v>
      </c>
      <c r="AY1368" s="72" t="s">
        <v>107</v>
      </c>
      <c r="BE1368" s="162">
        <f>IF(N1368="základní",J1368,0)</f>
        <v>588.65</v>
      </c>
      <c r="BF1368" s="162">
        <f>IF(N1368="snížená",J1368,0)</f>
        <v>0</v>
      </c>
      <c r="BG1368" s="162">
        <f>IF(N1368="zákl. přenesená",J1368,0)</f>
        <v>0</v>
      </c>
      <c r="BH1368" s="162">
        <f>IF(N1368="sníž. přenesená",J1368,0)</f>
        <v>0</v>
      </c>
      <c r="BI1368" s="162">
        <f>IF(N1368="nulová",J1368,0)</f>
        <v>0</v>
      </c>
      <c r="BJ1368" s="72" t="s">
        <v>105</v>
      </c>
      <c r="BK1368" s="162">
        <f>ROUND(I1368*H1368,2)</f>
        <v>588.65</v>
      </c>
      <c r="BL1368" s="72" t="s">
        <v>162</v>
      </c>
      <c r="BM1368" s="161" t="s">
        <v>2083</v>
      </c>
    </row>
    <row r="1369" spans="1:65" s="82" customFormat="1" x14ac:dyDescent="0.2">
      <c r="A1369" s="79"/>
      <c r="B1369" s="80"/>
      <c r="C1369" s="79"/>
      <c r="D1369" s="163" t="s">
        <v>116</v>
      </c>
      <c r="E1369" s="79"/>
      <c r="F1369" s="164" t="s">
        <v>2084</v>
      </c>
      <c r="G1369" s="79"/>
      <c r="H1369" s="79"/>
      <c r="I1369" s="79"/>
      <c r="J1369" s="79"/>
      <c r="K1369" s="79"/>
      <c r="L1369" s="80"/>
      <c r="M1369" s="165"/>
      <c r="O1369" s="79"/>
      <c r="P1369" s="79"/>
      <c r="Q1369" s="79"/>
      <c r="R1369" s="79"/>
      <c r="S1369" s="79"/>
      <c r="T1369" s="166"/>
      <c r="U1369" s="79"/>
      <c r="V1369" s="79"/>
      <c r="W1369" s="79"/>
      <c r="X1369" s="79"/>
      <c r="Y1369" s="79"/>
      <c r="Z1369" s="79"/>
      <c r="AA1369" s="79"/>
      <c r="AB1369" s="79"/>
      <c r="AC1369" s="79"/>
      <c r="AD1369" s="79"/>
      <c r="AE1369" s="79"/>
      <c r="AT1369" s="72" t="s">
        <v>116</v>
      </c>
      <c r="AU1369" s="72" t="s">
        <v>62</v>
      </c>
    </row>
    <row r="1370" spans="1:65" s="82" customFormat="1" x14ac:dyDescent="0.2">
      <c r="A1370" s="79"/>
      <c r="B1370" s="80"/>
      <c r="C1370" s="79"/>
      <c r="D1370" s="167" t="s">
        <v>118</v>
      </c>
      <c r="E1370" s="79"/>
      <c r="F1370" s="168" t="s">
        <v>4101</v>
      </c>
      <c r="G1370" s="79"/>
      <c r="H1370" s="79"/>
      <c r="I1370" s="79"/>
      <c r="J1370" s="79"/>
      <c r="K1370" s="79"/>
      <c r="L1370" s="80"/>
      <c r="M1370" s="165"/>
      <c r="O1370" s="79"/>
      <c r="P1370" s="79"/>
      <c r="Q1370" s="79"/>
      <c r="R1370" s="79"/>
      <c r="S1370" s="79"/>
      <c r="T1370" s="166"/>
      <c r="U1370" s="79"/>
      <c r="V1370" s="79"/>
      <c r="W1370" s="79"/>
      <c r="X1370" s="79"/>
      <c r="Y1370" s="79"/>
      <c r="Z1370" s="79"/>
      <c r="AA1370" s="79"/>
      <c r="AB1370" s="79"/>
      <c r="AC1370" s="79"/>
      <c r="AD1370" s="79"/>
      <c r="AE1370" s="79"/>
      <c r="AT1370" s="72" t="s">
        <v>118</v>
      </c>
      <c r="AU1370" s="72" t="s">
        <v>62</v>
      </c>
    </row>
    <row r="1371" spans="1:65" s="82" customFormat="1" ht="16.5" customHeight="1" x14ac:dyDescent="0.2">
      <c r="A1371" s="79"/>
      <c r="B1371" s="150"/>
      <c r="C1371" s="151" t="s">
        <v>2085</v>
      </c>
      <c r="D1371" s="151" t="s">
        <v>26</v>
      </c>
      <c r="E1371" s="152" t="s">
        <v>2086</v>
      </c>
      <c r="F1371" s="153" t="s">
        <v>2087</v>
      </c>
      <c r="G1371" s="154" t="s">
        <v>125</v>
      </c>
      <c r="H1371" s="155">
        <v>1</v>
      </c>
      <c r="I1371" s="156">
        <v>2800.15</v>
      </c>
      <c r="J1371" s="156">
        <f>ROUND(I1371*H1371,2)</f>
        <v>2800.15</v>
      </c>
      <c r="K1371" s="153" t="s">
        <v>3562</v>
      </c>
      <c r="L1371" s="80"/>
      <c r="M1371" s="157" t="s">
        <v>31</v>
      </c>
      <c r="N1371" s="158" t="s">
        <v>3550</v>
      </c>
      <c r="O1371" s="159">
        <v>0.71799999999999997</v>
      </c>
      <c r="P1371" s="159">
        <f>O1371*H1371</f>
        <v>0.71799999999999997</v>
      </c>
      <c r="Q1371" s="159">
        <v>8.4448024999999993E-3</v>
      </c>
      <c r="R1371" s="159">
        <f>Q1371*H1371</f>
        <v>8.4448024999999993E-3</v>
      </c>
      <c r="S1371" s="159">
        <v>0</v>
      </c>
      <c r="T1371" s="160">
        <f>S1371*H1371</f>
        <v>0</v>
      </c>
      <c r="U1371" s="79"/>
      <c r="V1371" s="79"/>
      <c r="W1371" s="79"/>
      <c r="X1371" s="79"/>
      <c r="Y1371" s="79"/>
      <c r="Z1371" s="79"/>
      <c r="AA1371" s="79"/>
      <c r="AB1371" s="79"/>
      <c r="AC1371" s="79"/>
      <c r="AD1371" s="79"/>
      <c r="AE1371" s="79"/>
      <c r="AR1371" s="161" t="s">
        <v>162</v>
      </c>
      <c r="AT1371" s="161" t="s">
        <v>26</v>
      </c>
      <c r="AU1371" s="161" t="s">
        <v>62</v>
      </c>
      <c r="AY1371" s="72" t="s">
        <v>107</v>
      </c>
      <c r="BE1371" s="162">
        <f>IF(N1371="základní",J1371,0)</f>
        <v>2800.15</v>
      </c>
      <c r="BF1371" s="162">
        <f>IF(N1371="snížená",J1371,0)</f>
        <v>0</v>
      </c>
      <c r="BG1371" s="162">
        <f>IF(N1371="zákl. přenesená",J1371,0)</f>
        <v>0</v>
      </c>
      <c r="BH1371" s="162">
        <f>IF(N1371="sníž. přenesená",J1371,0)</f>
        <v>0</v>
      </c>
      <c r="BI1371" s="162">
        <f>IF(N1371="nulová",J1371,0)</f>
        <v>0</v>
      </c>
      <c r="BJ1371" s="72" t="s">
        <v>105</v>
      </c>
      <c r="BK1371" s="162">
        <f>ROUND(I1371*H1371,2)</f>
        <v>2800.15</v>
      </c>
      <c r="BL1371" s="72" t="s">
        <v>162</v>
      </c>
      <c r="BM1371" s="161" t="s">
        <v>2088</v>
      </c>
    </row>
    <row r="1372" spans="1:65" s="82" customFormat="1" x14ac:dyDescent="0.2">
      <c r="A1372" s="79"/>
      <c r="B1372" s="80"/>
      <c r="C1372" s="79"/>
      <c r="D1372" s="163" t="s">
        <v>116</v>
      </c>
      <c r="E1372" s="79"/>
      <c r="F1372" s="164" t="s">
        <v>2089</v>
      </c>
      <c r="G1372" s="79"/>
      <c r="H1372" s="79"/>
      <c r="I1372" s="79"/>
      <c r="J1372" s="79"/>
      <c r="K1372" s="79"/>
      <c r="L1372" s="80"/>
      <c r="M1372" s="165"/>
      <c r="O1372" s="79"/>
      <c r="P1372" s="79"/>
      <c r="Q1372" s="79"/>
      <c r="R1372" s="79"/>
      <c r="S1372" s="79"/>
      <c r="T1372" s="166"/>
      <c r="U1372" s="79"/>
      <c r="V1372" s="79"/>
      <c r="W1372" s="79"/>
      <c r="X1372" s="79"/>
      <c r="Y1372" s="79"/>
      <c r="Z1372" s="79"/>
      <c r="AA1372" s="79"/>
      <c r="AB1372" s="79"/>
      <c r="AC1372" s="79"/>
      <c r="AD1372" s="79"/>
      <c r="AE1372" s="79"/>
      <c r="AT1372" s="72" t="s">
        <v>116</v>
      </c>
      <c r="AU1372" s="72" t="s">
        <v>62</v>
      </c>
    </row>
    <row r="1373" spans="1:65" s="82" customFormat="1" x14ac:dyDescent="0.2">
      <c r="A1373" s="79"/>
      <c r="B1373" s="80"/>
      <c r="C1373" s="79"/>
      <c r="D1373" s="167" t="s">
        <v>118</v>
      </c>
      <c r="E1373" s="79"/>
      <c r="F1373" s="168" t="s">
        <v>4102</v>
      </c>
      <c r="G1373" s="79"/>
      <c r="H1373" s="79"/>
      <c r="I1373" s="79"/>
      <c r="J1373" s="79"/>
      <c r="K1373" s="79"/>
      <c r="L1373" s="80"/>
      <c r="M1373" s="165"/>
      <c r="O1373" s="79"/>
      <c r="P1373" s="79"/>
      <c r="Q1373" s="79"/>
      <c r="R1373" s="79"/>
      <c r="S1373" s="79"/>
      <c r="T1373" s="166"/>
      <c r="U1373" s="79"/>
      <c r="V1373" s="79"/>
      <c r="W1373" s="79"/>
      <c r="X1373" s="79"/>
      <c r="Y1373" s="79"/>
      <c r="Z1373" s="79"/>
      <c r="AA1373" s="79"/>
      <c r="AB1373" s="79"/>
      <c r="AC1373" s="79"/>
      <c r="AD1373" s="79"/>
      <c r="AE1373" s="79"/>
      <c r="AT1373" s="72" t="s">
        <v>118</v>
      </c>
      <c r="AU1373" s="72" t="s">
        <v>62</v>
      </c>
    </row>
    <row r="1374" spans="1:65" s="82" customFormat="1" ht="16.5" customHeight="1" x14ac:dyDescent="0.2">
      <c r="A1374" s="79"/>
      <c r="B1374" s="150"/>
      <c r="C1374" s="151" t="s">
        <v>2090</v>
      </c>
      <c r="D1374" s="151" t="s">
        <v>26</v>
      </c>
      <c r="E1374" s="152" t="s">
        <v>2091</v>
      </c>
      <c r="F1374" s="153" t="s">
        <v>2092</v>
      </c>
      <c r="G1374" s="154" t="s">
        <v>125</v>
      </c>
      <c r="H1374" s="155">
        <v>1</v>
      </c>
      <c r="I1374" s="156">
        <v>4238.6099999999997</v>
      </c>
      <c r="J1374" s="156">
        <f>ROUND(I1374*H1374,2)</f>
        <v>4238.6099999999997</v>
      </c>
      <c r="K1374" s="153" t="s">
        <v>3562</v>
      </c>
      <c r="L1374" s="80"/>
      <c r="M1374" s="157" t="s">
        <v>31</v>
      </c>
      <c r="N1374" s="158" t="s">
        <v>3550</v>
      </c>
      <c r="O1374" s="159">
        <v>0.79</v>
      </c>
      <c r="P1374" s="159">
        <f>O1374*H1374</f>
        <v>0.79</v>
      </c>
      <c r="Q1374" s="159">
        <v>1.1474802500000001E-2</v>
      </c>
      <c r="R1374" s="159">
        <f>Q1374*H1374</f>
        <v>1.1474802500000001E-2</v>
      </c>
      <c r="S1374" s="159">
        <v>0</v>
      </c>
      <c r="T1374" s="160">
        <f>S1374*H1374</f>
        <v>0</v>
      </c>
      <c r="U1374" s="79"/>
      <c r="V1374" s="79"/>
      <c r="W1374" s="79"/>
      <c r="X1374" s="79"/>
      <c r="Y1374" s="79"/>
      <c r="Z1374" s="79"/>
      <c r="AA1374" s="79"/>
      <c r="AB1374" s="79"/>
      <c r="AC1374" s="79"/>
      <c r="AD1374" s="79"/>
      <c r="AE1374" s="79"/>
      <c r="AR1374" s="161" t="s">
        <v>162</v>
      </c>
      <c r="AT1374" s="161" t="s">
        <v>26</v>
      </c>
      <c r="AU1374" s="161" t="s">
        <v>62</v>
      </c>
      <c r="AY1374" s="72" t="s">
        <v>107</v>
      </c>
      <c r="BE1374" s="162">
        <f>IF(N1374="základní",J1374,0)</f>
        <v>4238.6099999999997</v>
      </c>
      <c r="BF1374" s="162">
        <f>IF(N1374="snížená",J1374,0)</f>
        <v>0</v>
      </c>
      <c r="BG1374" s="162">
        <f>IF(N1374="zákl. přenesená",J1374,0)</f>
        <v>0</v>
      </c>
      <c r="BH1374" s="162">
        <f>IF(N1374="sníž. přenesená",J1374,0)</f>
        <v>0</v>
      </c>
      <c r="BI1374" s="162">
        <f>IF(N1374="nulová",J1374,0)</f>
        <v>0</v>
      </c>
      <c r="BJ1374" s="72" t="s">
        <v>105</v>
      </c>
      <c r="BK1374" s="162">
        <f>ROUND(I1374*H1374,2)</f>
        <v>4238.6099999999997</v>
      </c>
      <c r="BL1374" s="72" t="s">
        <v>162</v>
      </c>
      <c r="BM1374" s="161" t="s">
        <v>2093</v>
      </c>
    </row>
    <row r="1375" spans="1:65" s="82" customFormat="1" x14ac:dyDescent="0.2">
      <c r="A1375" s="79"/>
      <c r="B1375" s="80"/>
      <c r="C1375" s="79"/>
      <c r="D1375" s="163" t="s">
        <v>116</v>
      </c>
      <c r="E1375" s="79"/>
      <c r="F1375" s="164" t="s">
        <v>2094</v>
      </c>
      <c r="G1375" s="79"/>
      <c r="H1375" s="79"/>
      <c r="I1375" s="79"/>
      <c r="J1375" s="79"/>
      <c r="K1375" s="79"/>
      <c r="L1375" s="80"/>
      <c r="M1375" s="165"/>
      <c r="O1375" s="79"/>
      <c r="P1375" s="79"/>
      <c r="Q1375" s="79"/>
      <c r="R1375" s="79"/>
      <c r="S1375" s="79"/>
      <c r="T1375" s="166"/>
      <c r="U1375" s="79"/>
      <c r="V1375" s="79"/>
      <c r="W1375" s="79"/>
      <c r="X1375" s="79"/>
      <c r="Y1375" s="79"/>
      <c r="Z1375" s="79"/>
      <c r="AA1375" s="79"/>
      <c r="AB1375" s="79"/>
      <c r="AC1375" s="79"/>
      <c r="AD1375" s="79"/>
      <c r="AE1375" s="79"/>
      <c r="AT1375" s="72" t="s">
        <v>116</v>
      </c>
      <c r="AU1375" s="72" t="s">
        <v>62</v>
      </c>
    </row>
    <row r="1376" spans="1:65" s="82" customFormat="1" x14ac:dyDescent="0.2">
      <c r="A1376" s="79"/>
      <c r="B1376" s="80"/>
      <c r="C1376" s="79"/>
      <c r="D1376" s="167" t="s">
        <v>118</v>
      </c>
      <c r="E1376" s="79"/>
      <c r="F1376" s="168" t="s">
        <v>4103</v>
      </c>
      <c r="G1376" s="79"/>
      <c r="H1376" s="79"/>
      <c r="I1376" s="79"/>
      <c r="J1376" s="79"/>
      <c r="K1376" s="79"/>
      <c r="L1376" s="80"/>
      <c r="M1376" s="165"/>
      <c r="O1376" s="79"/>
      <c r="P1376" s="79"/>
      <c r="Q1376" s="79"/>
      <c r="R1376" s="79"/>
      <c r="S1376" s="79"/>
      <c r="T1376" s="166"/>
      <c r="U1376" s="79"/>
      <c r="V1376" s="79"/>
      <c r="W1376" s="79"/>
      <c r="X1376" s="79"/>
      <c r="Y1376" s="79"/>
      <c r="Z1376" s="79"/>
      <c r="AA1376" s="79"/>
      <c r="AB1376" s="79"/>
      <c r="AC1376" s="79"/>
      <c r="AD1376" s="79"/>
      <c r="AE1376" s="79"/>
      <c r="AT1376" s="72" t="s">
        <v>118</v>
      </c>
      <c r="AU1376" s="72" t="s">
        <v>62</v>
      </c>
    </row>
    <row r="1377" spans="1:65" s="82" customFormat="1" ht="16.5" customHeight="1" x14ac:dyDescent="0.2">
      <c r="A1377" s="79"/>
      <c r="B1377" s="150"/>
      <c r="C1377" s="151" t="s">
        <v>2095</v>
      </c>
      <c r="D1377" s="151" t="s">
        <v>26</v>
      </c>
      <c r="E1377" s="152" t="s">
        <v>2096</v>
      </c>
      <c r="F1377" s="153" t="s">
        <v>2097</v>
      </c>
      <c r="G1377" s="154" t="s">
        <v>125</v>
      </c>
      <c r="H1377" s="155">
        <v>1</v>
      </c>
      <c r="I1377" s="156">
        <v>7458.29</v>
      </c>
      <c r="J1377" s="156">
        <f>ROUND(I1377*H1377,2)</f>
        <v>7458.29</v>
      </c>
      <c r="K1377" s="153" t="s">
        <v>3562</v>
      </c>
      <c r="L1377" s="80"/>
      <c r="M1377" s="157" t="s">
        <v>31</v>
      </c>
      <c r="N1377" s="158" t="s">
        <v>3550</v>
      </c>
      <c r="O1377" s="159">
        <v>1.0189999999999999</v>
      </c>
      <c r="P1377" s="159">
        <f>O1377*H1377</f>
        <v>1.0189999999999999</v>
      </c>
      <c r="Q1377" s="159">
        <v>2.03309245E-2</v>
      </c>
      <c r="R1377" s="159">
        <f>Q1377*H1377</f>
        <v>2.03309245E-2</v>
      </c>
      <c r="S1377" s="159">
        <v>0</v>
      </c>
      <c r="T1377" s="160">
        <f>S1377*H1377</f>
        <v>0</v>
      </c>
      <c r="U1377" s="79"/>
      <c r="V1377" s="79"/>
      <c r="W1377" s="79"/>
      <c r="X1377" s="79"/>
      <c r="Y1377" s="79"/>
      <c r="Z1377" s="79"/>
      <c r="AA1377" s="79"/>
      <c r="AB1377" s="79"/>
      <c r="AC1377" s="79"/>
      <c r="AD1377" s="79"/>
      <c r="AE1377" s="79"/>
      <c r="AR1377" s="161" t="s">
        <v>162</v>
      </c>
      <c r="AT1377" s="161" t="s">
        <v>26</v>
      </c>
      <c r="AU1377" s="161" t="s">
        <v>62</v>
      </c>
      <c r="AY1377" s="72" t="s">
        <v>107</v>
      </c>
      <c r="BE1377" s="162">
        <f>IF(N1377="základní",J1377,0)</f>
        <v>7458.29</v>
      </c>
      <c r="BF1377" s="162">
        <f>IF(N1377="snížená",J1377,0)</f>
        <v>0</v>
      </c>
      <c r="BG1377" s="162">
        <f>IF(N1377="zákl. přenesená",J1377,0)</f>
        <v>0</v>
      </c>
      <c r="BH1377" s="162">
        <f>IF(N1377="sníž. přenesená",J1377,0)</f>
        <v>0</v>
      </c>
      <c r="BI1377" s="162">
        <f>IF(N1377="nulová",J1377,0)</f>
        <v>0</v>
      </c>
      <c r="BJ1377" s="72" t="s">
        <v>105</v>
      </c>
      <c r="BK1377" s="162">
        <f>ROUND(I1377*H1377,2)</f>
        <v>7458.29</v>
      </c>
      <c r="BL1377" s="72" t="s">
        <v>162</v>
      </c>
      <c r="BM1377" s="161" t="s">
        <v>2098</v>
      </c>
    </row>
    <row r="1378" spans="1:65" s="82" customFormat="1" x14ac:dyDescent="0.2">
      <c r="A1378" s="79"/>
      <c r="B1378" s="80"/>
      <c r="C1378" s="79"/>
      <c r="D1378" s="163" t="s">
        <v>116</v>
      </c>
      <c r="E1378" s="79"/>
      <c r="F1378" s="164" t="s">
        <v>2099</v>
      </c>
      <c r="G1378" s="79"/>
      <c r="H1378" s="79"/>
      <c r="I1378" s="79"/>
      <c r="J1378" s="79"/>
      <c r="K1378" s="79"/>
      <c r="L1378" s="80"/>
      <c r="M1378" s="165"/>
      <c r="O1378" s="79"/>
      <c r="P1378" s="79"/>
      <c r="Q1378" s="79"/>
      <c r="R1378" s="79"/>
      <c r="S1378" s="79"/>
      <c r="T1378" s="166"/>
      <c r="U1378" s="79"/>
      <c r="V1378" s="79"/>
      <c r="W1378" s="79"/>
      <c r="X1378" s="79"/>
      <c r="Y1378" s="79"/>
      <c r="Z1378" s="79"/>
      <c r="AA1378" s="79"/>
      <c r="AB1378" s="79"/>
      <c r="AC1378" s="79"/>
      <c r="AD1378" s="79"/>
      <c r="AE1378" s="79"/>
      <c r="AT1378" s="72" t="s">
        <v>116</v>
      </c>
      <c r="AU1378" s="72" t="s">
        <v>62</v>
      </c>
    </row>
    <row r="1379" spans="1:65" s="82" customFormat="1" x14ac:dyDescent="0.2">
      <c r="A1379" s="79"/>
      <c r="B1379" s="80"/>
      <c r="C1379" s="79"/>
      <c r="D1379" s="167" t="s">
        <v>118</v>
      </c>
      <c r="E1379" s="79"/>
      <c r="F1379" s="168" t="s">
        <v>4104</v>
      </c>
      <c r="G1379" s="79"/>
      <c r="H1379" s="79"/>
      <c r="I1379" s="79"/>
      <c r="J1379" s="79"/>
      <c r="K1379" s="79"/>
      <c r="L1379" s="80"/>
      <c r="M1379" s="165"/>
      <c r="O1379" s="79"/>
      <c r="P1379" s="79"/>
      <c r="Q1379" s="79"/>
      <c r="R1379" s="79"/>
      <c r="S1379" s="79"/>
      <c r="T1379" s="166"/>
      <c r="U1379" s="79"/>
      <c r="V1379" s="79"/>
      <c r="W1379" s="79"/>
      <c r="X1379" s="79"/>
      <c r="Y1379" s="79"/>
      <c r="Z1379" s="79"/>
      <c r="AA1379" s="79"/>
      <c r="AB1379" s="79"/>
      <c r="AC1379" s="79"/>
      <c r="AD1379" s="79"/>
      <c r="AE1379" s="79"/>
      <c r="AT1379" s="72" t="s">
        <v>118</v>
      </c>
      <c r="AU1379" s="72" t="s">
        <v>62</v>
      </c>
    </row>
    <row r="1380" spans="1:65" s="82" customFormat="1" ht="16.5" customHeight="1" x14ac:dyDescent="0.2">
      <c r="A1380" s="79"/>
      <c r="B1380" s="150"/>
      <c r="C1380" s="151" t="s">
        <v>2100</v>
      </c>
      <c r="D1380" s="151" t="s">
        <v>26</v>
      </c>
      <c r="E1380" s="152" t="s">
        <v>2101</v>
      </c>
      <c r="F1380" s="153" t="s">
        <v>4105</v>
      </c>
      <c r="G1380" s="154" t="s">
        <v>161</v>
      </c>
      <c r="H1380" s="155">
        <v>2</v>
      </c>
      <c r="I1380" s="156">
        <v>33.57</v>
      </c>
      <c r="J1380" s="156">
        <f>ROUND(I1380*H1380,2)</f>
        <v>67.14</v>
      </c>
      <c r="K1380" s="153" t="s">
        <v>3562</v>
      </c>
      <c r="L1380" s="80"/>
      <c r="M1380" s="157" t="s">
        <v>31</v>
      </c>
      <c r="N1380" s="158" t="s">
        <v>3550</v>
      </c>
      <c r="O1380" s="159">
        <v>4.2000000000000003E-2</v>
      </c>
      <c r="P1380" s="159">
        <f>O1380*H1380</f>
        <v>8.4000000000000005E-2</v>
      </c>
      <c r="Q1380" s="159">
        <v>5.7000000000000003E-5</v>
      </c>
      <c r="R1380" s="159">
        <f>Q1380*H1380</f>
        <v>1.1400000000000001E-4</v>
      </c>
      <c r="S1380" s="159">
        <v>4.6899999999999997E-3</v>
      </c>
      <c r="T1380" s="160">
        <f>S1380*H1380</f>
        <v>9.3799999999999994E-3</v>
      </c>
      <c r="U1380" s="79"/>
      <c r="V1380" s="79"/>
      <c r="W1380" s="79"/>
      <c r="X1380" s="79"/>
      <c r="Y1380" s="79"/>
      <c r="Z1380" s="79"/>
      <c r="AA1380" s="79"/>
      <c r="AB1380" s="79"/>
      <c r="AC1380" s="79"/>
      <c r="AD1380" s="79"/>
      <c r="AE1380" s="79"/>
      <c r="AR1380" s="161" t="s">
        <v>162</v>
      </c>
      <c r="AT1380" s="161" t="s">
        <v>26</v>
      </c>
      <c r="AU1380" s="161" t="s">
        <v>62</v>
      </c>
      <c r="AY1380" s="72" t="s">
        <v>107</v>
      </c>
      <c r="BE1380" s="162">
        <f>IF(N1380="základní",J1380,0)</f>
        <v>67.14</v>
      </c>
      <c r="BF1380" s="162">
        <f>IF(N1380="snížená",J1380,0)</f>
        <v>0</v>
      </c>
      <c r="BG1380" s="162">
        <f>IF(N1380="zákl. přenesená",J1380,0)</f>
        <v>0</v>
      </c>
      <c r="BH1380" s="162">
        <f>IF(N1380="sníž. přenesená",J1380,0)</f>
        <v>0</v>
      </c>
      <c r="BI1380" s="162">
        <f>IF(N1380="nulová",J1380,0)</f>
        <v>0</v>
      </c>
      <c r="BJ1380" s="72" t="s">
        <v>105</v>
      </c>
      <c r="BK1380" s="162">
        <f>ROUND(I1380*H1380,2)</f>
        <v>67.14</v>
      </c>
      <c r="BL1380" s="72" t="s">
        <v>162</v>
      </c>
      <c r="BM1380" s="161" t="s">
        <v>2102</v>
      </c>
    </row>
    <row r="1381" spans="1:65" s="82" customFormat="1" x14ac:dyDescent="0.2">
      <c r="A1381" s="79"/>
      <c r="B1381" s="80"/>
      <c r="C1381" s="79"/>
      <c r="D1381" s="163" t="s">
        <v>116</v>
      </c>
      <c r="E1381" s="79"/>
      <c r="F1381" s="164" t="s">
        <v>2103</v>
      </c>
      <c r="G1381" s="79"/>
      <c r="H1381" s="79"/>
      <c r="I1381" s="79"/>
      <c r="J1381" s="79"/>
      <c r="K1381" s="79"/>
      <c r="L1381" s="80"/>
      <c r="M1381" s="165"/>
      <c r="O1381" s="79"/>
      <c r="P1381" s="79"/>
      <c r="Q1381" s="79"/>
      <c r="R1381" s="79"/>
      <c r="S1381" s="79"/>
      <c r="T1381" s="166"/>
      <c r="U1381" s="79"/>
      <c r="V1381" s="79"/>
      <c r="W1381" s="79"/>
      <c r="X1381" s="79"/>
      <c r="Y1381" s="79"/>
      <c r="Z1381" s="79"/>
      <c r="AA1381" s="79"/>
      <c r="AB1381" s="79"/>
      <c r="AC1381" s="79"/>
      <c r="AD1381" s="79"/>
      <c r="AE1381" s="79"/>
      <c r="AT1381" s="72" t="s">
        <v>116</v>
      </c>
      <c r="AU1381" s="72" t="s">
        <v>62</v>
      </c>
    </row>
    <row r="1382" spans="1:65" s="82" customFormat="1" x14ac:dyDescent="0.2">
      <c r="A1382" s="79"/>
      <c r="B1382" s="80"/>
      <c r="C1382" s="79"/>
      <c r="D1382" s="167" t="s">
        <v>118</v>
      </c>
      <c r="E1382" s="79"/>
      <c r="F1382" s="168" t="s">
        <v>4106</v>
      </c>
      <c r="G1382" s="79"/>
      <c r="H1382" s="79"/>
      <c r="I1382" s="79"/>
      <c r="J1382" s="79"/>
      <c r="K1382" s="79"/>
      <c r="L1382" s="80"/>
      <c r="M1382" s="165"/>
      <c r="O1382" s="79"/>
      <c r="P1382" s="79"/>
      <c r="Q1382" s="79"/>
      <c r="R1382" s="79"/>
      <c r="S1382" s="79"/>
      <c r="T1382" s="166"/>
      <c r="U1382" s="79"/>
      <c r="V1382" s="79"/>
      <c r="W1382" s="79"/>
      <c r="X1382" s="79"/>
      <c r="Y1382" s="79"/>
      <c r="Z1382" s="79"/>
      <c r="AA1382" s="79"/>
      <c r="AB1382" s="79"/>
      <c r="AC1382" s="79"/>
      <c r="AD1382" s="79"/>
      <c r="AE1382" s="79"/>
      <c r="AT1382" s="72" t="s">
        <v>118</v>
      </c>
      <c r="AU1382" s="72" t="s">
        <v>62</v>
      </c>
    </row>
    <row r="1383" spans="1:65" s="82" customFormat="1" ht="16.5" customHeight="1" x14ac:dyDescent="0.2">
      <c r="A1383" s="79"/>
      <c r="B1383" s="150"/>
      <c r="C1383" s="151" t="s">
        <v>2104</v>
      </c>
      <c r="D1383" s="151" t="s">
        <v>26</v>
      </c>
      <c r="E1383" s="152" t="s">
        <v>2105</v>
      </c>
      <c r="F1383" s="153" t="s">
        <v>4107</v>
      </c>
      <c r="G1383" s="154" t="s">
        <v>161</v>
      </c>
      <c r="H1383" s="155">
        <v>1</v>
      </c>
      <c r="I1383" s="156">
        <v>67.14</v>
      </c>
      <c r="J1383" s="156">
        <f>ROUND(I1383*H1383,2)</f>
        <v>67.14</v>
      </c>
      <c r="K1383" s="153" t="s">
        <v>3562</v>
      </c>
      <c r="L1383" s="80"/>
      <c r="M1383" s="157" t="s">
        <v>31</v>
      </c>
      <c r="N1383" s="158" t="s">
        <v>3550</v>
      </c>
      <c r="O1383" s="159">
        <v>0.104</v>
      </c>
      <c r="P1383" s="159">
        <f>O1383*H1383</f>
        <v>0.104</v>
      </c>
      <c r="Q1383" s="159">
        <v>7.6000000000000004E-5</v>
      </c>
      <c r="R1383" s="159">
        <f>Q1383*H1383</f>
        <v>7.6000000000000004E-5</v>
      </c>
      <c r="S1383" s="159">
        <v>9.0799999999999995E-3</v>
      </c>
      <c r="T1383" s="160">
        <f>S1383*H1383</f>
        <v>9.0799999999999995E-3</v>
      </c>
      <c r="U1383" s="79"/>
      <c r="V1383" s="79"/>
      <c r="W1383" s="79"/>
      <c r="X1383" s="79"/>
      <c r="Y1383" s="79"/>
      <c r="Z1383" s="79"/>
      <c r="AA1383" s="79"/>
      <c r="AB1383" s="79"/>
      <c r="AC1383" s="79"/>
      <c r="AD1383" s="79"/>
      <c r="AE1383" s="79"/>
      <c r="AR1383" s="161" t="s">
        <v>162</v>
      </c>
      <c r="AT1383" s="161" t="s">
        <v>26</v>
      </c>
      <c r="AU1383" s="161" t="s">
        <v>62</v>
      </c>
      <c r="AY1383" s="72" t="s">
        <v>107</v>
      </c>
      <c r="BE1383" s="162">
        <f>IF(N1383="základní",J1383,0)</f>
        <v>67.14</v>
      </c>
      <c r="BF1383" s="162">
        <f>IF(N1383="snížená",J1383,0)</f>
        <v>0</v>
      </c>
      <c r="BG1383" s="162">
        <f>IF(N1383="zákl. přenesená",J1383,0)</f>
        <v>0</v>
      </c>
      <c r="BH1383" s="162">
        <f>IF(N1383="sníž. přenesená",J1383,0)</f>
        <v>0</v>
      </c>
      <c r="BI1383" s="162">
        <f>IF(N1383="nulová",J1383,0)</f>
        <v>0</v>
      </c>
      <c r="BJ1383" s="72" t="s">
        <v>105</v>
      </c>
      <c r="BK1383" s="162">
        <f>ROUND(I1383*H1383,2)</f>
        <v>67.14</v>
      </c>
      <c r="BL1383" s="72" t="s">
        <v>162</v>
      </c>
      <c r="BM1383" s="161" t="s">
        <v>2106</v>
      </c>
    </row>
    <row r="1384" spans="1:65" s="82" customFormat="1" x14ac:dyDescent="0.2">
      <c r="A1384" s="79"/>
      <c r="B1384" s="80"/>
      <c r="C1384" s="79"/>
      <c r="D1384" s="163" t="s">
        <v>116</v>
      </c>
      <c r="E1384" s="79"/>
      <c r="F1384" s="164" t="s">
        <v>2107</v>
      </c>
      <c r="G1384" s="79"/>
      <c r="H1384" s="79"/>
      <c r="I1384" s="79"/>
      <c r="J1384" s="79"/>
      <c r="K1384" s="79"/>
      <c r="L1384" s="80"/>
      <c r="M1384" s="165"/>
      <c r="O1384" s="79"/>
      <c r="P1384" s="79"/>
      <c r="Q1384" s="79"/>
      <c r="R1384" s="79"/>
      <c r="S1384" s="79"/>
      <c r="T1384" s="166"/>
      <c r="U1384" s="79"/>
      <c r="V1384" s="79"/>
      <c r="W1384" s="79"/>
      <c r="X1384" s="79"/>
      <c r="Y1384" s="79"/>
      <c r="Z1384" s="79"/>
      <c r="AA1384" s="79"/>
      <c r="AB1384" s="79"/>
      <c r="AC1384" s="79"/>
      <c r="AD1384" s="79"/>
      <c r="AE1384" s="79"/>
      <c r="AT1384" s="72" t="s">
        <v>116</v>
      </c>
      <c r="AU1384" s="72" t="s">
        <v>62</v>
      </c>
    </row>
    <row r="1385" spans="1:65" s="82" customFormat="1" x14ac:dyDescent="0.2">
      <c r="A1385" s="79"/>
      <c r="B1385" s="80"/>
      <c r="C1385" s="79"/>
      <c r="D1385" s="167" t="s">
        <v>118</v>
      </c>
      <c r="E1385" s="79"/>
      <c r="F1385" s="168" t="s">
        <v>4108</v>
      </c>
      <c r="G1385" s="79"/>
      <c r="H1385" s="79"/>
      <c r="I1385" s="79"/>
      <c r="J1385" s="79"/>
      <c r="K1385" s="79"/>
      <c r="L1385" s="80"/>
      <c r="M1385" s="165"/>
      <c r="O1385" s="79"/>
      <c r="P1385" s="79"/>
      <c r="Q1385" s="79"/>
      <c r="R1385" s="79"/>
      <c r="S1385" s="79"/>
      <c r="T1385" s="166"/>
      <c r="U1385" s="79"/>
      <c r="V1385" s="79"/>
      <c r="W1385" s="79"/>
      <c r="X1385" s="79"/>
      <c r="Y1385" s="79"/>
      <c r="Z1385" s="79"/>
      <c r="AA1385" s="79"/>
      <c r="AB1385" s="79"/>
      <c r="AC1385" s="79"/>
      <c r="AD1385" s="79"/>
      <c r="AE1385" s="79"/>
      <c r="AT1385" s="72" t="s">
        <v>118</v>
      </c>
      <c r="AU1385" s="72" t="s">
        <v>62</v>
      </c>
    </row>
    <row r="1386" spans="1:65" s="82" customFormat="1" ht="16.5" customHeight="1" x14ac:dyDescent="0.2">
      <c r="A1386" s="79"/>
      <c r="B1386" s="150"/>
      <c r="C1386" s="151" t="s">
        <v>2108</v>
      </c>
      <c r="D1386" s="151" t="s">
        <v>26</v>
      </c>
      <c r="E1386" s="152" t="s">
        <v>2109</v>
      </c>
      <c r="F1386" s="153" t="s">
        <v>4109</v>
      </c>
      <c r="G1386" s="154" t="s">
        <v>161</v>
      </c>
      <c r="H1386" s="155">
        <v>5</v>
      </c>
      <c r="I1386" s="156">
        <v>34.5</v>
      </c>
      <c r="J1386" s="156">
        <f>ROUND(I1386*H1386,2)</f>
        <v>172.5</v>
      </c>
      <c r="K1386" s="153" t="s">
        <v>3562</v>
      </c>
      <c r="L1386" s="80"/>
      <c r="M1386" s="157" t="s">
        <v>31</v>
      </c>
      <c r="N1386" s="158" t="s">
        <v>3550</v>
      </c>
      <c r="O1386" s="159">
        <v>5.1999999999999998E-2</v>
      </c>
      <c r="P1386" s="159">
        <f>O1386*H1386</f>
        <v>0.26</v>
      </c>
      <c r="Q1386" s="159">
        <v>4.18E-5</v>
      </c>
      <c r="R1386" s="159">
        <f>Q1386*H1386</f>
        <v>2.0899999999999998E-4</v>
      </c>
      <c r="S1386" s="159">
        <v>4.4999999999999999E-4</v>
      </c>
      <c r="T1386" s="160">
        <f>S1386*H1386</f>
        <v>2.2499999999999998E-3</v>
      </c>
      <c r="U1386" s="79"/>
      <c r="V1386" s="79"/>
      <c r="W1386" s="79"/>
      <c r="X1386" s="79"/>
      <c r="Y1386" s="79"/>
      <c r="Z1386" s="79"/>
      <c r="AA1386" s="79"/>
      <c r="AB1386" s="79"/>
      <c r="AC1386" s="79"/>
      <c r="AD1386" s="79"/>
      <c r="AE1386" s="79"/>
      <c r="AR1386" s="161" t="s">
        <v>162</v>
      </c>
      <c r="AT1386" s="161" t="s">
        <v>26</v>
      </c>
      <c r="AU1386" s="161" t="s">
        <v>62</v>
      </c>
      <c r="AY1386" s="72" t="s">
        <v>107</v>
      </c>
      <c r="BE1386" s="162">
        <f>IF(N1386="základní",J1386,0)</f>
        <v>172.5</v>
      </c>
      <c r="BF1386" s="162">
        <f>IF(N1386="snížená",J1386,0)</f>
        <v>0</v>
      </c>
      <c r="BG1386" s="162">
        <f>IF(N1386="zákl. přenesená",J1386,0)</f>
        <v>0</v>
      </c>
      <c r="BH1386" s="162">
        <f>IF(N1386="sníž. přenesená",J1386,0)</f>
        <v>0</v>
      </c>
      <c r="BI1386" s="162">
        <f>IF(N1386="nulová",J1386,0)</f>
        <v>0</v>
      </c>
      <c r="BJ1386" s="72" t="s">
        <v>105</v>
      </c>
      <c r="BK1386" s="162">
        <f>ROUND(I1386*H1386,2)</f>
        <v>172.5</v>
      </c>
      <c r="BL1386" s="72" t="s">
        <v>162</v>
      </c>
      <c r="BM1386" s="161" t="s">
        <v>2110</v>
      </c>
    </row>
    <row r="1387" spans="1:65" s="82" customFormat="1" x14ac:dyDescent="0.2">
      <c r="A1387" s="79"/>
      <c r="B1387" s="80"/>
      <c r="C1387" s="79"/>
      <c r="D1387" s="163" t="s">
        <v>116</v>
      </c>
      <c r="E1387" s="79"/>
      <c r="F1387" s="164" t="s">
        <v>2111</v>
      </c>
      <c r="G1387" s="79"/>
      <c r="H1387" s="79"/>
      <c r="I1387" s="79"/>
      <c r="J1387" s="79"/>
      <c r="K1387" s="79"/>
      <c r="L1387" s="80"/>
      <c r="M1387" s="165"/>
      <c r="O1387" s="79"/>
      <c r="P1387" s="79"/>
      <c r="Q1387" s="79"/>
      <c r="R1387" s="79"/>
      <c r="S1387" s="79"/>
      <c r="T1387" s="166"/>
      <c r="U1387" s="79"/>
      <c r="V1387" s="79"/>
      <c r="W1387" s="79"/>
      <c r="X1387" s="79"/>
      <c r="Y1387" s="79"/>
      <c r="Z1387" s="79"/>
      <c r="AA1387" s="79"/>
      <c r="AB1387" s="79"/>
      <c r="AC1387" s="79"/>
      <c r="AD1387" s="79"/>
      <c r="AE1387" s="79"/>
      <c r="AT1387" s="72" t="s">
        <v>116</v>
      </c>
      <c r="AU1387" s="72" t="s">
        <v>62</v>
      </c>
    </row>
    <row r="1388" spans="1:65" s="82" customFormat="1" x14ac:dyDescent="0.2">
      <c r="A1388" s="79"/>
      <c r="B1388" s="80"/>
      <c r="C1388" s="79"/>
      <c r="D1388" s="167" t="s">
        <v>118</v>
      </c>
      <c r="E1388" s="79"/>
      <c r="F1388" s="168" t="s">
        <v>4110</v>
      </c>
      <c r="G1388" s="79"/>
      <c r="H1388" s="79"/>
      <c r="I1388" s="79"/>
      <c r="J1388" s="79"/>
      <c r="K1388" s="79"/>
      <c r="L1388" s="80"/>
      <c r="M1388" s="165"/>
      <c r="O1388" s="79"/>
      <c r="P1388" s="79"/>
      <c r="Q1388" s="79"/>
      <c r="R1388" s="79"/>
      <c r="S1388" s="79"/>
      <c r="T1388" s="166"/>
      <c r="U1388" s="79"/>
      <c r="V1388" s="79"/>
      <c r="W1388" s="79"/>
      <c r="X1388" s="79"/>
      <c r="Y1388" s="79"/>
      <c r="Z1388" s="79"/>
      <c r="AA1388" s="79"/>
      <c r="AB1388" s="79"/>
      <c r="AC1388" s="79"/>
      <c r="AD1388" s="79"/>
      <c r="AE1388" s="79"/>
      <c r="AT1388" s="72" t="s">
        <v>118</v>
      </c>
      <c r="AU1388" s="72" t="s">
        <v>62</v>
      </c>
    </row>
    <row r="1389" spans="1:65" s="82" customFormat="1" ht="16.5" customHeight="1" x14ac:dyDescent="0.2">
      <c r="A1389" s="79"/>
      <c r="B1389" s="150"/>
      <c r="C1389" s="151" t="s">
        <v>2112</v>
      </c>
      <c r="D1389" s="151" t="s">
        <v>26</v>
      </c>
      <c r="E1389" s="152" t="s">
        <v>2113</v>
      </c>
      <c r="F1389" s="153" t="s">
        <v>4111</v>
      </c>
      <c r="G1389" s="154" t="s">
        <v>161</v>
      </c>
      <c r="H1389" s="155">
        <v>3</v>
      </c>
      <c r="I1389" s="156">
        <v>48.82</v>
      </c>
      <c r="J1389" s="156">
        <f>ROUND(I1389*H1389,2)</f>
        <v>146.46</v>
      </c>
      <c r="K1389" s="153" t="s">
        <v>3562</v>
      </c>
      <c r="L1389" s="80"/>
      <c r="M1389" s="157" t="s">
        <v>31</v>
      </c>
      <c r="N1389" s="158" t="s">
        <v>3550</v>
      </c>
      <c r="O1389" s="159">
        <v>7.2999999999999995E-2</v>
      </c>
      <c r="P1389" s="159">
        <f>O1389*H1389</f>
        <v>0.21899999999999997</v>
      </c>
      <c r="Q1389" s="159">
        <v>5.94E-5</v>
      </c>
      <c r="R1389" s="159">
        <f>Q1389*H1389</f>
        <v>1.7819999999999999E-4</v>
      </c>
      <c r="S1389" s="159">
        <v>1.1000000000000001E-3</v>
      </c>
      <c r="T1389" s="160">
        <f>S1389*H1389</f>
        <v>3.3E-3</v>
      </c>
      <c r="U1389" s="79"/>
      <c r="V1389" s="79"/>
      <c r="W1389" s="79"/>
      <c r="X1389" s="79"/>
      <c r="Y1389" s="79"/>
      <c r="Z1389" s="79"/>
      <c r="AA1389" s="79"/>
      <c r="AB1389" s="79"/>
      <c r="AC1389" s="79"/>
      <c r="AD1389" s="79"/>
      <c r="AE1389" s="79"/>
      <c r="AR1389" s="161" t="s">
        <v>162</v>
      </c>
      <c r="AT1389" s="161" t="s">
        <v>26</v>
      </c>
      <c r="AU1389" s="161" t="s">
        <v>62</v>
      </c>
      <c r="AY1389" s="72" t="s">
        <v>107</v>
      </c>
      <c r="BE1389" s="162">
        <f>IF(N1389="základní",J1389,0)</f>
        <v>146.46</v>
      </c>
      <c r="BF1389" s="162">
        <f>IF(N1389="snížená",J1389,0)</f>
        <v>0</v>
      </c>
      <c r="BG1389" s="162">
        <f>IF(N1389="zákl. přenesená",J1389,0)</f>
        <v>0</v>
      </c>
      <c r="BH1389" s="162">
        <f>IF(N1389="sníž. přenesená",J1389,0)</f>
        <v>0</v>
      </c>
      <c r="BI1389" s="162">
        <f>IF(N1389="nulová",J1389,0)</f>
        <v>0</v>
      </c>
      <c r="BJ1389" s="72" t="s">
        <v>105</v>
      </c>
      <c r="BK1389" s="162">
        <f>ROUND(I1389*H1389,2)</f>
        <v>146.46</v>
      </c>
      <c r="BL1389" s="72" t="s">
        <v>162</v>
      </c>
      <c r="BM1389" s="161" t="s">
        <v>2114</v>
      </c>
    </row>
    <row r="1390" spans="1:65" s="82" customFormat="1" x14ac:dyDescent="0.2">
      <c r="A1390" s="79"/>
      <c r="B1390" s="80"/>
      <c r="C1390" s="79"/>
      <c r="D1390" s="163" t="s">
        <v>116</v>
      </c>
      <c r="E1390" s="79"/>
      <c r="F1390" s="164" t="s">
        <v>2115</v>
      </c>
      <c r="G1390" s="79"/>
      <c r="H1390" s="79"/>
      <c r="I1390" s="79"/>
      <c r="J1390" s="79"/>
      <c r="K1390" s="79"/>
      <c r="L1390" s="80"/>
      <c r="M1390" s="165"/>
      <c r="O1390" s="79"/>
      <c r="P1390" s="79"/>
      <c r="Q1390" s="79"/>
      <c r="R1390" s="79"/>
      <c r="S1390" s="79"/>
      <c r="T1390" s="166"/>
      <c r="U1390" s="79"/>
      <c r="V1390" s="79"/>
      <c r="W1390" s="79"/>
      <c r="X1390" s="79"/>
      <c r="Y1390" s="79"/>
      <c r="Z1390" s="79"/>
      <c r="AA1390" s="79"/>
      <c r="AB1390" s="79"/>
      <c r="AC1390" s="79"/>
      <c r="AD1390" s="79"/>
      <c r="AE1390" s="79"/>
      <c r="AT1390" s="72" t="s">
        <v>116</v>
      </c>
      <c r="AU1390" s="72" t="s">
        <v>62</v>
      </c>
    </row>
    <row r="1391" spans="1:65" s="82" customFormat="1" x14ac:dyDescent="0.2">
      <c r="A1391" s="79"/>
      <c r="B1391" s="80"/>
      <c r="C1391" s="79"/>
      <c r="D1391" s="167" t="s">
        <v>118</v>
      </c>
      <c r="E1391" s="79"/>
      <c r="F1391" s="168" t="s">
        <v>4112</v>
      </c>
      <c r="G1391" s="79"/>
      <c r="H1391" s="79"/>
      <c r="I1391" s="79"/>
      <c r="J1391" s="79"/>
      <c r="K1391" s="79"/>
      <c r="L1391" s="80"/>
      <c r="M1391" s="165"/>
      <c r="O1391" s="79"/>
      <c r="P1391" s="79"/>
      <c r="Q1391" s="79"/>
      <c r="R1391" s="79"/>
      <c r="S1391" s="79"/>
      <c r="T1391" s="166"/>
      <c r="U1391" s="79"/>
      <c r="V1391" s="79"/>
      <c r="W1391" s="79"/>
      <c r="X1391" s="79"/>
      <c r="Y1391" s="79"/>
      <c r="Z1391" s="79"/>
      <c r="AA1391" s="79"/>
      <c r="AB1391" s="79"/>
      <c r="AC1391" s="79"/>
      <c r="AD1391" s="79"/>
      <c r="AE1391" s="79"/>
      <c r="AT1391" s="72" t="s">
        <v>118</v>
      </c>
      <c r="AU1391" s="72" t="s">
        <v>62</v>
      </c>
    </row>
    <row r="1392" spans="1:65" s="82" customFormat="1" ht="16.5" customHeight="1" x14ac:dyDescent="0.2">
      <c r="A1392" s="79"/>
      <c r="B1392" s="150"/>
      <c r="C1392" s="151" t="s">
        <v>2116</v>
      </c>
      <c r="D1392" s="151" t="s">
        <v>26</v>
      </c>
      <c r="E1392" s="152" t="s">
        <v>2117</v>
      </c>
      <c r="F1392" s="153" t="s">
        <v>4113</v>
      </c>
      <c r="G1392" s="154" t="s">
        <v>161</v>
      </c>
      <c r="H1392" s="155">
        <v>2</v>
      </c>
      <c r="I1392" s="156">
        <v>69.8</v>
      </c>
      <c r="J1392" s="156">
        <f>ROUND(I1392*H1392,2)</f>
        <v>139.6</v>
      </c>
      <c r="K1392" s="153" t="s">
        <v>3562</v>
      </c>
      <c r="L1392" s="80"/>
      <c r="M1392" s="157" t="s">
        <v>31</v>
      </c>
      <c r="N1392" s="158" t="s">
        <v>3550</v>
      </c>
      <c r="O1392" s="159">
        <v>0.104</v>
      </c>
      <c r="P1392" s="159">
        <f>O1392*H1392</f>
        <v>0.20799999999999999</v>
      </c>
      <c r="Q1392" s="159">
        <v>8.6000000000000003E-5</v>
      </c>
      <c r="R1392" s="159">
        <f>Q1392*H1392</f>
        <v>1.7200000000000001E-4</v>
      </c>
      <c r="S1392" s="159">
        <v>1.9E-3</v>
      </c>
      <c r="T1392" s="160">
        <f>S1392*H1392</f>
        <v>3.8E-3</v>
      </c>
      <c r="U1392" s="79"/>
      <c r="V1392" s="79"/>
      <c r="W1392" s="79"/>
      <c r="X1392" s="79"/>
      <c r="Y1392" s="79"/>
      <c r="Z1392" s="79"/>
      <c r="AA1392" s="79"/>
      <c r="AB1392" s="79"/>
      <c r="AC1392" s="79"/>
      <c r="AD1392" s="79"/>
      <c r="AE1392" s="79"/>
      <c r="AR1392" s="161" t="s">
        <v>162</v>
      </c>
      <c r="AT1392" s="161" t="s">
        <v>26</v>
      </c>
      <c r="AU1392" s="161" t="s">
        <v>62</v>
      </c>
      <c r="AY1392" s="72" t="s">
        <v>107</v>
      </c>
      <c r="BE1392" s="162">
        <f>IF(N1392="základní",J1392,0)</f>
        <v>139.6</v>
      </c>
      <c r="BF1392" s="162">
        <f>IF(N1392="snížená",J1392,0)</f>
        <v>0</v>
      </c>
      <c r="BG1392" s="162">
        <f>IF(N1392="zákl. přenesená",J1392,0)</f>
        <v>0</v>
      </c>
      <c r="BH1392" s="162">
        <f>IF(N1392="sníž. přenesená",J1392,0)</f>
        <v>0</v>
      </c>
      <c r="BI1392" s="162">
        <f>IF(N1392="nulová",J1392,0)</f>
        <v>0</v>
      </c>
      <c r="BJ1392" s="72" t="s">
        <v>105</v>
      </c>
      <c r="BK1392" s="162">
        <f>ROUND(I1392*H1392,2)</f>
        <v>139.6</v>
      </c>
      <c r="BL1392" s="72" t="s">
        <v>162</v>
      </c>
      <c r="BM1392" s="161" t="s">
        <v>2118</v>
      </c>
    </row>
    <row r="1393" spans="1:65" s="82" customFormat="1" x14ac:dyDescent="0.2">
      <c r="A1393" s="79"/>
      <c r="B1393" s="80"/>
      <c r="C1393" s="79"/>
      <c r="D1393" s="163" t="s">
        <v>116</v>
      </c>
      <c r="E1393" s="79"/>
      <c r="F1393" s="164" t="s">
        <v>2119</v>
      </c>
      <c r="G1393" s="79"/>
      <c r="H1393" s="79"/>
      <c r="I1393" s="79"/>
      <c r="J1393" s="79"/>
      <c r="K1393" s="79"/>
      <c r="L1393" s="80"/>
      <c r="M1393" s="165"/>
      <c r="O1393" s="79"/>
      <c r="P1393" s="79"/>
      <c r="Q1393" s="79"/>
      <c r="R1393" s="79"/>
      <c r="S1393" s="79"/>
      <c r="T1393" s="166"/>
      <c r="U1393" s="79"/>
      <c r="V1393" s="79"/>
      <c r="W1393" s="79"/>
      <c r="X1393" s="79"/>
      <c r="Y1393" s="79"/>
      <c r="Z1393" s="79"/>
      <c r="AA1393" s="79"/>
      <c r="AB1393" s="79"/>
      <c r="AC1393" s="79"/>
      <c r="AD1393" s="79"/>
      <c r="AE1393" s="79"/>
      <c r="AT1393" s="72" t="s">
        <v>116</v>
      </c>
      <c r="AU1393" s="72" t="s">
        <v>62</v>
      </c>
    </row>
    <row r="1394" spans="1:65" s="82" customFormat="1" x14ac:dyDescent="0.2">
      <c r="A1394" s="79"/>
      <c r="B1394" s="80"/>
      <c r="C1394" s="79"/>
      <c r="D1394" s="167" t="s">
        <v>118</v>
      </c>
      <c r="E1394" s="79"/>
      <c r="F1394" s="168" t="s">
        <v>4114</v>
      </c>
      <c r="G1394" s="79"/>
      <c r="H1394" s="79"/>
      <c r="I1394" s="79"/>
      <c r="J1394" s="79"/>
      <c r="K1394" s="79"/>
      <c r="L1394" s="80"/>
      <c r="M1394" s="165"/>
      <c r="O1394" s="79"/>
      <c r="P1394" s="79"/>
      <c r="Q1394" s="79"/>
      <c r="R1394" s="79"/>
      <c r="S1394" s="79"/>
      <c r="T1394" s="166"/>
      <c r="U1394" s="79"/>
      <c r="V1394" s="79"/>
      <c r="W1394" s="79"/>
      <c r="X1394" s="79"/>
      <c r="Y1394" s="79"/>
      <c r="Z1394" s="79"/>
      <c r="AA1394" s="79"/>
      <c r="AB1394" s="79"/>
      <c r="AC1394" s="79"/>
      <c r="AD1394" s="79"/>
      <c r="AE1394" s="79"/>
      <c r="AT1394" s="72" t="s">
        <v>118</v>
      </c>
      <c r="AU1394" s="72" t="s">
        <v>62</v>
      </c>
    </row>
    <row r="1395" spans="1:65" s="82" customFormat="1" ht="16.5" customHeight="1" x14ac:dyDescent="0.2">
      <c r="A1395" s="79"/>
      <c r="B1395" s="150"/>
      <c r="C1395" s="151" t="s">
        <v>2120</v>
      </c>
      <c r="D1395" s="151" t="s">
        <v>26</v>
      </c>
      <c r="E1395" s="152" t="s">
        <v>2121</v>
      </c>
      <c r="F1395" s="153" t="s">
        <v>4115</v>
      </c>
      <c r="G1395" s="154" t="s">
        <v>161</v>
      </c>
      <c r="H1395" s="155">
        <v>2</v>
      </c>
      <c r="I1395" s="156">
        <v>104.3</v>
      </c>
      <c r="J1395" s="156">
        <f>ROUND(I1395*H1395,2)</f>
        <v>208.6</v>
      </c>
      <c r="K1395" s="153" t="s">
        <v>3562</v>
      </c>
      <c r="L1395" s="80"/>
      <c r="M1395" s="157" t="s">
        <v>31</v>
      </c>
      <c r="N1395" s="158" t="s">
        <v>3550</v>
      </c>
      <c r="O1395" s="159">
        <v>0.156</v>
      </c>
      <c r="P1395" s="159">
        <f>O1395*H1395</f>
        <v>0.312</v>
      </c>
      <c r="Q1395" s="159">
        <v>1.2779999999999999E-4</v>
      </c>
      <c r="R1395" s="159">
        <f>Q1395*H1395</f>
        <v>2.5559999999999998E-4</v>
      </c>
      <c r="S1395" s="159">
        <v>2.2000000000000001E-3</v>
      </c>
      <c r="T1395" s="160">
        <f>S1395*H1395</f>
        <v>4.4000000000000003E-3</v>
      </c>
      <c r="U1395" s="79"/>
      <c r="V1395" s="79"/>
      <c r="W1395" s="79"/>
      <c r="X1395" s="79"/>
      <c r="Y1395" s="79"/>
      <c r="Z1395" s="79"/>
      <c r="AA1395" s="79"/>
      <c r="AB1395" s="79"/>
      <c r="AC1395" s="79"/>
      <c r="AD1395" s="79"/>
      <c r="AE1395" s="79"/>
      <c r="AR1395" s="161" t="s">
        <v>162</v>
      </c>
      <c r="AT1395" s="161" t="s">
        <v>26</v>
      </c>
      <c r="AU1395" s="161" t="s">
        <v>62</v>
      </c>
      <c r="AY1395" s="72" t="s">
        <v>107</v>
      </c>
      <c r="BE1395" s="162">
        <f>IF(N1395="základní",J1395,0)</f>
        <v>208.6</v>
      </c>
      <c r="BF1395" s="162">
        <f>IF(N1395="snížená",J1395,0)</f>
        <v>0</v>
      </c>
      <c r="BG1395" s="162">
        <f>IF(N1395="zákl. přenesená",J1395,0)</f>
        <v>0</v>
      </c>
      <c r="BH1395" s="162">
        <f>IF(N1395="sníž. přenesená",J1395,0)</f>
        <v>0</v>
      </c>
      <c r="BI1395" s="162">
        <f>IF(N1395="nulová",J1395,0)</f>
        <v>0</v>
      </c>
      <c r="BJ1395" s="72" t="s">
        <v>105</v>
      </c>
      <c r="BK1395" s="162">
        <f>ROUND(I1395*H1395,2)</f>
        <v>208.6</v>
      </c>
      <c r="BL1395" s="72" t="s">
        <v>162</v>
      </c>
      <c r="BM1395" s="161" t="s">
        <v>2122</v>
      </c>
    </row>
    <row r="1396" spans="1:65" s="82" customFormat="1" x14ac:dyDescent="0.2">
      <c r="A1396" s="79"/>
      <c r="B1396" s="80"/>
      <c r="C1396" s="79"/>
      <c r="D1396" s="163" t="s">
        <v>116</v>
      </c>
      <c r="E1396" s="79"/>
      <c r="F1396" s="164" t="s">
        <v>2123</v>
      </c>
      <c r="G1396" s="79"/>
      <c r="H1396" s="79"/>
      <c r="I1396" s="79"/>
      <c r="J1396" s="79"/>
      <c r="K1396" s="79"/>
      <c r="L1396" s="80"/>
      <c r="M1396" s="165"/>
      <c r="O1396" s="79"/>
      <c r="P1396" s="79"/>
      <c r="Q1396" s="79"/>
      <c r="R1396" s="79"/>
      <c r="S1396" s="79"/>
      <c r="T1396" s="166"/>
      <c r="U1396" s="79"/>
      <c r="V1396" s="79"/>
      <c r="W1396" s="79"/>
      <c r="X1396" s="79"/>
      <c r="Y1396" s="79"/>
      <c r="Z1396" s="79"/>
      <c r="AA1396" s="79"/>
      <c r="AB1396" s="79"/>
      <c r="AC1396" s="79"/>
      <c r="AD1396" s="79"/>
      <c r="AE1396" s="79"/>
      <c r="AT1396" s="72" t="s">
        <v>116</v>
      </c>
      <c r="AU1396" s="72" t="s">
        <v>62</v>
      </c>
    </row>
    <row r="1397" spans="1:65" s="82" customFormat="1" x14ac:dyDescent="0.2">
      <c r="A1397" s="79"/>
      <c r="B1397" s="80"/>
      <c r="C1397" s="79"/>
      <c r="D1397" s="167" t="s">
        <v>118</v>
      </c>
      <c r="E1397" s="79"/>
      <c r="F1397" s="168" t="s">
        <v>4116</v>
      </c>
      <c r="G1397" s="79"/>
      <c r="H1397" s="79"/>
      <c r="I1397" s="79"/>
      <c r="J1397" s="79"/>
      <c r="K1397" s="79"/>
      <c r="L1397" s="80"/>
      <c r="M1397" s="165"/>
      <c r="O1397" s="79"/>
      <c r="P1397" s="79"/>
      <c r="Q1397" s="79"/>
      <c r="R1397" s="79"/>
      <c r="S1397" s="79"/>
      <c r="T1397" s="166"/>
      <c r="U1397" s="79"/>
      <c r="V1397" s="79"/>
      <c r="W1397" s="79"/>
      <c r="X1397" s="79"/>
      <c r="Y1397" s="79"/>
      <c r="Z1397" s="79"/>
      <c r="AA1397" s="79"/>
      <c r="AB1397" s="79"/>
      <c r="AC1397" s="79"/>
      <c r="AD1397" s="79"/>
      <c r="AE1397" s="79"/>
      <c r="AT1397" s="72" t="s">
        <v>118</v>
      </c>
      <c r="AU1397" s="72" t="s">
        <v>62</v>
      </c>
    </row>
    <row r="1398" spans="1:65" s="82" customFormat="1" ht="16.5" customHeight="1" x14ac:dyDescent="0.2">
      <c r="A1398" s="79"/>
      <c r="B1398" s="150"/>
      <c r="C1398" s="151" t="s">
        <v>2124</v>
      </c>
      <c r="D1398" s="151" t="s">
        <v>26</v>
      </c>
      <c r="E1398" s="152" t="s">
        <v>2125</v>
      </c>
      <c r="F1398" s="153" t="s">
        <v>4117</v>
      </c>
      <c r="G1398" s="154" t="s">
        <v>161</v>
      </c>
      <c r="H1398" s="155">
        <v>5</v>
      </c>
      <c r="I1398" s="156">
        <v>99.79</v>
      </c>
      <c r="J1398" s="156">
        <f>ROUND(I1398*H1398,2)</f>
        <v>498.95</v>
      </c>
      <c r="K1398" s="153" t="s">
        <v>3562</v>
      </c>
      <c r="L1398" s="80"/>
      <c r="M1398" s="157" t="s">
        <v>31</v>
      </c>
      <c r="N1398" s="158" t="s">
        <v>3550</v>
      </c>
      <c r="O1398" s="159">
        <v>0.16600000000000001</v>
      </c>
      <c r="P1398" s="159">
        <f>O1398*H1398</f>
        <v>0.83000000000000007</v>
      </c>
      <c r="Q1398" s="159">
        <v>9.1199999999999994E-5</v>
      </c>
      <c r="R1398" s="159">
        <f>Q1398*H1398</f>
        <v>4.5599999999999997E-4</v>
      </c>
      <c r="S1398" s="159">
        <v>4.4999999999999999E-4</v>
      </c>
      <c r="T1398" s="160">
        <f>S1398*H1398</f>
        <v>2.2499999999999998E-3</v>
      </c>
      <c r="U1398" s="79"/>
      <c r="V1398" s="79"/>
      <c r="W1398" s="79"/>
      <c r="X1398" s="79"/>
      <c r="Y1398" s="79"/>
      <c r="Z1398" s="79"/>
      <c r="AA1398" s="79"/>
      <c r="AB1398" s="79"/>
      <c r="AC1398" s="79"/>
      <c r="AD1398" s="79"/>
      <c r="AE1398" s="79"/>
      <c r="AR1398" s="161" t="s">
        <v>162</v>
      </c>
      <c r="AT1398" s="161" t="s">
        <v>26</v>
      </c>
      <c r="AU1398" s="161" t="s">
        <v>62</v>
      </c>
      <c r="AY1398" s="72" t="s">
        <v>107</v>
      </c>
      <c r="BE1398" s="162">
        <f>IF(N1398="základní",J1398,0)</f>
        <v>498.95</v>
      </c>
      <c r="BF1398" s="162">
        <f>IF(N1398="snížená",J1398,0)</f>
        <v>0</v>
      </c>
      <c r="BG1398" s="162">
        <f>IF(N1398="zákl. přenesená",J1398,0)</f>
        <v>0</v>
      </c>
      <c r="BH1398" s="162">
        <f>IF(N1398="sníž. přenesená",J1398,0)</f>
        <v>0</v>
      </c>
      <c r="BI1398" s="162">
        <f>IF(N1398="nulová",J1398,0)</f>
        <v>0</v>
      </c>
      <c r="BJ1398" s="72" t="s">
        <v>105</v>
      </c>
      <c r="BK1398" s="162">
        <f>ROUND(I1398*H1398,2)</f>
        <v>498.95</v>
      </c>
      <c r="BL1398" s="72" t="s">
        <v>162</v>
      </c>
      <c r="BM1398" s="161" t="s">
        <v>2126</v>
      </c>
    </row>
    <row r="1399" spans="1:65" s="82" customFormat="1" x14ac:dyDescent="0.2">
      <c r="A1399" s="79"/>
      <c r="B1399" s="80"/>
      <c r="C1399" s="79"/>
      <c r="D1399" s="163" t="s">
        <v>116</v>
      </c>
      <c r="E1399" s="79"/>
      <c r="F1399" s="164" t="s">
        <v>2127</v>
      </c>
      <c r="G1399" s="79"/>
      <c r="H1399" s="79"/>
      <c r="I1399" s="79"/>
      <c r="J1399" s="79"/>
      <c r="K1399" s="79"/>
      <c r="L1399" s="80"/>
      <c r="M1399" s="165"/>
      <c r="O1399" s="79"/>
      <c r="P1399" s="79"/>
      <c r="Q1399" s="79"/>
      <c r="R1399" s="79"/>
      <c r="S1399" s="79"/>
      <c r="T1399" s="166"/>
      <c r="U1399" s="79"/>
      <c r="V1399" s="79"/>
      <c r="W1399" s="79"/>
      <c r="X1399" s="79"/>
      <c r="Y1399" s="79"/>
      <c r="Z1399" s="79"/>
      <c r="AA1399" s="79"/>
      <c r="AB1399" s="79"/>
      <c r="AC1399" s="79"/>
      <c r="AD1399" s="79"/>
      <c r="AE1399" s="79"/>
      <c r="AT1399" s="72" t="s">
        <v>116</v>
      </c>
      <c r="AU1399" s="72" t="s">
        <v>62</v>
      </c>
    </row>
    <row r="1400" spans="1:65" s="82" customFormat="1" x14ac:dyDescent="0.2">
      <c r="A1400" s="79"/>
      <c r="B1400" s="80"/>
      <c r="C1400" s="79"/>
      <c r="D1400" s="167" t="s">
        <v>118</v>
      </c>
      <c r="E1400" s="79"/>
      <c r="F1400" s="168" t="s">
        <v>4118</v>
      </c>
      <c r="G1400" s="79"/>
      <c r="H1400" s="79"/>
      <c r="I1400" s="79"/>
      <c r="J1400" s="79"/>
      <c r="K1400" s="79"/>
      <c r="L1400" s="80"/>
      <c r="M1400" s="165"/>
      <c r="O1400" s="79"/>
      <c r="P1400" s="79"/>
      <c r="Q1400" s="79"/>
      <c r="R1400" s="79"/>
      <c r="S1400" s="79"/>
      <c r="T1400" s="166"/>
      <c r="U1400" s="79"/>
      <c r="V1400" s="79"/>
      <c r="W1400" s="79"/>
      <c r="X1400" s="79"/>
      <c r="Y1400" s="79"/>
      <c r="Z1400" s="79"/>
      <c r="AA1400" s="79"/>
      <c r="AB1400" s="79"/>
      <c r="AC1400" s="79"/>
      <c r="AD1400" s="79"/>
      <c r="AE1400" s="79"/>
      <c r="AT1400" s="72" t="s">
        <v>118</v>
      </c>
      <c r="AU1400" s="72" t="s">
        <v>62</v>
      </c>
    </row>
    <row r="1401" spans="1:65" s="82" customFormat="1" ht="16.5" customHeight="1" x14ac:dyDescent="0.2">
      <c r="A1401" s="79"/>
      <c r="B1401" s="150"/>
      <c r="C1401" s="151" t="s">
        <v>2128</v>
      </c>
      <c r="D1401" s="151" t="s">
        <v>26</v>
      </c>
      <c r="E1401" s="152" t="s">
        <v>2129</v>
      </c>
      <c r="F1401" s="153" t="s">
        <v>4119</v>
      </c>
      <c r="G1401" s="154" t="s">
        <v>161</v>
      </c>
      <c r="H1401" s="155">
        <v>2</v>
      </c>
      <c r="I1401" s="156">
        <v>138.21</v>
      </c>
      <c r="J1401" s="156">
        <f>ROUND(I1401*H1401,2)</f>
        <v>276.42</v>
      </c>
      <c r="K1401" s="153" t="s">
        <v>3562</v>
      </c>
      <c r="L1401" s="80"/>
      <c r="M1401" s="157" t="s">
        <v>31</v>
      </c>
      <c r="N1401" s="158" t="s">
        <v>3550</v>
      </c>
      <c r="O1401" s="159">
        <v>0.22900000000000001</v>
      </c>
      <c r="P1401" s="159">
        <f>O1401*H1401</f>
        <v>0.45800000000000002</v>
      </c>
      <c r="Q1401" s="159">
        <v>1.2640000000000001E-4</v>
      </c>
      <c r="R1401" s="159">
        <f>Q1401*H1401</f>
        <v>2.5280000000000002E-4</v>
      </c>
      <c r="S1401" s="159">
        <v>1.1000000000000001E-3</v>
      </c>
      <c r="T1401" s="160">
        <f>S1401*H1401</f>
        <v>2.2000000000000001E-3</v>
      </c>
      <c r="U1401" s="79"/>
      <c r="V1401" s="79"/>
      <c r="W1401" s="79"/>
      <c r="X1401" s="79"/>
      <c r="Y1401" s="79"/>
      <c r="Z1401" s="79"/>
      <c r="AA1401" s="79"/>
      <c r="AB1401" s="79"/>
      <c r="AC1401" s="79"/>
      <c r="AD1401" s="79"/>
      <c r="AE1401" s="79"/>
      <c r="AR1401" s="161" t="s">
        <v>162</v>
      </c>
      <c r="AT1401" s="161" t="s">
        <v>26</v>
      </c>
      <c r="AU1401" s="161" t="s">
        <v>62</v>
      </c>
      <c r="AY1401" s="72" t="s">
        <v>107</v>
      </c>
      <c r="BE1401" s="162">
        <f>IF(N1401="základní",J1401,0)</f>
        <v>276.42</v>
      </c>
      <c r="BF1401" s="162">
        <f>IF(N1401="snížená",J1401,0)</f>
        <v>0</v>
      </c>
      <c r="BG1401" s="162">
        <f>IF(N1401="zákl. přenesená",J1401,0)</f>
        <v>0</v>
      </c>
      <c r="BH1401" s="162">
        <f>IF(N1401="sníž. přenesená",J1401,0)</f>
        <v>0</v>
      </c>
      <c r="BI1401" s="162">
        <f>IF(N1401="nulová",J1401,0)</f>
        <v>0</v>
      </c>
      <c r="BJ1401" s="72" t="s">
        <v>105</v>
      </c>
      <c r="BK1401" s="162">
        <f>ROUND(I1401*H1401,2)</f>
        <v>276.42</v>
      </c>
      <c r="BL1401" s="72" t="s">
        <v>162</v>
      </c>
      <c r="BM1401" s="161" t="s">
        <v>2130</v>
      </c>
    </row>
    <row r="1402" spans="1:65" s="82" customFormat="1" x14ac:dyDescent="0.2">
      <c r="A1402" s="79"/>
      <c r="B1402" s="80"/>
      <c r="C1402" s="79"/>
      <c r="D1402" s="163" t="s">
        <v>116</v>
      </c>
      <c r="E1402" s="79"/>
      <c r="F1402" s="164" t="s">
        <v>2131</v>
      </c>
      <c r="G1402" s="79"/>
      <c r="H1402" s="79"/>
      <c r="I1402" s="79"/>
      <c r="J1402" s="79"/>
      <c r="K1402" s="79"/>
      <c r="L1402" s="80"/>
      <c r="M1402" s="165"/>
      <c r="O1402" s="79"/>
      <c r="P1402" s="79"/>
      <c r="Q1402" s="79"/>
      <c r="R1402" s="79"/>
      <c r="S1402" s="79"/>
      <c r="T1402" s="166"/>
      <c r="U1402" s="79"/>
      <c r="V1402" s="79"/>
      <c r="W1402" s="79"/>
      <c r="X1402" s="79"/>
      <c r="Y1402" s="79"/>
      <c r="Z1402" s="79"/>
      <c r="AA1402" s="79"/>
      <c r="AB1402" s="79"/>
      <c r="AC1402" s="79"/>
      <c r="AD1402" s="79"/>
      <c r="AE1402" s="79"/>
      <c r="AT1402" s="72" t="s">
        <v>116</v>
      </c>
      <c r="AU1402" s="72" t="s">
        <v>62</v>
      </c>
    </row>
    <row r="1403" spans="1:65" s="82" customFormat="1" x14ac:dyDescent="0.2">
      <c r="A1403" s="79"/>
      <c r="B1403" s="80"/>
      <c r="C1403" s="79"/>
      <c r="D1403" s="167" t="s">
        <v>118</v>
      </c>
      <c r="E1403" s="79"/>
      <c r="F1403" s="168" t="s">
        <v>4120</v>
      </c>
      <c r="G1403" s="79"/>
      <c r="H1403" s="79"/>
      <c r="I1403" s="79"/>
      <c r="J1403" s="79"/>
      <c r="K1403" s="79"/>
      <c r="L1403" s="80"/>
      <c r="M1403" s="165"/>
      <c r="O1403" s="79"/>
      <c r="P1403" s="79"/>
      <c r="Q1403" s="79"/>
      <c r="R1403" s="79"/>
      <c r="S1403" s="79"/>
      <c r="T1403" s="166"/>
      <c r="U1403" s="79"/>
      <c r="V1403" s="79"/>
      <c r="W1403" s="79"/>
      <c r="X1403" s="79"/>
      <c r="Y1403" s="79"/>
      <c r="Z1403" s="79"/>
      <c r="AA1403" s="79"/>
      <c r="AB1403" s="79"/>
      <c r="AC1403" s="79"/>
      <c r="AD1403" s="79"/>
      <c r="AE1403" s="79"/>
      <c r="AT1403" s="72" t="s">
        <v>118</v>
      </c>
      <c r="AU1403" s="72" t="s">
        <v>62</v>
      </c>
    </row>
    <row r="1404" spans="1:65" s="82" customFormat="1" ht="16.5" customHeight="1" x14ac:dyDescent="0.2">
      <c r="A1404" s="79"/>
      <c r="B1404" s="150"/>
      <c r="C1404" s="151" t="s">
        <v>2132</v>
      </c>
      <c r="D1404" s="151" t="s">
        <v>26</v>
      </c>
      <c r="E1404" s="152" t="s">
        <v>2133</v>
      </c>
      <c r="F1404" s="153" t="s">
        <v>4121</v>
      </c>
      <c r="G1404" s="154" t="s">
        <v>161</v>
      </c>
      <c r="H1404" s="155">
        <v>2</v>
      </c>
      <c r="I1404" s="156">
        <v>187.45</v>
      </c>
      <c r="J1404" s="156">
        <f>ROUND(I1404*H1404,2)</f>
        <v>374.9</v>
      </c>
      <c r="K1404" s="153" t="s">
        <v>3562</v>
      </c>
      <c r="L1404" s="80"/>
      <c r="M1404" s="157" t="s">
        <v>31</v>
      </c>
      <c r="N1404" s="158" t="s">
        <v>3550</v>
      </c>
      <c r="O1404" s="159">
        <v>0.312</v>
      </c>
      <c r="P1404" s="159">
        <f>O1404*H1404</f>
        <v>0.624</v>
      </c>
      <c r="Q1404" s="159">
        <v>1.7100000000000001E-4</v>
      </c>
      <c r="R1404" s="159">
        <f>Q1404*H1404</f>
        <v>3.4200000000000002E-4</v>
      </c>
      <c r="S1404" s="159">
        <v>2.2000000000000001E-3</v>
      </c>
      <c r="T1404" s="160">
        <f>S1404*H1404</f>
        <v>4.4000000000000003E-3</v>
      </c>
      <c r="U1404" s="79"/>
      <c r="V1404" s="79"/>
      <c r="W1404" s="79"/>
      <c r="X1404" s="79"/>
      <c r="Y1404" s="79"/>
      <c r="Z1404" s="79"/>
      <c r="AA1404" s="79"/>
      <c r="AB1404" s="79"/>
      <c r="AC1404" s="79"/>
      <c r="AD1404" s="79"/>
      <c r="AE1404" s="79"/>
      <c r="AR1404" s="161" t="s">
        <v>162</v>
      </c>
      <c r="AT1404" s="161" t="s">
        <v>26</v>
      </c>
      <c r="AU1404" s="161" t="s">
        <v>62</v>
      </c>
      <c r="AY1404" s="72" t="s">
        <v>107</v>
      </c>
      <c r="BE1404" s="162">
        <f>IF(N1404="základní",J1404,0)</f>
        <v>374.9</v>
      </c>
      <c r="BF1404" s="162">
        <f>IF(N1404="snížená",J1404,0)</f>
        <v>0</v>
      </c>
      <c r="BG1404" s="162">
        <f>IF(N1404="zákl. přenesená",J1404,0)</f>
        <v>0</v>
      </c>
      <c r="BH1404" s="162">
        <f>IF(N1404="sníž. přenesená",J1404,0)</f>
        <v>0</v>
      </c>
      <c r="BI1404" s="162">
        <f>IF(N1404="nulová",J1404,0)</f>
        <v>0</v>
      </c>
      <c r="BJ1404" s="72" t="s">
        <v>105</v>
      </c>
      <c r="BK1404" s="162">
        <f>ROUND(I1404*H1404,2)</f>
        <v>374.9</v>
      </c>
      <c r="BL1404" s="72" t="s">
        <v>162</v>
      </c>
      <c r="BM1404" s="161" t="s">
        <v>2134</v>
      </c>
    </row>
    <row r="1405" spans="1:65" s="82" customFormat="1" x14ac:dyDescent="0.2">
      <c r="A1405" s="79"/>
      <c r="B1405" s="80"/>
      <c r="C1405" s="79"/>
      <c r="D1405" s="163" t="s">
        <v>116</v>
      </c>
      <c r="E1405" s="79"/>
      <c r="F1405" s="164" t="s">
        <v>2135</v>
      </c>
      <c r="G1405" s="79"/>
      <c r="H1405" s="79"/>
      <c r="I1405" s="79"/>
      <c r="J1405" s="79"/>
      <c r="K1405" s="79"/>
      <c r="L1405" s="80"/>
      <c r="M1405" s="165"/>
      <c r="O1405" s="79"/>
      <c r="P1405" s="79"/>
      <c r="Q1405" s="79"/>
      <c r="R1405" s="79"/>
      <c r="S1405" s="79"/>
      <c r="T1405" s="166"/>
      <c r="U1405" s="79"/>
      <c r="V1405" s="79"/>
      <c r="W1405" s="79"/>
      <c r="X1405" s="79"/>
      <c r="Y1405" s="79"/>
      <c r="Z1405" s="79"/>
      <c r="AA1405" s="79"/>
      <c r="AB1405" s="79"/>
      <c r="AC1405" s="79"/>
      <c r="AD1405" s="79"/>
      <c r="AE1405" s="79"/>
      <c r="AT1405" s="72" t="s">
        <v>116</v>
      </c>
      <c r="AU1405" s="72" t="s">
        <v>62</v>
      </c>
    </row>
    <row r="1406" spans="1:65" s="82" customFormat="1" x14ac:dyDescent="0.2">
      <c r="A1406" s="79"/>
      <c r="B1406" s="80"/>
      <c r="C1406" s="79"/>
      <c r="D1406" s="167" t="s">
        <v>118</v>
      </c>
      <c r="E1406" s="79"/>
      <c r="F1406" s="168" t="s">
        <v>4122</v>
      </c>
      <c r="G1406" s="79"/>
      <c r="H1406" s="79"/>
      <c r="I1406" s="79"/>
      <c r="J1406" s="79"/>
      <c r="K1406" s="79"/>
      <c r="L1406" s="80"/>
      <c r="M1406" s="165"/>
      <c r="O1406" s="79"/>
      <c r="P1406" s="79"/>
      <c r="Q1406" s="79"/>
      <c r="R1406" s="79"/>
      <c r="S1406" s="79"/>
      <c r="T1406" s="166"/>
      <c r="U1406" s="79"/>
      <c r="V1406" s="79"/>
      <c r="W1406" s="79"/>
      <c r="X1406" s="79"/>
      <c r="Y1406" s="79"/>
      <c r="Z1406" s="79"/>
      <c r="AA1406" s="79"/>
      <c r="AB1406" s="79"/>
      <c r="AC1406" s="79"/>
      <c r="AD1406" s="79"/>
      <c r="AE1406" s="79"/>
      <c r="AT1406" s="72" t="s">
        <v>118</v>
      </c>
      <c r="AU1406" s="72" t="s">
        <v>62</v>
      </c>
    </row>
    <row r="1407" spans="1:65" s="82" customFormat="1" ht="16.5" customHeight="1" x14ac:dyDescent="0.2">
      <c r="A1407" s="79"/>
      <c r="B1407" s="150"/>
      <c r="C1407" s="151" t="s">
        <v>2136</v>
      </c>
      <c r="D1407" s="151" t="s">
        <v>26</v>
      </c>
      <c r="E1407" s="152" t="s">
        <v>2137</v>
      </c>
      <c r="F1407" s="153" t="s">
        <v>4123</v>
      </c>
      <c r="G1407" s="154" t="s">
        <v>161</v>
      </c>
      <c r="H1407" s="155">
        <v>2</v>
      </c>
      <c r="I1407" s="156">
        <v>225.4</v>
      </c>
      <c r="J1407" s="156">
        <f>ROUND(I1407*H1407,2)</f>
        <v>450.8</v>
      </c>
      <c r="K1407" s="153" t="s">
        <v>3562</v>
      </c>
      <c r="L1407" s="80"/>
      <c r="M1407" s="157" t="s">
        <v>31</v>
      </c>
      <c r="N1407" s="158" t="s">
        <v>3550</v>
      </c>
      <c r="O1407" s="159">
        <v>0.374</v>
      </c>
      <c r="P1407" s="159">
        <f>O1407*H1407</f>
        <v>0.748</v>
      </c>
      <c r="Q1407" s="159">
        <v>2.062E-4</v>
      </c>
      <c r="R1407" s="159">
        <f>Q1407*H1407</f>
        <v>4.124E-4</v>
      </c>
      <c r="S1407" s="159">
        <v>3.5000000000000001E-3</v>
      </c>
      <c r="T1407" s="160">
        <f>S1407*H1407</f>
        <v>7.0000000000000001E-3</v>
      </c>
      <c r="U1407" s="79"/>
      <c r="V1407" s="79"/>
      <c r="W1407" s="79"/>
      <c r="X1407" s="79"/>
      <c r="Y1407" s="79"/>
      <c r="Z1407" s="79"/>
      <c r="AA1407" s="79"/>
      <c r="AB1407" s="79"/>
      <c r="AC1407" s="79"/>
      <c r="AD1407" s="79"/>
      <c r="AE1407" s="79"/>
      <c r="AR1407" s="161" t="s">
        <v>162</v>
      </c>
      <c r="AT1407" s="161" t="s">
        <v>26</v>
      </c>
      <c r="AU1407" s="161" t="s">
        <v>62</v>
      </c>
      <c r="AY1407" s="72" t="s">
        <v>107</v>
      </c>
      <c r="BE1407" s="162">
        <f>IF(N1407="základní",J1407,0)</f>
        <v>450.8</v>
      </c>
      <c r="BF1407" s="162">
        <f>IF(N1407="snížená",J1407,0)</f>
        <v>0</v>
      </c>
      <c r="BG1407" s="162">
        <f>IF(N1407="zákl. přenesená",J1407,0)</f>
        <v>0</v>
      </c>
      <c r="BH1407" s="162">
        <f>IF(N1407="sníž. přenesená",J1407,0)</f>
        <v>0</v>
      </c>
      <c r="BI1407" s="162">
        <f>IF(N1407="nulová",J1407,0)</f>
        <v>0</v>
      </c>
      <c r="BJ1407" s="72" t="s">
        <v>105</v>
      </c>
      <c r="BK1407" s="162">
        <f>ROUND(I1407*H1407,2)</f>
        <v>450.8</v>
      </c>
      <c r="BL1407" s="72" t="s">
        <v>162</v>
      </c>
      <c r="BM1407" s="161" t="s">
        <v>2138</v>
      </c>
    </row>
    <row r="1408" spans="1:65" s="82" customFormat="1" x14ac:dyDescent="0.2">
      <c r="A1408" s="79"/>
      <c r="B1408" s="80"/>
      <c r="C1408" s="79"/>
      <c r="D1408" s="163" t="s">
        <v>116</v>
      </c>
      <c r="E1408" s="79"/>
      <c r="F1408" s="164" t="s">
        <v>2139</v>
      </c>
      <c r="G1408" s="79"/>
      <c r="H1408" s="79"/>
      <c r="I1408" s="79"/>
      <c r="J1408" s="79"/>
      <c r="K1408" s="79"/>
      <c r="L1408" s="80"/>
      <c r="M1408" s="165"/>
      <c r="O1408" s="79"/>
      <c r="P1408" s="79"/>
      <c r="Q1408" s="79"/>
      <c r="R1408" s="79"/>
      <c r="S1408" s="79"/>
      <c r="T1408" s="166"/>
      <c r="U1408" s="79"/>
      <c r="V1408" s="79"/>
      <c r="W1408" s="79"/>
      <c r="X1408" s="79"/>
      <c r="Y1408" s="79"/>
      <c r="Z1408" s="79"/>
      <c r="AA1408" s="79"/>
      <c r="AB1408" s="79"/>
      <c r="AC1408" s="79"/>
      <c r="AD1408" s="79"/>
      <c r="AE1408" s="79"/>
      <c r="AT1408" s="72" t="s">
        <v>116</v>
      </c>
      <c r="AU1408" s="72" t="s">
        <v>62</v>
      </c>
    </row>
    <row r="1409" spans="1:65" s="82" customFormat="1" x14ac:dyDescent="0.2">
      <c r="A1409" s="79"/>
      <c r="B1409" s="80"/>
      <c r="C1409" s="79"/>
      <c r="D1409" s="167" t="s">
        <v>118</v>
      </c>
      <c r="E1409" s="79"/>
      <c r="F1409" s="168" t="s">
        <v>4124</v>
      </c>
      <c r="G1409" s="79"/>
      <c r="H1409" s="79"/>
      <c r="I1409" s="79"/>
      <c r="J1409" s="79"/>
      <c r="K1409" s="79"/>
      <c r="L1409" s="80"/>
      <c r="M1409" s="165"/>
      <c r="O1409" s="79"/>
      <c r="P1409" s="79"/>
      <c r="Q1409" s="79"/>
      <c r="R1409" s="79"/>
      <c r="S1409" s="79"/>
      <c r="T1409" s="166"/>
      <c r="U1409" s="79"/>
      <c r="V1409" s="79"/>
      <c r="W1409" s="79"/>
      <c r="X1409" s="79"/>
      <c r="Y1409" s="79"/>
      <c r="Z1409" s="79"/>
      <c r="AA1409" s="79"/>
      <c r="AB1409" s="79"/>
      <c r="AC1409" s="79"/>
      <c r="AD1409" s="79"/>
      <c r="AE1409" s="79"/>
      <c r="AT1409" s="72" t="s">
        <v>118</v>
      </c>
      <c r="AU1409" s="72" t="s">
        <v>62</v>
      </c>
    </row>
    <row r="1410" spans="1:65" s="82" customFormat="1" ht="16.5" customHeight="1" x14ac:dyDescent="0.2">
      <c r="A1410" s="79"/>
      <c r="B1410" s="150"/>
      <c r="C1410" s="151" t="s">
        <v>2140</v>
      </c>
      <c r="D1410" s="151" t="s">
        <v>26</v>
      </c>
      <c r="E1410" s="152" t="s">
        <v>2141</v>
      </c>
      <c r="F1410" s="153" t="s">
        <v>4125</v>
      </c>
      <c r="G1410" s="154" t="s">
        <v>161</v>
      </c>
      <c r="H1410" s="155">
        <v>3</v>
      </c>
      <c r="I1410" s="156">
        <v>127.31</v>
      </c>
      <c r="J1410" s="156">
        <f>ROUND(I1410*H1410,2)</f>
        <v>381.93</v>
      </c>
      <c r="K1410" s="153" t="s">
        <v>3562</v>
      </c>
      <c r="L1410" s="80"/>
      <c r="M1410" s="157" t="s">
        <v>31</v>
      </c>
      <c r="N1410" s="158" t="s">
        <v>3550</v>
      </c>
      <c r="O1410" s="159">
        <v>0.23899999999999999</v>
      </c>
      <c r="P1410" s="159">
        <f>O1410*H1410</f>
        <v>0.71699999999999997</v>
      </c>
      <c r="Q1410" s="159">
        <v>6.4599999999999998E-5</v>
      </c>
      <c r="R1410" s="159">
        <f>Q1410*H1410</f>
        <v>1.9379999999999999E-4</v>
      </c>
      <c r="S1410" s="159">
        <v>6.4999999999999997E-4</v>
      </c>
      <c r="T1410" s="160">
        <f>S1410*H1410</f>
        <v>1.9499999999999999E-3</v>
      </c>
      <c r="U1410" s="79"/>
      <c r="V1410" s="79"/>
      <c r="W1410" s="79"/>
      <c r="X1410" s="79"/>
      <c r="Y1410" s="79"/>
      <c r="Z1410" s="79"/>
      <c r="AA1410" s="79"/>
      <c r="AB1410" s="79"/>
      <c r="AC1410" s="79"/>
      <c r="AD1410" s="79"/>
      <c r="AE1410" s="79"/>
      <c r="AR1410" s="161" t="s">
        <v>162</v>
      </c>
      <c r="AT1410" s="161" t="s">
        <v>26</v>
      </c>
      <c r="AU1410" s="161" t="s">
        <v>62</v>
      </c>
      <c r="AY1410" s="72" t="s">
        <v>107</v>
      </c>
      <c r="BE1410" s="162">
        <f>IF(N1410="základní",J1410,0)</f>
        <v>381.93</v>
      </c>
      <c r="BF1410" s="162">
        <f>IF(N1410="snížená",J1410,0)</f>
        <v>0</v>
      </c>
      <c r="BG1410" s="162">
        <f>IF(N1410="zákl. přenesená",J1410,0)</f>
        <v>0</v>
      </c>
      <c r="BH1410" s="162">
        <f>IF(N1410="sníž. přenesená",J1410,0)</f>
        <v>0</v>
      </c>
      <c r="BI1410" s="162">
        <f>IF(N1410="nulová",J1410,0)</f>
        <v>0</v>
      </c>
      <c r="BJ1410" s="72" t="s">
        <v>105</v>
      </c>
      <c r="BK1410" s="162">
        <f>ROUND(I1410*H1410,2)</f>
        <v>381.93</v>
      </c>
      <c r="BL1410" s="72" t="s">
        <v>162</v>
      </c>
      <c r="BM1410" s="161" t="s">
        <v>2142</v>
      </c>
    </row>
    <row r="1411" spans="1:65" s="82" customFormat="1" x14ac:dyDescent="0.2">
      <c r="A1411" s="79"/>
      <c r="B1411" s="80"/>
      <c r="C1411" s="79"/>
      <c r="D1411" s="163" t="s">
        <v>116</v>
      </c>
      <c r="E1411" s="79"/>
      <c r="F1411" s="164" t="s">
        <v>2143</v>
      </c>
      <c r="G1411" s="79"/>
      <c r="H1411" s="79"/>
      <c r="I1411" s="79"/>
      <c r="J1411" s="79"/>
      <c r="K1411" s="79"/>
      <c r="L1411" s="80"/>
      <c r="M1411" s="165"/>
      <c r="O1411" s="79"/>
      <c r="P1411" s="79"/>
      <c r="Q1411" s="79"/>
      <c r="R1411" s="79"/>
      <c r="S1411" s="79"/>
      <c r="T1411" s="166"/>
      <c r="U1411" s="79"/>
      <c r="V1411" s="79"/>
      <c r="W1411" s="79"/>
      <c r="X1411" s="79"/>
      <c r="Y1411" s="79"/>
      <c r="Z1411" s="79"/>
      <c r="AA1411" s="79"/>
      <c r="AB1411" s="79"/>
      <c r="AC1411" s="79"/>
      <c r="AD1411" s="79"/>
      <c r="AE1411" s="79"/>
      <c r="AT1411" s="72" t="s">
        <v>116</v>
      </c>
      <c r="AU1411" s="72" t="s">
        <v>62</v>
      </c>
    </row>
    <row r="1412" spans="1:65" s="82" customFormat="1" x14ac:dyDescent="0.2">
      <c r="A1412" s="79"/>
      <c r="B1412" s="80"/>
      <c r="C1412" s="79"/>
      <c r="D1412" s="167" t="s">
        <v>118</v>
      </c>
      <c r="E1412" s="79"/>
      <c r="F1412" s="168" t="s">
        <v>4126</v>
      </c>
      <c r="G1412" s="79"/>
      <c r="H1412" s="79"/>
      <c r="I1412" s="79"/>
      <c r="J1412" s="79"/>
      <c r="K1412" s="79"/>
      <c r="L1412" s="80"/>
      <c r="M1412" s="165"/>
      <c r="O1412" s="79"/>
      <c r="P1412" s="79"/>
      <c r="Q1412" s="79"/>
      <c r="R1412" s="79"/>
      <c r="S1412" s="79"/>
      <c r="T1412" s="166"/>
      <c r="U1412" s="79"/>
      <c r="V1412" s="79"/>
      <c r="W1412" s="79"/>
      <c r="X1412" s="79"/>
      <c r="Y1412" s="79"/>
      <c r="Z1412" s="79"/>
      <c r="AA1412" s="79"/>
      <c r="AB1412" s="79"/>
      <c r="AC1412" s="79"/>
      <c r="AD1412" s="79"/>
      <c r="AE1412" s="79"/>
      <c r="AT1412" s="72" t="s">
        <v>118</v>
      </c>
      <c r="AU1412" s="72" t="s">
        <v>62</v>
      </c>
    </row>
    <row r="1413" spans="1:65" s="82" customFormat="1" ht="16.5" customHeight="1" x14ac:dyDescent="0.2">
      <c r="A1413" s="79"/>
      <c r="B1413" s="150"/>
      <c r="C1413" s="151" t="s">
        <v>2144</v>
      </c>
      <c r="D1413" s="151" t="s">
        <v>26</v>
      </c>
      <c r="E1413" s="152" t="s">
        <v>2145</v>
      </c>
      <c r="F1413" s="153" t="s">
        <v>4127</v>
      </c>
      <c r="G1413" s="154" t="s">
        <v>161</v>
      </c>
      <c r="H1413" s="155">
        <v>1</v>
      </c>
      <c r="I1413" s="156">
        <v>177.67</v>
      </c>
      <c r="J1413" s="156">
        <f>ROUND(I1413*H1413,2)</f>
        <v>177.67</v>
      </c>
      <c r="K1413" s="153" t="s">
        <v>3562</v>
      </c>
      <c r="L1413" s="80"/>
      <c r="M1413" s="157" t="s">
        <v>31</v>
      </c>
      <c r="N1413" s="158" t="s">
        <v>3550</v>
      </c>
      <c r="O1413" s="159">
        <v>0.33300000000000002</v>
      </c>
      <c r="P1413" s="159">
        <f>O1413*H1413</f>
        <v>0.33300000000000002</v>
      </c>
      <c r="Q1413" s="159">
        <v>9.1199999999999994E-5</v>
      </c>
      <c r="R1413" s="159">
        <f>Q1413*H1413</f>
        <v>9.1199999999999994E-5</v>
      </c>
      <c r="S1413" s="159">
        <v>1.5100000000000001E-3</v>
      </c>
      <c r="T1413" s="160">
        <f>S1413*H1413</f>
        <v>1.5100000000000001E-3</v>
      </c>
      <c r="U1413" s="79"/>
      <c r="V1413" s="79"/>
      <c r="W1413" s="79"/>
      <c r="X1413" s="79"/>
      <c r="Y1413" s="79"/>
      <c r="Z1413" s="79"/>
      <c r="AA1413" s="79"/>
      <c r="AB1413" s="79"/>
      <c r="AC1413" s="79"/>
      <c r="AD1413" s="79"/>
      <c r="AE1413" s="79"/>
      <c r="AR1413" s="161" t="s">
        <v>162</v>
      </c>
      <c r="AT1413" s="161" t="s">
        <v>26</v>
      </c>
      <c r="AU1413" s="161" t="s">
        <v>62</v>
      </c>
      <c r="AY1413" s="72" t="s">
        <v>107</v>
      </c>
      <c r="BE1413" s="162">
        <f>IF(N1413="základní",J1413,0)</f>
        <v>177.67</v>
      </c>
      <c r="BF1413" s="162">
        <f>IF(N1413="snížená",J1413,0)</f>
        <v>0</v>
      </c>
      <c r="BG1413" s="162">
        <f>IF(N1413="zákl. přenesená",J1413,0)</f>
        <v>0</v>
      </c>
      <c r="BH1413" s="162">
        <f>IF(N1413="sníž. přenesená",J1413,0)</f>
        <v>0</v>
      </c>
      <c r="BI1413" s="162">
        <f>IF(N1413="nulová",J1413,0)</f>
        <v>0</v>
      </c>
      <c r="BJ1413" s="72" t="s">
        <v>105</v>
      </c>
      <c r="BK1413" s="162">
        <f>ROUND(I1413*H1413,2)</f>
        <v>177.67</v>
      </c>
      <c r="BL1413" s="72" t="s">
        <v>162</v>
      </c>
      <c r="BM1413" s="161" t="s">
        <v>2146</v>
      </c>
    </row>
    <row r="1414" spans="1:65" s="82" customFormat="1" x14ac:dyDescent="0.2">
      <c r="A1414" s="79"/>
      <c r="B1414" s="80"/>
      <c r="C1414" s="79"/>
      <c r="D1414" s="163" t="s">
        <v>116</v>
      </c>
      <c r="E1414" s="79"/>
      <c r="F1414" s="164" t="s">
        <v>2147</v>
      </c>
      <c r="G1414" s="79"/>
      <c r="H1414" s="79"/>
      <c r="I1414" s="79"/>
      <c r="J1414" s="79"/>
      <c r="K1414" s="79"/>
      <c r="L1414" s="80"/>
      <c r="M1414" s="165"/>
      <c r="O1414" s="79"/>
      <c r="P1414" s="79"/>
      <c r="Q1414" s="79"/>
      <c r="R1414" s="79"/>
      <c r="S1414" s="79"/>
      <c r="T1414" s="166"/>
      <c r="U1414" s="79"/>
      <c r="V1414" s="79"/>
      <c r="W1414" s="79"/>
      <c r="X1414" s="79"/>
      <c r="Y1414" s="79"/>
      <c r="Z1414" s="79"/>
      <c r="AA1414" s="79"/>
      <c r="AB1414" s="79"/>
      <c r="AC1414" s="79"/>
      <c r="AD1414" s="79"/>
      <c r="AE1414" s="79"/>
      <c r="AT1414" s="72" t="s">
        <v>116</v>
      </c>
      <c r="AU1414" s="72" t="s">
        <v>62</v>
      </c>
    </row>
    <row r="1415" spans="1:65" s="82" customFormat="1" x14ac:dyDescent="0.2">
      <c r="A1415" s="79"/>
      <c r="B1415" s="80"/>
      <c r="C1415" s="79"/>
      <c r="D1415" s="167" t="s">
        <v>118</v>
      </c>
      <c r="E1415" s="79"/>
      <c r="F1415" s="168" t="s">
        <v>4128</v>
      </c>
      <c r="G1415" s="79"/>
      <c r="H1415" s="79"/>
      <c r="I1415" s="79"/>
      <c r="J1415" s="79"/>
      <c r="K1415" s="79"/>
      <c r="L1415" s="80"/>
      <c r="M1415" s="165"/>
      <c r="O1415" s="79"/>
      <c r="P1415" s="79"/>
      <c r="Q1415" s="79"/>
      <c r="R1415" s="79"/>
      <c r="S1415" s="79"/>
      <c r="T1415" s="166"/>
      <c r="U1415" s="79"/>
      <c r="V1415" s="79"/>
      <c r="W1415" s="79"/>
      <c r="X1415" s="79"/>
      <c r="Y1415" s="79"/>
      <c r="Z1415" s="79"/>
      <c r="AA1415" s="79"/>
      <c r="AB1415" s="79"/>
      <c r="AC1415" s="79"/>
      <c r="AD1415" s="79"/>
      <c r="AE1415" s="79"/>
      <c r="AT1415" s="72" t="s">
        <v>118</v>
      </c>
      <c r="AU1415" s="72" t="s">
        <v>62</v>
      </c>
    </row>
    <row r="1416" spans="1:65" s="82" customFormat="1" ht="16.5" customHeight="1" x14ac:dyDescent="0.2">
      <c r="A1416" s="79"/>
      <c r="B1416" s="150"/>
      <c r="C1416" s="151" t="s">
        <v>2148</v>
      </c>
      <c r="D1416" s="151" t="s">
        <v>26</v>
      </c>
      <c r="E1416" s="152" t="s">
        <v>2149</v>
      </c>
      <c r="F1416" s="153" t="s">
        <v>4129</v>
      </c>
      <c r="G1416" s="154" t="s">
        <v>161</v>
      </c>
      <c r="H1416" s="155">
        <v>3</v>
      </c>
      <c r="I1416" s="156">
        <v>249.81</v>
      </c>
      <c r="J1416" s="156">
        <f>ROUND(I1416*H1416,2)</f>
        <v>749.43</v>
      </c>
      <c r="K1416" s="153" t="s">
        <v>3562</v>
      </c>
      <c r="L1416" s="80"/>
      <c r="M1416" s="157" t="s">
        <v>31</v>
      </c>
      <c r="N1416" s="158" t="s">
        <v>3550</v>
      </c>
      <c r="O1416" s="159">
        <v>0.46800000000000003</v>
      </c>
      <c r="P1416" s="159">
        <f>O1416*H1416</f>
        <v>1.4040000000000001</v>
      </c>
      <c r="Q1416" s="159">
        <v>1.2779999999999999E-4</v>
      </c>
      <c r="R1416" s="159">
        <f>Q1416*H1416</f>
        <v>3.834E-4</v>
      </c>
      <c r="S1416" s="159">
        <v>3.98E-3</v>
      </c>
      <c r="T1416" s="160">
        <f>S1416*H1416</f>
        <v>1.1939999999999999E-2</v>
      </c>
      <c r="U1416" s="79"/>
      <c r="V1416" s="79"/>
      <c r="W1416" s="79"/>
      <c r="X1416" s="79"/>
      <c r="Y1416" s="79"/>
      <c r="Z1416" s="79"/>
      <c r="AA1416" s="79"/>
      <c r="AB1416" s="79"/>
      <c r="AC1416" s="79"/>
      <c r="AD1416" s="79"/>
      <c r="AE1416" s="79"/>
      <c r="AR1416" s="161" t="s">
        <v>162</v>
      </c>
      <c r="AT1416" s="161" t="s">
        <v>26</v>
      </c>
      <c r="AU1416" s="161" t="s">
        <v>62</v>
      </c>
      <c r="AY1416" s="72" t="s">
        <v>107</v>
      </c>
      <c r="BE1416" s="162">
        <f>IF(N1416="základní",J1416,0)</f>
        <v>749.43</v>
      </c>
      <c r="BF1416" s="162">
        <f>IF(N1416="snížená",J1416,0)</f>
        <v>0</v>
      </c>
      <c r="BG1416" s="162">
        <f>IF(N1416="zákl. přenesená",J1416,0)</f>
        <v>0</v>
      </c>
      <c r="BH1416" s="162">
        <f>IF(N1416="sníž. přenesená",J1416,0)</f>
        <v>0</v>
      </c>
      <c r="BI1416" s="162">
        <f>IF(N1416="nulová",J1416,0)</f>
        <v>0</v>
      </c>
      <c r="BJ1416" s="72" t="s">
        <v>105</v>
      </c>
      <c r="BK1416" s="162">
        <f>ROUND(I1416*H1416,2)</f>
        <v>749.43</v>
      </c>
      <c r="BL1416" s="72" t="s">
        <v>162</v>
      </c>
      <c r="BM1416" s="161" t="s">
        <v>2150</v>
      </c>
    </row>
    <row r="1417" spans="1:65" s="82" customFormat="1" x14ac:dyDescent="0.2">
      <c r="A1417" s="79"/>
      <c r="B1417" s="80"/>
      <c r="C1417" s="79"/>
      <c r="D1417" s="163" t="s">
        <v>116</v>
      </c>
      <c r="E1417" s="79"/>
      <c r="F1417" s="164" t="s">
        <v>2151</v>
      </c>
      <c r="G1417" s="79"/>
      <c r="H1417" s="79"/>
      <c r="I1417" s="79"/>
      <c r="J1417" s="79"/>
      <c r="K1417" s="79"/>
      <c r="L1417" s="80"/>
      <c r="M1417" s="165"/>
      <c r="O1417" s="79"/>
      <c r="P1417" s="79"/>
      <c r="Q1417" s="79"/>
      <c r="R1417" s="79"/>
      <c r="S1417" s="79"/>
      <c r="T1417" s="166"/>
      <c r="U1417" s="79"/>
      <c r="V1417" s="79"/>
      <c r="W1417" s="79"/>
      <c r="X1417" s="79"/>
      <c r="Y1417" s="79"/>
      <c r="Z1417" s="79"/>
      <c r="AA1417" s="79"/>
      <c r="AB1417" s="79"/>
      <c r="AC1417" s="79"/>
      <c r="AD1417" s="79"/>
      <c r="AE1417" s="79"/>
      <c r="AT1417" s="72" t="s">
        <v>116</v>
      </c>
      <c r="AU1417" s="72" t="s">
        <v>62</v>
      </c>
    </row>
    <row r="1418" spans="1:65" s="82" customFormat="1" x14ac:dyDescent="0.2">
      <c r="A1418" s="79"/>
      <c r="B1418" s="80"/>
      <c r="C1418" s="79"/>
      <c r="D1418" s="167" t="s">
        <v>118</v>
      </c>
      <c r="E1418" s="79"/>
      <c r="F1418" s="168" t="s">
        <v>4130</v>
      </c>
      <c r="G1418" s="79"/>
      <c r="H1418" s="79"/>
      <c r="I1418" s="79"/>
      <c r="J1418" s="79"/>
      <c r="K1418" s="79"/>
      <c r="L1418" s="80"/>
      <c r="M1418" s="165"/>
      <c r="O1418" s="79"/>
      <c r="P1418" s="79"/>
      <c r="Q1418" s="79"/>
      <c r="R1418" s="79"/>
      <c r="S1418" s="79"/>
      <c r="T1418" s="166"/>
      <c r="U1418" s="79"/>
      <c r="V1418" s="79"/>
      <c r="W1418" s="79"/>
      <c r="X1418" s="79"/>
      <c r="Y1418" s="79"/>
      <c r="Z1418" s="79"/>
      <c r="AA1418" s="79"/>
      <c r="AB1418" s="79"/>
      <c r="AC1418" s="79"/>
      <c r="AD1418" s="79"/>
      <c r="AE1418" s="79"/>
      <c r="AT1418" s="72" t="s">
        <v>118</v>
      </c>
      <c r="AU1418" s="72" t="s">
        <v>62</v>
      </c>
    </row>
    <row r="1419" spans="1:65" s="82" customFormat="1" ht="16.5" customHeight="1" x14ac:dyDescent="0.2">
      <c r="A1419" s="79"/>
      <c r="B1419" s="150"/>
      <c r="C1419" s="151" t="s">
        <v>2152</v>
      </c>
      <c r="D1419" s="151" t="s">
        <v>26</v>
      </c>
      <c r="E1419" s="152" t="s">
        <v>2153</v>
      </c>
      <c r="F1419" s="153" t="s">
        <v>4131</v>
      </c>
      <c r="G1419" s="154" t="s">
        <v>161</v>
      </c>
      <c r="H1419" s="155">
        <v>2</v>
      </c>
      <c r="I1419" s="156">
        <v>304.98</v>
      </c>
      <c r="J1419" s="156">
        <f>ROUND(I1419*H1419,2)</f>
        <v>609.96</v>
      </c>
      <c r="K1419" s="153" t="s">
        <v>3562</v>
      </c>
      <c r="L1419" s="80"/>
      <c r="M1419" s="157" t="s">
        <v>31</v>
      </c>
      <c r="N1419" s="158" t="s">
        <v>3550</v>
      </c>
      <c r="O1419" s="159">
        <v>0.57199999999999995</v>
      </c>
      <c r="P1419" s="159">
        <f>O1419*H1419</f>
        <v>1.1439999999999999</v>
      </c>
      <c r="Q1419" s="159">
        <v>1.5579999999999999E-4</v>
      </c>
      <c r="R1419" s="159">
        <f>Q1419*H1419</f>
        <v>3.1159999999999998E-4</v>
      </c>
      <c r="S1419" s="159">
        <v>4.9699999999999996E-3</v>
      </c>
      <c r="T1419" s="160">
        <f>S1419*H1419</f>
        <v>9.9399999999999992E-3</v>
      </c>
      <c r="U1419" s="79"/>
      <c r="V1419" s="79"/>
      <c r="W1419" s="79"/>
      <c r="X1419" s="79"/>
      <c r="Y1419" s="79"/>
      <c r="Z1419" s="79"/>
      <c r="AA1419" s="79"/>
      <c r="AB1419" s="79"/>
      <c r="AC1419" s="79"/>
      <c r="AD1419" s="79"/>
      <c r="AE1419" s="79"/>
      <c r="AR1419" s="161" t="s">
        <v>162</v>
      </c>
      <c r="AT1419" s="161" t="s">
        <v>26</v>
      </c>
      <c r="AU1419" s="161" t="s">
        <v>62</v>
      </c>
      <c r="AY1419" s="72" t="s">
        <v>107</v>
      </c>
      <c r="BE1419" s="162">
        <f>IF(N1419="základní",J1419,0)</f>
        <v>609.96</v>
      </c>
      <c r="BF1419" s="162">
        <f>IF(N1419="snížená",J1419,0)</f>
        <v>0</v>
      </c>
      <c r="BG1419" s="162">
        <f>IF(N1419="zákl. přenesená",J1419,0)</f>
        <v>0</v>
      </c>
      <c r="BH1419" s="162">
        <f>IF(N1419="sníž. přenesená",J1419,0)</f>
        <v>0</v>
      </c>
      <c r="BI1419" s="162">
        <f>IF(N1419="nulová",J1419,0)</f>
        <v>0</v>
      </c>
      <c r="BJ1419" s="72" t="s">
        <v>105</v>
      </c>
      <c r="BK1419" s="162">
        <f>ROUND(I1419*H1419,2)</f>
        <v>609.96</v>
      </c>
      <c r="BL1419" s="72" t="s">
        <v>162</v>
      </c>
      <c r="BM1419" s="161" t="s">
        <v>2154</v>
      </c>
    </row>
    <row r="1420" spans="1:65" s="82" customFormat="1" x14ac:dyDescent="0.2">
      <c r="A1420" s="79"/>
      <c r="B1420" s="80"/>
      <c r="C1420" s="79"/>
      <c r="D1420" s="163" t="s">
        <v>116</v>
      </c>
      <c r="E1420" s="79"/>
      <c r="F1420" s="164" t="s">
        <v>2155</v>
      </c>
      <c r="G1420" s="79"/>
      <c r="H1420" s="79"/>
      <c r="I1420" s="79"/>
      <c r="J1420" s="79"/>
      <c r="K1420" s="79"/>
      <c r="L1420" s="80"/>
      <c r="M1420" s="165"/>
      <c r="O1420" s="79"/>
      <c r="P1420" s="79"/>
      <c r="Q1420" s="79"/>
      <c r="R1420" s="79"/>
      <c r="S1420" s="79"/>
      <c r="T1420" s="166"/>
      <c r="U1420" s="79"/>
      <c r="V1420" s="79"/>
      <c r="W1420" s="79"/>
      <c r="X1420" s="79"/>
      <c r="Y1420" s="79"/>
      <c r="Z1420" s="79"/>
      <c r="AA1420" s="79"/>
      <c r="AB1420" s="79"/>
      <c r="AC1420" s="79"/>
      <c r="AD1420" s="79"/>
      <c r="AE1420" s="79"/>
      <c r="AT1420" s="72" t="s">
        <v>116</v>
      </c>
      <c r="AU1420" s="72" t="s">
        <v>62</v>
      </c>
    </row>
    <row r="1421" spans="1:65" s="82" customFormat="1" x14ac:dyDescent="0.2">
      <c r="A1421" s="79"/>
      <c r="B1421" s="80"/>
      <c r="C1421" s="79"/>
      <c r="D1421" s="167" t="s">
        <v>118</v>
      </c>
      <c r="E1421" s="79"/>
      <c r="F1421" s="168" t="s">
        <v>4132</v>
      </c>
      <c r="G1421" s="79"/>
      <c r="H1421" s="79"/>
      <c r="I1421" s="79"/>
      <c r="J1421" s="79"/>
      <c r="K1421" s="79"/>
      <c r="L1421" s="80"/>
      <c r="M1421" s="165"/>
      <c r="O1421" s="79"/>
      <c r="P1421" s="79"/>
      <c r="Q1421" s="79"/>
      <c r="R1421" s="79"/>
      <c r="S1421" s="79"/>
      <c r="T1421" s="166"/>
      <c r="U1421" s="79"/>
      <c r="V1421" s="79"/>
      <c r="W1421" s="79"/>
      <c r="X1421" s="79"/>
      <c r="Y1421" s="79"/>
      <c r="Z1421" s="79"/>
      <c r="AA1421" s="79"/>
      <c r="AB1421" s="79"/>
      <c r="AC1421" s="79"/>
      <c r="AD1421" s="79"/>
      <c r="AE1421" s="79"/>
      <c r="AT1421" s="72" t="s">
        <v>118</v>
      </c>
      <c r="AU1421" s="72" t="s">
        <v>62</v>
      </c>
    </row>
    <row r="1422" spans="1:65" s="82" customFormat="1" ht="16.5" customHeight="1" x14ac:dyDescent="0.2">
      <c r="A1422" s="79"/>
      <c r="B1422" s="150"/>
      <c r="C1422" s="151" t="s">
        <v>2156</v>
      </c>
      <c r="D1422" s="151" t="s">
        <v>26</v>
      </c>
      <c r="E1422" s="152" t="s">
        <v>2157</v>
      </c>
      <c r="F1422" s="153" t="s">
        <v>2158</v>
      </c>
      <c r="G1422" s="154" t="s">
        <v>161</v>
      </c>
      <c r="H1422" s="155">
        <v>5</v>
      </c>
      <c r="I1422" s="156">
        <v>31.78</v>
      </c>
      <c r="J1422" s="156">
        <f>ROUND(I1422*H1422,2)</f>
        <v>158.9</v>
      </c>
      <c r="K1422" s="153" t="s">
        <v>3562</v>
      </c>
      <c r="L1422" s="80"/>
      <c r="M1422" s="157" t="s">
        <v>31</v>
      </c>
      <c r="N1422" s="158" t="s">
        <v>3550</v>
      </c>
      <c r="O1422" s="159">
        <v>5.0999999999999997E-2</v>
      </c>
      <c r="P1422" s="159">
        <f>O1422*H1422</f>
        <v>0.255</v>
      </c>
      <c r="Q1422" s="159">
        <v>2.957E-5</v>
      </c>
      <c r="R1422" s="159">
        <f>Q1422*H1422</f>
        <v>1.4784999999999999E-4</v>
      </c>
      <c r="S1422" s="159">
        <v>0</v>
      </c>
      <c r="T1422" s="160">
        <f>S1422*H1422</f>
        <v>0</v>
      </c>
      <c r="U1422" s="79"/>
      <c r="V1422" s="79"/>
      <c r="W1422" s="79"/>
      <c r="X1422" s="79"/>
      <c r="Y1422" s="79"/>
      <c r="Z1422" s="79"/>
      <c r="AA1422" s="79"/>
      <c r="AB1422" s="79"/>
      <c r="AC1422" s="79"/>
      <c r="AD1422" s="79"/>
      <c r="AE1422" s="79"/>
      <c r="AR1422" s="161" t="s">
        <v>162</v>
      </c>
      <c r="AT1422" s="161" t="s">
        <v>26</v>
      </c>
      <c r="AU1422" s="161" t="s">
        <v>62</v>
      </c>
      <c r="AY1422" s="72" t="s">
        <v>107</v>
      </c>
      <c r="BE1422" s="162">
        <f>IF(N1422="základní",J1422,0)</f>
        <v>158.9</v>
      </c>
      <c r="BF1422" s="162">
        <f>IF(N1422="snížená",J1422,0)</f>
        <v>0</v>
      </c>
      <c r="BG1422" s="162">
        <f>IF(N1422="zákl. přenesená",J1422,0)</f>
        <v>0</v>
      </c>
      <c r="BH1422" s="162">
        <f>IF(N1422="sníž. přenesená",J1422,0)</f>
        <v>0</v>
      </c>
      <c r="BI1422" s="162">
        <f>IF(N1422="nulová",J1422,0)</f>
        <v>0</v>
      </c>
      <c r="BJ1422" s="72" t="s">
        <v>105</v>
      </c>
      <c r="BK1422" s="162">
        <f>ROUND(I1422*H1422,2)</f>
        <v>158.9</v>
      </c>
      <c r="BL1422" s="72" t="s">
        <v>162</v>
      </c>
      <c r="BM1422" s="161" t="s">
        <v>2159</v>
      </c>
    </row>
    <row r="1423" spans="1:65" s="82" customFormat="1" x14ac:dyDescent="0.2">
      <c r="A1423" s="79"/>
      <c r="B1423" s="80"/>
      <c r="C1423" s="79"/>
      <c r="D1423" s="163" t="s">
        <v>116</v>
      </c>
      <c r="E1423" s="79"/>
      <c r="F1423" s="164" t="s">
        <v>2160</v>
      </c>
      <c r="G1423" s="79"/>
      <c r="H1423" s="79"/>
      <c r="I1423" s="79"/>
      <c r="J1423" s="79"/>
      <c r="K1423" s="79"/>
      <c r="L1423" s="80"/>
      <c r="M1423" s="165"/>
      <c r="O1423" s="79"/>
      <c r="P1423" s="79"/>
      <c r="Q1423" s="79"/>
      <c r="R1423" s="79"/>
      <c r="S1423" s="79"/>
      <c r="T1423" s="166"/>
      <c r="U1423" s="79"/>
      <c r="V1423" s="79"/>
      <c r="W1423" s="79"/>
      <c r="X1423" s="79"/>
      <c r="Y1423" s="79"/>
      <c r="Z1423" s="79"/>
      <c r="AA1423" s="79"/>
      <c r="AB1423" s="79"/>
      <c r="AC1423" s="79"/>
      <c r="AD1423" s="79"/>
      <c r="AE1423" s="79"/>
      <c r="AT1423" s="72" t="s">
        <v>116</v>
      </c>
      <c r="AU1423" s="72" t="s">
        <v>62</v>
      </c>
    </row>
    <row r="1424" spans="1:65" s="82" customFormat="1" x14ac:dyDescent="0.2">
      <c r="A1424" s="79"/>
      <c r="B1424" s="80"/>
      <c r="C1424" s="79"/>
      <c r="D1424" s="167" t="s">
        <v>118</v>
      </c>
      <c r="E1424" s="79"/>
      <c r="F1424" s="168" t="s">
        <v>4133</v>
      </c>
      <c r="G1424" s="79"/>
      <c r="H1424" s="79"/>
      <c r="I1424" s="79"/>
      <c r="J1424" s="79"/>
      <c r="K1424" s="79"/>
      <c r="L1424" s="80"/>
      <c r="M1424" s="165"/>
      <c r="O1424" s="79"/>
      <c r="P1424" s="79"/>
      <c r="Q1424" s="79"/>
      <c r="R1424" s="79"/>
      <c r="S1424" s="79"/>
      <c r="T1424" s="166"/>
      <c r="U1424" s="79"/>
      <c r="V1424" s="79"/>
      <c r="W1424" s="79"/>
      <c r="X1424" s="79"/>
      <c r="Y1424" s="79"/>
      <c r="Z1424" s="79"/>
      <c r="AA1424" s="79"/>
      <c r="AB1424" s="79"/>
      <c r="AC1424" s="79"/>
      <c r="AD1424" s="79"/>
      <c r="AE1424" s="79"/>
      <c r="AT1424" s="72" t="s">
        <v>118</v>
      </c>
      <c r="AU1424" s="72" t="s">
        <v>62</v>
      </c>
    </row>
    <row r="1425" spans="1:65" s="82" customFormat="1" ht="16.5" customHeight="1" x14ac:dyDescent="0.2">
      <c r="A1425" s="79"/>
      <c r="B1425" s="150"/>
      <c r="C1425" s="169" t="s">
        <v>2161</v>
      </c>
      <c r="D1425" s="169" t="s">
        <v>338</v>
      </c>
      <c r="E1425" s="170" t="s">
        <v>2162</v>
      </c>
      <c r="F1425" s="171" t="s">
        <v>2163</v>
      </c>
      <c r="G1425" s="172" t="s">
        <v>161</v>
      </c>
      <c r="H1425" s="173">
        <v>5</v>
      </c>
      <c r="I1425" s="174">
        <v>32.6</v>
      </c>
      <c r="J1425" s="174">
        <f>ROUND(I1425*H1425,2)</f>
        <v>163</v>
      </c>
      <c r="K1425" s="171" t="s">
        <v>3562</v>
      </c>
      <c r="L1425" s="175"/>
      <c r="M1425" s="176" t="s">
        <v>31</v>
      </c>
      <c r="N1425" s="177" t="s">
        <v>3550</v>
      </c>
      <c r="O1425" s="159">
        <v>0</v>
      </c>
      <c r="P1425" s="159">
        <f>O1425*H1425</f>
        <v>0</v>
      </c>
      <c r="Q1425" s="159">
        <v>3.0000000000000001E-5</v>
      </c>
      <c r="R1425" s="159">
        <f>Q1425*H1425</f>
        <v>1.5000000000000001E-4</v>
      </c>
      <c r="S1425" s="159">
        <v>0</v>
      </c>
      <c r="T1425" s="160">
        <f>S1425*H1425</f>
        <v>0</v>
      </c>
      <c r="U1425" s="79"/>
      <c r="V1425" s="79"/>
      <c r="W1425" s="79"/>
      <c r="X1425" s="79"/>
      <c r="Y1425" s="79"/>
      <c r="Z1425" s="79"/>
      <c r="AA1425" s="79"/>
      <c r="AB1425" s="79"/>
      <c r="AC1425" s="79"/>
      <c r="AD1425" s="79"/>
      <c r="AE1425" s="79"/>
      <c r="AR1425" s="161" t="s">
        <v>268</v>
      </c>
      <c r="AT1425" s="161" t="s">
        <v>338</v>
      </c>
      <c r="AU1425" s="161" t="s">
        <v>62</v>
      </c>
      <c r="AY1425" s="72" t="s">
        <v>107</v>
      </c>
      <c r="BE1425" s="162">
        <f>IF(N1425="základní",J1425,0)</f>
        <v>163</v>
      </c>
      <c r="BF1425" s="162">
        <f>IF(N1425="snížená",J1425,0)</f>
        <v>0</v>
      </c>
      <c r="BG1425" s="162">
        <f>IF(N1425="zákl. přenesená",J1425,0)</f>
        <v>0</v>
      </c>
      <c r="BH1425" s="162">
        <f>IF(N1425="sníž. přenesená",J1425,0)</f>
        <v>0</v>
      </c>
      <c r="BI1425" s="162">
        <f>IF(N1425="nulová",J1425,0)</f>
        <v>0</v>
      </c>
      <c r="BJ1425" s="72" t="s">
        <v>105</v>
      </c>
      <c r="BK1425" s="162">
        <f>ROUND(I1425*H1425,2)</f>
        <v>163</v>
      </c>
      <c r="BL1425" s="72" t="s">
        <v>162</v>
      </c>
      <c r="BM1425" s="161" t="s">
        <v>2164</v>
      </c>
    </row>
    <row r="1426" spans="1:65" s="82" customFormat="1" x14ac:dyDescent="0.2">
      <c r="A1426" s="79"/>
      <c r="B1426" s="80"/>
      <c r="C1426" s="79"/>
      <c r="D1426" s="163" t="s">
        <v>116</v>
      </c>
      <c r="E1426" s="79"/>
      <c r="F1426" s="164" t="s">
        <v>2163</v>
      </c>
      <c r="G1426" s="79"/>
      <c r="H1426" s="79"/>
      <c r="I1426" s="79"/>
      <c r="J1426" s="79"/>
      <c r="K1426" s="79"/>
      <c r="L1426" s="80"/>
      <c r="M1426" s="165"/>
      <c r="O1426" s="79"/>
      <c r="P1426" s="79"/>
      <c r="Q1426" s="79"/>
      <c r="R1426" s="79"/>
      <c r="S1426" s="79"/>
      <c r="T1426" s="166"/>
      <c r="U1426" s="79"/>
      <c r="V1426" s="79"/>
      <c r="W1426" s="79"/>
      <c r="X1426" s="79"/>
      <c r="Y1426" s="79"/>
      <c r="Z1426" s="79"/>
      <c r="AA1426" s="79"/>
      <c r="AB1426" s="79"/>
      <c r="AC1426" s="79"/>
      <c r="AD1426" s="79"/>
      <c r="AE1426" s="79"/>
      <c r="AT1426" s="72" t="s">
        <v>116</v>
      </c>
      <c r="AU1426" s="72" t="s">
        <v>62</v>
      </c>
    </row>
    <row r="1427" spans="1:65" s="82" customFormat="1" ht="16.5" customHeight="1" x14ac:dyDescent="0.2">
      <c r="A1427" s="79"/>
      <c r="B1427" s="150"/>
      <c r="C1427" s="151" t="s">
        <v>2165</v>
      </c>
      <c r="D1427" s="151" t="s">
        <v>26</v>
      </c>
      <c r="E1427" s="152" t="s">
        <v>2166</v>
      </c>
      <c r="F1427" s="153" t="s">
        <v>2167</v>
      </c>
      <c r="G1427" s="154" t="s">
        <v>161</v>
      </c>
      <c r="H1427" s="155">
        <v>5</v>
      </c>
      <c r="I1427" s="156">
        <v>31.78</v>
      </c>
      <c r="J1427" s="156">
        <f>ROUND(I1427*H1427,2)</f>
        <v>158.9</v>
      </c>
      <c r="K1427" s="153" t="s">
        <v>3562</v>
      </c>
      <c r="L1427" s="80"/>
      <c r="M1427" s="157" t="s">
        <v>31</v>
      </c>
      <c r="N1427" s="158" t="s">
        <v>3550</v>
      </c>
      <c r="O1427" s="159">
        <v>5.0999999999999997E-2</v>
      </c>
      <c r="P1427" s="159">
        <f>O1427*H1427</f>
        <v>0.255</v>
      </c>
      <c r="Q1427" s="159">
        <v>2.957E-5</v>
      </c>
      <c r="R1427" s="159">
        <f>Q1427*H1427</f>
        <v>1.4784999999999999E-4</v>
      </c>
      <c r="S1427" s="159">
        <v>0</v>
      </c>
      <c r="T1427" s="160">
        <f>S1427*H1427</f>
        <v>0</v>
      </c>
      <c r="U1427" s="79"/>
      <c r="V1427" s="79"/>
      <c r="W1427" s="79"/>
      <c r="X1427" s="79"/>
      <c r="Y1427" s="79"/>
      <c r="Z1427" s="79"/>
      <c r="AA1427" s="79"/>
      <c r="AB1427" s="79"/>
      <c r="AC1427" s="79"/>
      <c r="AD1427" s="79"/>
      <c r="AE1427" s="79"/>
      <c r="AR1427" s="161" t="s">
        <v>162</v>
      </c>
      <c r="AT1427" s="161" t="s">
        <v>26</v>
      </c>
      <c r="AU1427" s="161" t="s">
        <v>62</v>
      </c>
      <c r="AY1427" s="72" t="s">
        <v>107</v>
      </c>
      <c r="BE1427" s="162">
        <f>IF(N1427="základní",J1427,0)</f>
        <v>158.9</v>
      </c>
      <c r="BF1427" s="162">
        <f>IF(N1427="snížená",J1427,0)</f>
        <v>0</v>
      </c>
      <c r="BG1427" s="162">
        <f>IF(N1427="zákl. přenesená",J1427,0)</f>
        <v>0</v>
      </c>
      <c r="BH1427" s="162">
        <f>IF(N1427="sníž. přenesená",J1427,0)</f>
        <v>0</v>
      </c>
      <c r="BI1427" s="162">
        <f>IF(N1427="nulová",J1427,0)</f>
        <v>0</v>
      </c>
      <c r="BJ1427" s="72" t="s">
        <v>105</v>
      </c>
      <c r="BK1427" s="162">
        <f>ROUND(I1427*H1427,2)</f>
        <v>158.9</v>
      </c>
      <c r="BL1427" s="72" t="s">
        <v>162</v>
      </c>
      <c r="BM1427" s="161" t="s">
        <v>2168</v>
      </c>
    </row>
    <row r="1428" spans="1:65" s="82" customFormat="1" x14ac:dyDescent="0.2">
      <c r="A1428" s="79"/>
      <c r="B1428" s="80"/>
      <c r="C1428" s="79"/>
      <c r="D1428" s="163" t="s">
        <v>116</v>
      </c>
      <c r="E1428" s="79"/>
      <c r="F1428" s="164" t="s">
        <v>2169</v>
      </c>
      <c r="G1428" s="79"/>
      <c r="H1428" s="79"/>
      <c r="I1428" s="79"/>
      <c r="J1428" s="79"/>
      <c r="K1428" s="79"/>
      <c r="L1428" s="80"/>
      <c r="M1428" s="165"/>
      <c r="O1428" s="79"/>
      <c r="P1428" s="79"/>
      <c r="Q1428" s="79"/>
      <c r="R1428" s="79"/>
      <c r="S1428" s="79"/>
      <c r="T1428" s="166"/>
      <c r="U1428" s="79"/>
      <c r="V1428" s="79"/>
      <c r="W1428" s="79"/>
      <c r="X1428" s="79"/>
      <c r="Y1428" s="79"/>
      <c r="Z1428" s="79"/>
      <c r="AA1428" s="79"/>
      <c r="AB1428" s="79"/>
      <c r="AC1428" s="79"/>
      <c r="AD1428" s="79"/>
      <c r="AE1428" s="79"/>
      <c r="AT1428" s="72" t="s">
        <v>116</v>
      </c>
      <c r="AU1428" s="72" t="s">
        <v>62</v>
      </c>
    </row>
    <row r="1429" spans="1:65" s="82" customFormat="1" x14ac:dyDescent="0.2">
      <c r="A1429" s="79"/>
      <c r="B1429" s="80"/>
      <c r="C1429" s="79"/>
      <c r="D1429" s="167" t="s">
        <v>118</v>
      </c>
      <c r="E1429" s="79"/>
      <c r="F1429" s="168" t="s">
        <v>4134</v>
      </c>
      <c r="G1429" s="79"/>
      <c r="H1429" s="79"/>
      <c r="I1429" s="79"/>
      <c r="J1429" s="79"/>
      <c r="K1429" s="79"/>
      <c r="L1429" s="80"/>
      <c r="M1429" s="165"/>
      <c r="O1429" s="79"/>
      <c r="P1429" s="79"/>
      <c r="Q1429" s="79"/>
      <c r="R1429" s="79"/>
      <c r="S1429" s="79"/>
      <c r="T1429" s="166"/>
      <c r="U1429" s="79"/>
      <c r="V1429" s="79"/>
      <c r="W1429" s="79"/>
      <c r="X1429" s="79"/>
      <c r="Y1429" s="79"/>
      <c r="Z1429" s="79"/>
      <c r="AA1429" s="79"/>
      <c r="AB1429" s="79"/>
      <c r="AC1429" s="79"/>
      <c r="AD1429" s="79"/>
      <c r="AE1429" s="79"/>
      <c r="AT1429" s="72" t="s">
        <v>118</v>
      </c>
      <c r="AU1429" s="72" t="s">
        <v>62</v>
      </c>
    </row>
    <row r="1430" spans="1:65" s="82" customFormat="1" ht="16.5" customHeight="1" x14ac:dyDescent="0.2">
      <c r="A1430" s="79"/>
      <c r="B1430" s="150"/>
      <c r="C1430" s="169" t="s">
        <v>2170</v>
      </c>
      <c r="D1430" s="169" t="s">
        <v>338</v>
      </c>
      <c r="E1430" s="170" t="s">
        <v>2171</v>
      </c>
      <c r="F1430" s="171" t="s">
        <v>2172</v>
      </c>
      <c r="G1430" s="172" t="s">
        <v>161</v>
      </c>
      <c r="H1430" s="173">
        <v>5</v>
      </c>
      <c r="I1430" s="174">
        <v>42.6</v>
      </c>
      <c r="J1430" s="174">
        <f>ROUND(I1430*H1430,2)</f>
        <v>213</v>
      </c>
      <c r="K1430" s="171" t="s">
        <v>3562</v>
      </c>
      <c r="L1430" s="175"/>
      <c r="M1430" s="176" t="s">
        <v>31</v>
      </c>
      <c r="N1430" s="177" t="s">
        <v>3550</v>
      </c>
      <c r="O1430" s="159">
        <v>0</v>
      </c>
      <c r="P1430" s="159">
        <f>O1430*H1430</f>
        <v>0</v>
      </c>
      <c r="Q1430" s="159">
        <v>4.0000000000000003E-5</v>
      </c>
      <c r="R1430" s="159">
        <f>Q1430*H1430</f>
        <v>2.0000000000000001E-4</v>
      </c>
      <c r="S1430" s="159">
        <v>0</v>
      </c>
      <c r="T1430" s="160">
        <f>S1430*H1430</f>
        <v>0</v>
      </c>
      <c r="U1430" s="79"/>
      <c r="V1430" s="79"/>
      <c r="W1430" s="79"/>
      <c r="X1430" s="79"/>
      <c r="Y1430" s="79"/>
      <c r="Z1430" s="79"/>
      <c r="AA1430" s="79"/>
      <c r="AB1430" s="79"/>
      <c r="AC1430" s="79"/>
      <c r="AD1430" s="79"/>
      <c r="AE1430" s="79"/>
      <c r="AR1430" s="161" t="s">
        <v>268</v>
      </c>
      <c r="AT1430" s="161" t="s">
        <v>338</v>
      </c>
      <c r="AU1430" s="161" t="s">
        <v>62</v>
      </c>
      <c r="AY1430" s="72" t="s">
        <v>107</v>
      </c>
      <c r="BE1430" s="162">
        <f>IF(N1430="základní",J1430,0)</f>
        <v>213</v>
      </c>
      <c r="BF1430" s="162">
        <f>IF(N1430="snížená",J1430,0)</f>
        <v>0</v>
      </c>
      <c r="BG1430" s="162">
        <f>IF(N1430="zákl. přenesená",J1430,0)</f>
        <v>0</v>
      </c>
      <c r="BH1430" s="162">
        <f>IF(N1430="sníž. přenesená",J1430,0)</f>
        <v>0</v>
      </c>
      <c r="BI1430" s="162">
        <f>IF(N1430="nulová",J1430,0)</f>
        <v>0</v>
      </c>
      <c r="BJ1430" s="72" t="s">
        <v>105</v>
      </c>
      <c r="BK1430" s="162">
        <f>ROUND(I1430*H1430,2)</f>
        <v>213</v>
      </c>
      <c r="BL1430" s="72" t="s">
        <v>162</v>
      </c>
      <c r="BM1430" s="161" t="s">
        <v>2173</v>
      </c>
    </row>
    <row r="1431" spans="1:65" s="82" customFormat="1" x14ac:dyDescent="0.2">
      <c r="A1431" s="79"/>
      <c r="B1431" s="80"/>
      <c r="C1431" s="79"/>
      <c r="D1431" s="163" t="s">
        <v>116</v>
      </c>
      <c r="E1431" s="79"/>
      <c r="F1431" s="164" t="s">
        <v>2172</v>
      </c>
      <c r="G1431" s="79"/>
      <c r="H1431" s="79"/>
      <c r="I1431" s="79"/>
      <c r="J1431" s="79"/>
      <c r="K1431" s="79"/>
      <c r="L1431" s="80"/>
      <c r="M1431" s="165"/>
      <c r="O1431" s="79"/>
      <c r="P1431" s="79"/>
      <c r="Q1431" s="79"/>
      <c r="R1431" s="79"/>
      <c r="S1431" s="79"/>
      <c r="T1431" s="166"/>
      <c r="U1431" s="79"/>
      <c r="V1431" s="79"/>
      <c r="W1431" s="79"/>
      <c r="X1431" s="79"/>
      <c r="Y1431" s="79"/>
      <c r="Z1431" s="79"/>
      <c r="AA1431" s="79"/>
      <c r="AB1431" s="79"/>
      <c r="AC1431" s="79"/>
      <c r="AD1431" s="79"/>
      <c r="AE1431" s="79"/>
      <c r="AT1431" s="72" t="s">
        <v>116</v>
      </c>
      <c r="AU1431" s="72" t="s">
        <v>62</v>
      </c>
    </row>
    <row r="1432" spans="1:65" s="82" customFormat="1" ht="16.5" customHeight="1" x14ac:dyDescent="0.2">
      <c r="A1432" s="79"/>
      <c r="B1432" s="150"/>
      <c r="C1432" s="151" t="s">
        <v>2174</v>
      </c>
      <c r="D1432" s="151" t="s">
        <v>26</v>
      </c>
      <c r="E1432" s="152" t="s">
        <v>2175</v>
      </c>
      <c r="F1432" s="153" t="s">
        <v>2176</v>
      </c>
      <c r="G1432" s="154" t="s">
        <v>161</v>
      </c>
      <c r="H1432" s="155">
        <v>3</v>
      </c>
      <c r="I1432" s="156">
        <v>31.78</v>
      </c>
      <c r="J1432" s="156">
        <f>ROUND(I1432*H1432,2)</f>
        <v>95.34</v>
      </c>
      <c r="K1432" s="153" t="s">
        <v>3562</v>
      </c>
      <c r="L1432" s="80"/>
      <c r="M1432" s="157" t="s">
        <v>31</v>
      </c>
      <c r="N1432" s="158" t="s">
        <v>3550</v>
      </c>
      <c r="O1432" s="159">
        <v>5.0999999999999997E-2</v>
      </c>
      <c r="P1432" s="159">
        <f>O1432*H1432</f>
        <v>0.153</v>
      </c>
      <c r="Q1432" s="159">
        <v>2.957E-5</v>
      </c>
      <c r="R1432" s="159">
        <f>Q1432*H1432</f>
        <v>8.8709999999999996E-5</v>
      </c>
      <c r="S1432" s="159">
        <v>0</v>
      </c>
      <c r="T1432" s="160">
        <f>S1432*H1432</f>
        <v>0</v>
      </c>
      <c r="U1432" s="79"/>
      <c r="V1432" s="79"/>
      <c r="W1432" s="79"/>
      <c r="X1432" s="79"/>
      <c r="Y1432" s="79"/>
      <c r="Z1432" s="79"/>
      <c r="AA1432" s="79"/>
      <c r="AB1432" s="79"/>
      <c r="AC1432" s="79"/>
      <c r="AD1432" s="79"/>
      <c r="AE1432" s="79"/>
      <c r="AR1432" s="161" t="s">
        <v>162</v>
      </c>
      <c r="AT1432" s="161" t="s">
        <v>26</v>
      </c>
      <c r="AU1432" s="161" t="s">
        <v>62</v>
      </c>
      <c r="AY1432" s="72" t="s">
        <v>107</v>
      </c>
      <c r="BE1432" s="162">
        <f>IF(N1432="základní",J1432,0)</f>
        <v>95.34</v>
      </c>
      <c r="BF1432" s="162">
        <f>IF(N1432="snížená",J1432,0)</f>
        <v>0</v>
      </c>
      <c r="BG1432" s="162">
        <f>IF(N1432="zákl. přenesená",J1432,0)</f>
        <v>0</v>
      </c>
      <c r="BH1432" s="162">
        <f>IF(N1432="sníž. přenesená",J1432,0)</f>
        <v>0</v>
      </c>
      <c r="BI1432" s="162">
        <f>IF(N1432="nulová",J1432,0)</f>
        <v>0</v>
      </c>
      <c r="BJ1432" s="72" t="s">
        <v>105</v>
      </c>
      <c r="BK1432" s="162">
        <f>ROUND(I1432*H1432,2)</f>
        <v>95.34</v>
      </c>
      <c r="BL1432" s="72" t="s">
        <v>162</v>
      </c>
      <c r="BM1432" s="161" t="s">
        <v>2177</v>
      </c>
    </row>
    <row r="1433" spans="1:65" s="82" customFormat="1" x14ac:dyDescent="0.2">
      <c r="A1433" s="79"/>
      <c r="B1433" s="80"/>
      <c r="C1433" s="79"/>
      <c r="D1433" s="163" t="s">
        <v>116</v>
      </c>
      <c r="E1433" s="79"/>
      <c r="F1433" s="164" t="s">
        <v>2178</v>
      </c>
      <c r="G1433" s="79"/>
      <c r="H1433" s="79"/>
      <c r="I1433" s="79"/>
      <c r="J1433" s="79"/>
      <c r="K1433" s="79"/>
      <c r="L1433" s="80"/>
      <c r="M1433" s="165"/>
      <c r="O1433" s="79"/>
      <c r="P1433" s="79"/>
      <c r="Q1433" s="79"/>
      <c r="R1433" s="79"/>
      <c r="S1433" s="79"/>
      <c r="T1433" s="166"/>
      <c r="U1433" s="79"/>
      <c r="V1433" s="79"/>
      <c r="W1433" s="79"/>
      <c r="X1433" s="79"/>
      <c r="Y1433" s="79"/>
      <c r="Z1433" s="79"/>
      <c r="AA1433" s="79"/>
      <c r="AB1433" s="79"/>
      <c r="AC1433" s="79"/>
      <c r="AD1433" s="79"/>
      <c r="AE1433" s="79"/>
      <c r="AT1433" s="72" t="s">
        <v>116</v>
      </c>
      <c r="AU1433" s="72" t="s">
        <v>62</v>
      </c>
    </row>
    <row r="1434" spans="1:65" s="82" customFormat="1" x14ac:dyDescent="0.2">
      <c r="A1434" s="79"/>
      <c r="B1434" s="80"/>
      <c r="C1434" s="79"/>
      <c r="D1434" s="167" t="s">
        <v>118</v>
      </c>
      <c r="E1434" s="79"/>
      <c r="F1434" s="168" t="s">
        <v>4135</v>
      </c>
      <c r="G1434" s="79"/>
      <c r="H1434" s="79"/>
      <c r="I1434" s="79"/>
      <c r="J1434" s="79"/>
      <c r="K1434" s="79"/>
      <c r="L1434" s="80"/>
      <c r="M1434" s="165"/>
      <c r="O1434" s="79"/>
      <c r="P1434" s="79"/>
      <c r="Q1434" s="79"/>
      <c r="R1434" s="79"/>
      <c r="S1434" s="79"/>
      <c r="T1434" s="166"/>
      <c r="U1434" s="79"/>
      <c r="V1434" s="79"/>
      <c r="W1434" s="79"/>
      <c r="X1434" s="79"/>
      <c r="Y1434" s="79"/>
      <c r="Z1434" s="79"/>
      <c r="AA1434" s="79"/>
      <c r="AB1434" s="79"/>
      <c r="AC1434" s="79"/>
      <c r="AD1434" s="79"/>
      <c r="AE1434" s="79"/>
      <c r="AT1434" s="72" t="s">
        <v>118</v>
      </c>
      <c r="AU1434" s="72" t="s">
        <v>62</v>
      </c>
    </row>
    <row r="1435" spans="1:65" s="82" customFormat="1" ht="16.5" customHeight="1" x14ac:dyDescent="0.2">
      <c r="A1435" s="79"/>
      <c r="B1435" s="150"/>
      <c r="C1435" s="169" t="s">
        <v>2179</v>
      </c>
      <c r="D1435" s="169" t="s">
        <v>338</v>
      </c>
      <c r="E1435" s="170" t="s">
        <v>2180</v>
      </c>
      <c r="F1435" s="171" t="s">
        <v>2181</v>
      </c>
      <c r="G1435" s="172" t="s">
        <v>161</v>
      </c>
      <c r="H1435" s="173">
        <v>3</v>
      </c>
      <c r="I1435" s="174">
        <v>45.9</v>
      </c>
      <c r="J1435" s="174">
        <f>ROUND(I1435*H1435,2)</f>
        <v>137.69999999999999</v>
      </c>
      <c r="K1435" s="171" t="s">
        <v>3562</v>
      </c>
      <c r="L1435" s="175"/>
      <c r="M1435" s="176" t="s">
        <v>31</v>
      </c>
      <c r="N1435" s="177" t="s">
        <v>3550</v>
      </c>
      <c r="O1435" s="159">
        <v>0</v>
      </c>
      <c r="P1435" s="159">
        <f>O1435*H1435</f>
        <v>0</v>
      </c>
      <c r="Q1435" s="159">
        <v>5.0000000000000002E-5</v>
      </c>
      <c r="R1435" s="159">
        <f>Q1435*H1435</f>
        <v>1.5000000000000001E-4</v>
      </c>
      <c r="S1435" s="159">
        <v>0</v>
      </c>
      <c r="T1435" s="160">
        <f>S1435*H1435</f>
        <v>0</v>
      </c>
      <c r="U1435" s="79"/>
      <c r="V1435" s="79"/>
      <c r="W1435" s="79"/>
      <c r="X1435" s="79"/>
      <c r="Y1435" s="79"/>
      <c r="Z1435" s="79"/>
      <c r="AA1435" s="79"/>
      <c r="AB1435" s="79"/>
      <c r="AC1435" s="79"/>
      <c r="AD1435" s="79"/>
      <c r="AE1435" s="79"/>
      <c r="AR1435" s="161" t="s">
        <v>268</v>
      </c>
      <c r="AT1435" s="161" t="s">
        <v>338</v>
      </c>
      <c r="AU1435" s="161" t="s">
        <v>62</v>
      </c>
      <c r="AY1435" s="72" t="s">
        <v>107</v>
      </c>
      <c r="BE1435" s="162">
        <f>IF(N1435="základní",J1435,0)</f>
        <v>137.69999999999999</v>
      </c>
      <c r="BF1435" s="162">
        <f>IF(N1435="snížená",J1435,0)</f>
        <v>0</v>
      </c>
      <c r="BG1435" s="162">
        <f>IF(N1435="zákl. přenesená",J1435,0)</f>
        <v>0</v>
      </c>
      <c r="BH1435" s="162">
        <f>IF(N1435="sníž. přenesená",J1435,0)</f>
        <v>0</v>
      </c>
      <c r="BI1435" s="162">
        <f>IF(N1435="nulová",J1435,0)</f>
        <v>0</v>
      </c>
      <c r="BJ1435" s="72" t="s">
        <v>105</v>
      </c>
      <c r="BK1435" s="162">
        <f>ROUND(I1435*H1435,2)</f>
        <v>137.69999999999999</v>
      </c>
      <c r="BL1435" s="72" t="s">
        <v>162</v>
      </c>
      <c r="BM1435" s="161" t="s">
        <v>2182</v>
      </c>
    </row>
    <row r="1436" spans="1:65" s="82" customFormat="1" x14ac:dyDescent="0.2">
      <c r="A1436" s="79"/>
      <c r="B1436" s="80"/>
      <c r="C1436" s="79"/>
      <c r="D1436" s="163" t="s">
        <v>116</v>
      </c>
      <c r="E1436" s="79"/>
      <c r="F1436" s="164" t="s">
        <v>2181</v>
      </c>
      <c r="G1436" s="79"/>
      <c r="H1436" s="79"/>
      <c r="I1436" s="79"/>
      <c r="J1436" s="79"/>
      <c r="K1436" s="79"/>
      <c r="L1436" s="80"/>
      <c r="M1436" s="165"/>
      <c r="O1436" s="79"/>
      <c r="P1436" s="79"/>
      <c r="Q1436" s="79"/>
      <c r="R1436" s="79"/>
      <c r="S1436" s="79"/>
      <c r="T1436" s="166"/>
      <c r="U1436" s="79"/>
      <c r="V1436" s="79"/>
      <c r="W1436" s="79"/>
      <c r="X1436" s="79"/>
      <c r="Y1436" s="79"/>
      <c r="Z1436" s="79"/>
      <c r="AA1436" s="79"/>
      <c r="AB1436" s="79"/>
      <c r="AC1436" s="79"/>
      <c r="AD1436" s="79"/>
      <c r="AE1436" s="79"/>
      <c r="AT1436" s="72" t="s">
        <v>116</v>
      </c>
      <c r="AU1436" s="72" t="s">
        <v>62</v>
      </c>
    </row>
    <row r="1437" spans="1:65" s="82" customFormat="1" ht="16.5" customHeight="1" x14ac:dyDescent="0.2">
      <c r="A1437" s="79"/>
      <c r="B1437" s="150"/>
      <c r="C1437" s="151" t="s">
        <v>2183</v>
      </c>
      <c r="D1437" s="151" t="s">
        <v>26</v>
      </c>
      <c r="E1437" s="152" t="s">
        <v>2184</v>
      </c>
      <c r="F1437" s="153" t="s">
        <v>2185</v>
      </c>
      <c r="G1437" s="154" t="s">
        <v>161</v>
      </c>
      <c r="H1437" s="155">
        <v>3</v>
      </c>
      <c r="I1437" s="156">
        <v>32.840000000000003</v>
      </c>
      <c r="J1437" s="156">
        <f>ROUND(I1437*H1437,2)</f>
        <v>98.52</v>
      </c>
      <c r="K1437" s="153" t="s">
        <v>3562</v>
      </c>
      <c r="L1437" s="80"/>
      <c r="M1437" s="157" t="s">
        <v>31</v>
      </c>
      <c r="N1437" s="158" t="s">
        <v>3550</v>
      </c>
      <c r="O1437" s="159">
        <v>5.2999999999999999E-2</v>
      </c>
      <c r="P1437" s="159">
        <f>O1437*H1437</f>
        <v>0.159</v>
      </c>
      <c r="Q1437" s="159">
        <v>2.957E-5</v>
      </c>
      <c r="R1437" s="159">
        <f>Q1437*H1437</f>
        <v>8.8709999999999996E-5</v>
      </c>
      <c r="S1437" s="159">
        <v>0</v>
      </c>
      <c r="T1437" s="160">
        <f>S1437*H1437</f>
        <v>0</v>
      </c>
      <c r="U1437" s="79"/>
      <c r="V1437" s="79"/>
      <c r="W1437" s="79"/>
      <c r="X1437" s="79"/>
      <c r="Y1437" s="79"/>
      <c r="Z1437" s="79"/>
      <c r="AA1437" s="79"/>
      <c r="AB1437" s="79"/>
      <c r="AC1437" s="79"/>
      <c r="AD1437" s="79"/>
      <c r="AE1437" s="79"/>
      <c r="AR1437" s="161" t="s">
        <v>162</v>
      </c>
      <c r="AT1437" s="161" t="s">
        <v>26</v>
      </c>
      <c r="AU1437" s="161" t="s">
        <v>62</v>
      </c>
      <c r="AY1437" s="72" t="s">
        <v>107</v>
      </c>
      <c r="BE1437" s="162">
        <f>IF(N1437="základní",J1437,0)</f>
        <v>98.52</v>
      </c>
      <c r="BF1437" s="162">
        <f>IF(N1437="snížená",J1437,0)</f>
        <v>0</v>
      </c>
      <c r="BG1437" s="162">
        <f>IF(N1437="zákl. přenesená",J1437,0)</f>
        <v>0</v>
      </c>
      <c r="BH1437" s="162">
        <f>IF(N1437="sníž. přenesená",J1437,0)</f>
        <v>0</v>
      </c>
      <c r="BI1437" s="162">
        <f>IF(N1437="nulová",J1437,0)</f>
        <v>0</v>
      </c>
      <c r="BJ1437" s="72" t="s">
        <v>105</v>
      </c>
      <c r="BK1437" s="162">
        <f>ROUND(I1437*H1437,2)</f>
        <v>98.52</v>
      </c>
      <c r="BL1437" s="72" t="s">
        <v>162</v>
      </c>
      <c r="BM1437" s="161" t="s">
        <v>2186</v>
      </c>
    </row>
    <row r="1438" spans="1:65" s="82" customFormat="1" x14ac:dyDescent="0.2">
      <c r="A1438" s="79"/>
      <c r="B1438" s="80"/>
      <c r="C1438" s="79"/>
      <c r="D1438" s="163" t="s">
        <v>116</v>
      </c>
      <c r="E1438" s="79"/>
      <c r="F1438" s="164" t="s">
        <v>2187</v>
      </c>
      <c r="G1438" s="79"/>
      <c r="H1438" s="79"/>
      <c r="I1438" s="79"/>
      <c r="J1438" s="79"/>
      <c r="K1438" s="79"/>
      <c r="L1438" s="80"/>
      <c r="M1438" s="165"/>
      <c r="O1438" s="79"/>
      <c r="P1438" s="79"/>
      <c r="Q1438" s="79"/>
      <c r="R1438" s="79"/>
      <c r="S1438" s="79"/>
      <c r="T1438" s="166"/>
      <c r="U1438" s="79"/>
      <c r="V1438" s="79"/>
      <c r="W1438" s="79"/>
      <c r="X1438" s="79"/>
      <c r="Y1438" s="79"/>
      <c r="Z1438" s="79"/>
      <c r="AA1438" s="79"/>
      <c r="AB1438" s="79"/>
      <c r="AC1438" s="79"/>
      <c r="AD1438" s="79"/>
      <c r="AE1438" s="79"/>
      <c r="AT1438" s="72" t="s">
        <v>116</v>
      </c>
      <c r="AU1438" s="72" t="s">
        <v>62</v>
      </c>
    </row>
    <row r="1439" spans="1:65" s="82" customFormat="1" x14ac:dyDescent="0.2">
      <c r="A1439" s="79"/>
      <c r="B1439" s="80"/>
      <c r="C1439" s="79"/>
      <c r="D1439" s="167" t="s">
        <v>118</v>
      </c>
      <c r="E1439" s="79"/>
      <c r="F1439" s="168" t="s">
        <v>4136</v>
      </c>
      <c r="G1439" s="79"/>
      <c r="H1439" s="79"/>
      <c r="I1439" s="79"/>
      <c r="J1439" s="79"/>
      <c r="K1439" s="79"/>
      <c r="L1439" s="80"/>
      <c r="M1439" s="165"/>
      <c r="O1439" s="79"/>
      <c r="P1439" s="79"/>
      <c r="Q1439" s="79"/>
      <c r="R1439" s="79"/>
      <c r="S1439" s="79"/>
      <c r="T1439" s="166"/>
      <c r="U1439" s="79"/>
      <c r="V1439" s="79"/>
      <c r="W1439" s="79"/>
      <c r="X1439" s="79"/>
      <c r="Y1439" s="79"/>
      <c r="Z1439" s="79"/>
      <c r="AA1439" s="79"/>
      <c r="AB1439" s="79"/>
      <c r="AC1439" s="79"/>
      <c r="AD1439" s="79"/>
      <c r="AE1439" s="79"/>
      <c r="AT1439" s="72" t="s">
        <v>118</v>
      </c>
      <c r="AU1439" s="72" t="s">
        <v>62</v>
      </c>
    </row>
    <row r="1440" spans="1:65" s="82" customFormat="1" ht="16.5" customHeight="1" x14ac:dyDescent="0.2">
      <c r="A1440" s="79"/>
      <c r="B1440" s="150"/>
      <c r="C1440" s="151" t="s">
        <v>2188</v>
      </c>
      <c r="D1440" s="151" t="s">
        <v>26</v>
      </c>
      <c r="E1440" s="152" t="s">
        <v>2189</v>
      </c>
      <c r="F1440" s="153" t="s">
        <v>2190</v>
      </c>
      <c r="G1440" s="154" t="s">
        <v>161</v>
      </c>
      <c r="H1440" s="155">
        <v>5</v>
      </c>
      <c r="I1440" s="156">
        <v>91.22</v>
      </c>
      <c r="J1440" s="156">
        <f>ROUND(I1440*H1440,2)</f>
        <v>456.1</v>
      </c>
      <c r="K1440" s="153" t="s">
        <v>3562</v>
      </c>
      <c r="L1440" s="80"/>
      <c r="M1440" s="157" t="s">
        <v>31</v>
      </c>
      <c r="N1440" s="158" t="s">
        <v>3550</v>
      </c>
      <c r="O1440" s="159">
        <v>0.16500000000000001</v>
      </c>
      <c r="P1440" s="159">
        <f>O1440*H1440</f>
        <v>0.82500000000000007</v>
      </c>
      <c r="Q1440" s="159">
        <v>6.2507400000000004E-5</v>
      </c>
      <c r="R1440" s="159">
        <f>Q1440*H1440</f>
        <v>3.1253699999999999E-4</v>
      </c>
      <c r="S1440" s="159">
        <v>0</v>
      </c>
      <c r="T1440" s="160">
        <f>S1440*H1440</f>
        <v>0</v>
      </c>
      <c r="U1440" s="79"/>
      <c r="V1440" s="79"/>
      <c r="W1440" s="79"/>
      <c r="X1440" s="79"/>
      <c r="Y1440" s="79"/>
      <c r="Z1440" s="79"/>
      <c r="AA1440" s="79"/>
      <c r="AB1440" s="79"/>
      <c r="AC1440" s="79"/>
      <c r="AD1440" s="79"/>
      <c r="AE1440" s="79"/>
      <c r="AR1440" s="161" t="s">
        <v>162</v>
      </c>
      <c r="AT1440" s="161" t="s">
        <v>26</v>
      </c>
      <c r="AU1440" s="161" t="s">
        <v>62</v>
      </c>
      <c r="AY1440" s="72" t="s">
        <v>107</v>
      </c>
      <c r="BE1440" s="162">
        <f>IF(N1440="základní",J1440,0)</f>
        <v>456.1</v>
      </c>
      <c r="BF1440" s="162">
        <f>IF(N1440="snížená",J1440,0)</f>
        <v>0</v>
      </c>
      <c r="BG1440" s="162">
        <f>IF(N1440="zákl. přenesená",J1440,0)</f>
        <v>0</v>
      </c>
      <c r="BH1440" s="162">
        <f>IF(N1440="sníž. přenesená",J1440,0)</f>
        <v>0</v>
      </c>
      <c r="BI1440" s="162">
        <f>IF(N1440="nulová",J1440,0)</f>
        <v>0</v>
      </c>
      <c r="BJ1440" s="72" t="s">
        <v>105</v>
      </c>
      <c r="BK1440" s="162">
        <f>ROUND(I1440*H1440,2)</f>
        <v>456.1</v>
      </c>
      <c r="BL1440" s="72" t="s">
        <v>162</v>
      </c>
      <c r="BM1440" s="161" t="s">
        <v>2191</v>
      </c>
    </row>
    <row r="1441" spans="1:65" s="82" customFormat="1" x14ac:dyDescent="0.2">
      <c r="A1441" s="79"/>
      <c r="B1441" s="80"/>
      <c r="C1441" s="79"/>
      <c r="D1441" s="163" t="s">
        <v>116</v>
      </c>
      <c r="E1441" s="79"/>
      <c r="F1441" s="164" t="s">
        <v>2192</v>
      </c>
      <c r="G1441" s="79"/>
      <c r="H1441" s="79"/>
      <c r="I1441" s="79"/>
      <c r="J1441" s="79"/>
      <c r="K1441" s="79"/>
      <c r="L1441" s="80"/>
      <c r="M1441" s="165"/>
      <c r="O1441" s="79"/>
      <c r="P1441" s="79"/>
      <c r="Q1441" s="79"/>
      <c r="R1441" s="79"/>
      <c r="S1441" s="79"/>
      <c r="T1441" s="166"/>
      <c r="U1441" s="79"/>
      <c r="V1441" s="79"/>
      <c r="W1441" s="79"/>
      <c r="X1441" s="79"/>
      <c r="Y1441" s="79"/>
      <c r="Z1441" s="79"/>
      <c r="AA1441" s="79"/>
      <c r="AB1441" s="79"/>
      <c r="AC1441" s="79"/>
      <c r="AD1441" s="79"/>
      <c r="AE1441" s="79"/>
      <c r="AT1441" s="72" t="s">
        <v>116</v>
      </c>
      <c r="AU1441" s="72" t="s">
        <v>62</v>
      </c>
    </row>
    <row r="1442" spans="1:65" s="82" customFormat="1" x14ac:dyDescent="0.2">
      <c r="A1442" s="79"/>
      <c r="B1442" s="80"/>
      <c r="C1442" s="79"/>
      <c r="D1442" s="167" t="s">
        <v>118</v>
      </c>
      <c r="E1442" s="79"/>
      <c r="F1442" s="168" t="s">
        <v>4137</v>
      </c>
      <c r="G1442" s="79"/>
      <c r="H1442" s="79"/>
      <c r="I1442" s="79"/>
      <c r="J1442" s="79"/>
      <c r="K1442" s="79"/>
      <c r="L1442" s="80"/>
      <c r="M1442" s="165"/>
      <c r="O1442" s="79"/>
      <c r="P1442" s="79"/>
      <c r="Q1442" s="79"/>
      <c r="R1442" s="79"/>
      <c r="S1442" s="79"/>
      <c r="T1442" s="166"/>
      <c r="U1442" s="79"/>
      <c r="V1442" s="79"/>
      <c r="W1442" s="79"/>
      <c r="X1442" s="79"/>
      <c r="Y1442" s="79"/>
      <c r="Z1442" s="79"/>
      <c r="AA1442" s="79"/>
      <c r="AB1442" s="79"/>
      <c r="AC1442" s="79"/>
      <c r="AD1442" s="79"/>
      <c r="AE1442" s="79"/>
      <c r="AT1442" s="72" t="s">
        <v>118</v>
      </c>
      <c r="AU1442" s="72" t="s">
        <v>62</v>
      </c>
    </row>
    <row r="1443" spans="1:65" s="82" customFormat="1" ht="16.5" customHeight="1" x14ac:dyDescent="0.2">
      <c r="A1443" s="79"/>
      <c r="B1443" s="150"/>
      <c r="C1443" s="169" t="s">
        <v>2193</v>
      </c>
      <c r="D1443" s="169" t="s">
        <v>338</v>
      </c>
      <c r="E1443" s="170" t="s">
        <v>2194</v>
      </c>
      <c r="F1443" s="171" t="s">
        <v>2195</v>
      </c>
      <c r="G1443" s="172" t="s">
        <v>161</v>
      </c>
      <c r="H1443" s="173">
        <v>5</v>
      </c>
      <c r="I1443" s="174">
        <v>186</v>
      </c>
      <c r="J1443" s="174">
        <f>ROUND(I1443*H1443,2)</f>
        <v>930</v>
      </c>
      <c r="K1443" s="171" t="s">
        <v>3562</v>
      </c>
      <c r="L1443" s="175"/>
      <c r="M1443" s="176" t="s">
        <v>31</v>
      </c>
      <c r="N1443" s="177" t="s">
        <v>3550</v>
      </c>
      <c r="O1443" s="159">
        <v>0</v>
      </c>
      <c r="P1443" s="159">
        <f>O1443*H1443</f>
        <v>0</v>
      </c>
      <c r="Q1443" s="159">
        <v>8.0000000000000007E-5</v>
      </c>
      <c r="R1443" s="159">
        <f>Q1443*H1443</f>
        <v>4.0000000000000002E-4</v>
      </c>
      <c r="S1443" s="159">
        <v>0</v>
      </c>
      <c r="T1443" s="160">
        <f>S1443*H1443</f>
        <v>0</v>
      </c>
      <c r="U1443" s="79"/>
      <c r="V1443" s="79"/>
      <c r="W1443" s="79"/>
      <c r="X1443" s="79"/>
      <c r="Y1443" s="79"/>
      <c r="Z1443" s="79"/>
      <c r="AA1443" s="79"/>
      <c r="AB1443" s="79"/>
      <c r="AC1443" s="79"/>
      <c r="AD1443" s="79"/>
      <c r="AE1443" s="79"/>
      <c r="AR1443" s="161" t="s">
        <v>268</v>
      </c>
      <c r="AT1443" s="161" t="s">
        <v>338</v>
      </c>
      <c r="AU1443" s="161" t="s">
        <v>62</v>
      </c>
      <c r="AY1443" s="72" t="s">
        <v>107</v>
      </c>
      <c r="BE1443" s="162">
        <f>IF(N1443="základní",J1443,0)</f>
        <v>930</v>
      </c>
      <c r="BF1443" s="162">
        <f>IF(N1443="snížená",J1443,0)</f>
        <v>0</v>
      </c>
      <c r="BG1443" s="162">
        <f>IF(N1443="zákl. přenesená",J1443,0)</f>
        <v>0</v>
      </c>
      <c r="BH1443" s="162">
        <f>IF(N1443="sníž. přenesená",J1443,0)</f>
        <v>0</v>
      </c>
      <c r="BI1443" s="162">
        <f>IF(N1443="nulová",J1443,0)</f>
        <v>0</v>
      </c>
      <c r="BJ1443" s="72" t="s">
        <v>105</v>
      </c>
      <c r="BK1443" s="162">
        <f>ROUND(I1443*H1443,2)</f>
        <v>930</v>
      </c>
      <c r="BL1443" s="72" t="s">
        <v>162</v>
      </c>
      <c r="BM1443" s="161" t="s">
        <v>2196</v>
      </c>
    </row>
    <row r="1444" spans="1:65" s="82" customFormat="1" x14ac:dyDescent="0.2">
      <c r="A1444" s="79"/>
      <c r="B1444" s="80"/>
      <c r="C1444" s="79"/>
      <c r="D1444" s="163" t="s">
        <v>116</v>
      </c>
      <c r="E1444" s="79"/>
      <c r="F1444" s="164" t="s">
        <v>2195</v>
      </c>
      <c r="G1444" s="79"/>
      <c r="H1444" s="79"/>
      <c r="I1444" s="79"/>
      <c r="J1444" s="79"/>
      <c r="K1444" s="79"/>
      <c r="L1444" s="80"/>
      <c r="M1444" s="165"/>
      <c r="O1444" s="79"/>
      <c r="P1444" s="79"/>
      <c r="Q1444" s="79"/>
      <c r="R1444" s="79"/>
      <c r="S1444" s="79"/>
      <c r="T1444" s="166"/>
      <c r="U1444" s="79"/>
      <c r="V1444" s="79"/>
      <c r="W1444" s="79"/>
      <c r="X1444" s="79"/>
      <c r="Y1444" s="79"/>
      <c r="Z1444" s="79"/>
      <c r="AA1444" s="79"/>
      <c r="AB1444" s="79"/>
      <c r="AC1444" s="79"/>
      <c r="AD1444" s="79"/>
      <c r="AE1444" s="79"/>
      <c r="AT1444" s="72" t="s">
        <v>116</v>
      </c>
      <c r="AU1444" s="72" t="s">
        <v>62</v>
      </c>
    </row>
    <row r="1445" spans="1:65" s="82" customFormat="1" ht="16.5" customHeight="1" x14ac:dyDescent="0.2">
      <c r="A1445" s="79"/>
      <c r="B1445" s="150"/>
      <c r="C1445" s="151" t="s">
        <v>2197</v>
      </c>
      <c r="D1445" s="151" t="s">
        <v>26</v>
      </c>
      <c r="E1445" s="152" t="s">
        <v>2198</v>
      </c>
      <c r="F1445" s="153" t="s">
        <v>2199</v>
      </c>
      <c r="G1445" s="154" t="s">
        <v>161</v>
      </c>
      <c r="H1445" s="155">
        <v>5</v>
      </c>
      <c r="I1445" s="156">
        <v>92.01</v>
      </c>
      <c r="J1445" s="156">
        <f>ROUND(I1445*H1445,2)</f>
        <v>460.05</v>
      </c>
      <c r="K1445" s="153" t="s">
        <v>3562</v>
      </c>
      <c r="L1445" s="80"/>
      <c r="M1445" s="157" t="s">
        <v>31</v>
      </c>
      <c r="N1445" s="158" t="s">
        <v>3550</v>
      </c>
      <c r="O1445" s="159">
        <v>0.16500000000000001</v>
      </c>
      <c r="P1445" s="159">
        <f>O1445*H1445</f>
        <v>0.82500000000000007</v>
      </c>
      <c r="Q1445" s="159">
        <v>7.8536999999999997E-5</v>
      </c>
      <c r="R1445" s="159">
        <f>Q1445*H1445</f>
        <v>3.9268499999999999E-4</v>
      </c>
      <c r="S1445" s="159">
        <v>0</v>
      </c>
      <c r="T1445" s="160">
        <f>S1445*H1445</f>
        <v>0</v>
      </c>
      <c r="U1445" s="79"/>
      <c r="V1445" s="79"/>
      <c r="W1445" s="79"/>
      <c r="X1445" s="79"/>
      <c r="Y1445" s="79"/>
      <c r="Z1445" s="79"/>
      <c r="AA1445" s="79"/>
      <c r="AB1445" s="79"/>
      <c r="AC1445" s="79"/>
      <c r="AD1445" s="79"/>
      <c r="AE1445" s="79"/>
      <c r="AR1445" s="161" t="s">
        <v>162</v>
      </c>
      <c r="AT1445" s="161" t="s">
        <v>26</v>
      </c>
      <c r="AU1445" s="161" t="s">
        <v>62</v>
      </c>
      <c r="AY1445" s="72" t="s">
        <v>107</v>
      </c>
      <c r="BE1445" s="162">
        <f>IF(N1445="základní",J1445,0)</f>
        <v>460.05</v>
      </c>
      <c r="BF1445" s="162">
        <f>IF(N1445="snížená",J1445,0)</f>
        <v>0</v>
      </c>
      <c r="BG1445" s="162">
        <f>IF(N1445="zákl. přenesená",J1445,0)</f>
        <v>0</v>
      </c>
      <c r="BH1445" s="162">
        <f>IF(N1445="sníž. přenesená",J1445,0)</f>
        <v>0</v>
      </c>
      <c r="BI1445" s="162">
        <f>IF(N1445="nulová",J1445,0)</f>
        <v>0</v>
      </c>
      <c r="BJ1445" s="72" t="s">
        <v>105</v>
      </c>
      <c r="BK1445" s="162">
        <f>ROUND(I1445*H1445,2)</f>
        <v>460.05</v>
      </c>
      <c r="BL1445" s="72" t="s">
        <v>162</v>
      </c>
      <c r="BM1445" s="161" t="s">
        <v>2200</v>
      </c>
    </row>
    <row r="1446" spans="1:65" s="82" customFormat="1" x14ac:dyDescent="0.2">
      <c r="A1446" s="79"/>
      <c r="B1446" s="80"/>
      <c r="C1446" s="79"/>
      <c r="D1446" s="163" t="s">
        <v>116</v>
      </c>
      <c r="E1446" s="79"/>
      <c r="F1446" s="164" t="s">
        <v>2201</v>
      </c>
      <c r="G1446" s="79"/>
      <c r="H1446" s="79"/>
      <c r="I1446" s="79"/>
      <c r="J1446" s="79"/>
      <c r="K1446" s="79"/>
      <c r="L1446" s="80"/>
      <c r="M1446" s="165"/>
      <c r="O1446" s="79"/>
      <c r="P1446" s="79"/>
      <c r="Q1446" s="79"/>
      <c r="R1446" s="79"/>
      <c r="S1446" s="79"/>
      <c r="T1446" s="166"/>
      <c r="U1446" s="79"/>
      <c r="V1446" s="79"/>
      <c r="W1446" s="79"/>
      <c r="X1446" s="79"/>
      <c r="Y1446" s="79"/>
      <c r="Z1446" s="79"/>
      <c r="AA1446" s="79"/>
      <c r="AB1446" s="79"/>
      <c r="AC1446" s="79"/>
      <c r="AD1446" s="79"/>
      <c r="AE1446" s="79"/>
      <c r="AT1446" s="72" t="s">
        <v>116</v>
      </c>
      <c r="AU1446" s="72" t="s">
        <v>62</v>
      </c>
    </row>
    <row r="1447" spans="1:65" s="82" customFormat="1" x14ac:dyDescent="0.2">
      <c r="A1447" s="79"/>
      <c r="B1447" s="80"/>
      <c r="C1447" s="79"/>
      <c r="D1447" s="167" t="s">
        <v>118</v>
      </c>
      <c r="E1447" s="79"/>
      <c r="F1447" s="168" t="s">
        <v>4138</v>
      </c>
      <c r="G1447" s="79"/>
      <c r="H1447" s="79"/>
      <c r="I1447" s="79"/>
      <c r="J1447" s="79"/>
      <c r="K1447" s="79"/>
      <c r="L1447" s="80"/>
      <c r="M1447" s="165"/>
      <c r="O1447" s="79"/>
      <c r="P1447" s="79"/>
      <c r="Q1447" s="79"/>
      <c r="R1447" s="79"/>
      <c r="S1447" s="79"/>
      <c r="T1447" s="166"/>
      <c r="U1447" s="79"/>
      <c r="V1447" s="79"/>
      <c r="W1447" s="79"/>
      <c r="X1447" s="79"/>
      <c r="Y1447" s="79"/>
      <c r="Z1447" s="79"/>
      <c r="AA1447" s="79"/>
      <c r="AB1447" s="79"/>
      <c r="AC1447" s="79"/>
      <c r="AD1447" s="79"/>
      <c r="AE1447" s="79"/>
      <c r="AT1447" s="72" t="s">
        <v>118</v>
      </c>
      <c r="AU1447" s="72" t="s">
        <v>62</v>
      </c>
    </row>
    <row r="1448" spans="1:65" s="82" customFormat="1" ht="16.5" customHeight="1" x14ac:dyDescent="0.2">
      <c r="A1448" s="79"/>
      <c r="B1448" s="150"/>
      <c r="C1448" s="169" t="s">
        <v>2202</v>
      </c>
      <c r="D1448" s="169" t="s">
        <v>338</v>
      </c>
      <c r="E1448" s="170" t="s">
        <v>2203</v>
      </c>
      <c r="F1448" s="171" t="s">
        <v>2204</v>
      </c>
      <c r="G1448" s="172" t="s">
        <v>161</v>
      </c>
      <c r="H1448" s="173">
        <v>5</v>
      </c>
      <c r="I1448" s="174">
        <v>176</v>
      </c>
      <c r="J1448" s="174">
        <f>ROUND(I1448*H1448,2)</f>
        <v>880</v>
      </c>
      <c r="K1448" s="171" t="s">
        <v>3562</v>
      </c>
      <c r="L1448" s="175"/>
      <c r="M1448" s="176" t="s">
        <v>31</v>
      </c>
      <c r="N1448" s="177" t="s">
        <v>3550</v>
      </c>
      <c r="O1448" s="159">
        <v>0</v>
      </c>
      <c r="P1448" s="159">
        <f>O1448*H1448</f>
        <v>0</v>
      </c>
      <c r="Q1448" s="159">
        <v>1E-4</v>
      </c>
      <c r="R1448" s="159">
        <f>Q1448*H1448</f>
        <v>5.0000000000000001E-4</v>
      </c>
      <c r="S1448" s="159">
        <v>0</v>
      </c>
      <c r="T1448" s="160">
        <f>S1448*H1448</f>
        <v>0</v>
      </c>
      <c r="U1448" s="79"/>
      <c r="V1448" s="79"/>
      <c r="W1448" s="79"/>
      <c r="X1448" s="79"/>
      <c r="Y1448" s="79"/>
      <c r="Z1448" s="79"/>
      <c r="AA1448" s="79"/>
      <c r="AB1448" s="79"/>
      <c r="AC1448" s="79"/>
      <c r="AD1448" s="79"/>
      <c r="AE1448" s="79"/>
      <c r="AR1448" s="161" t="s">
        <v>268</v>
      </c>
      <c r="AT1448" s="161" t="s">
        <v>338</v>
      </c>
      <c r="AU1448" s="161" t="s">
        <v>62</v>
      </c>
      <c r="AY1448" s="72" t="s">
        <v>107</v>
      </c>
      <c r="BE1448" s="162">
        <f>IF(N1448="základní",J1448,0)</f>
        <v>880</v>
      </c>
      <c r="BF1448" s="162">
        <f>IF(N1448="snížená",J1448,0)</f>
        <v>0</v>
      </c>
      <c r="BG1448" s="162">
        <f>IF(N1448="zákl. přenesená",J1448,0)</f>
        <v>0</v>
      </c>
      <c r="BH1448" s="162">
        <f>IF(N1448="sníž. přenesená",J1448,0)</f>
        <v>0</v>
      </c>
      <c r="BI1448" s="162">
        <f>IF(N1448="nulová",J1448,0)</f>
        <v>0</v>
      </c>
      <c r="BJ1448" s="72" t="s">
        <v>105</v>
      </c>
      <c r="BK1448" s="162">
        <f>ROUND(I1448*H1448,2)</f>
        <v>880</v>
      </c>
      <c r="BL1448" s="72" t="s">
        <v>162</v>
      </c>
      <c r="BM1448" s="161" t="s">
        <v>2205</v>
      </c>
    </row>
    <row r="1449" spans="1:65" s="82" customFormat="1" x14ac:dyDescent="0.2">
      <c r="A1449" s="79"/>
      <c r="B1449" s="80"/>
      <c r="C1449" s="79"/>
      <c r="D1449" s="163" t="s">
        <v>116</v>
      </c>
      <c r="E1449" s="79"/>
      <c r="F1449" s="164" t="s">
        <v>2204</v>
      </c>
      <c r="G1449" s="79"/>
      <c r="H1449" s="79"/>
      <c r="I1449" s="79"/>
      <c r="J1449" s="79"/>
      <c r="K1449" s="79"/>
      <c r="L1449" s="80"/>
      <c r="M1449" s="165"/>
      <c r="O1449" s="79"/>
      <c r="P1449" s="79"/>
      <c r="Q1449" s="79"/>
      <c r="R1449" s="79"/>
      <c r="S1449" s="79"/>
      <c r="T1449" s="166"/>
      <c r="U1449" s="79"/>
      <c r="V1449" s="79"/>
      <c r="W1449" s="79"/>
      <c r="X1449" s="79"/>
      <c r="Y1449" s="79"/>
      <c r="Z1449" s="79"/>
      <c r="AA1449" s="79"/>
      <c r="AB1449" s="79"/>
      <c r="AC1449" s="79"/>
      <c r="AD1449" s="79"/>
      <c r="AE1449" s="79"/>
      <c r="AT1449" s="72" t="s">
        <v>116</v>
      </c>
      <c r="AU1449" s="72" t="s">
        <v>62</v>
      </c>
    </row>
    <row r="1450" spans="1:65" s="82" customFormat="1" ht="16.5" customHeight="1" x14ac:dyDescent="0.2">
      <c r="A1450" s="79"/>
      <c r="B1450" s="150"/>
      <c r="C1450" s="151" t="s">
        <v>2206</v>
      </c>
      <c r="D1450" s="151" t="s">
        <v>26</v>
      </c>
      <c r="E1450" s="152" t="s">
        <v>2207</v>
      </c>
      <c r="F1450" s="153" t="s">
        <v>2208</v>
      </c>
      <c r="G1450" s="154" t="s">
        <v>161</v>
      </c>
      <c r="H1450" s="155">
        <v>5</v>
      </c>
      <c r="I1450" s="156">
        <v>114.96</v>
      </c>
      <c r="J1450" s="156">
        <f>ROUND(I1450*H1450,2)</f>
        <v>574.79999999999995</v>
      </c>
      <c r="K1450" s="153" t="s">
        <v>3562</v>
      </c>
      <c r="L1450" s="80"/>
      <c r="M1450" s="157" t="s">
        <v>31</v>
      </c>
      <c r="N1450" s="158" t="s">
        <v>3550</v>
      </c>
      <c r="O1450" s="159">
        <v>0.20599999999999999</v>
      </c>
      <c r="P1450" s="159">
        <f>O1450*H1450</f>
        <v>1.03</v>
      </c>
      <c r="Q1450" s="159">
        <v>9.9850800000000003E-5</v>
      </c>
      <c r="R1450" s="159">
        <f>Q1450*H1450</f>
        <v>4.9925399999999997E-4</v>
      </c>
      <c r="S1450" s="159">
        <v>0</v>
      </c>
      <c r="T1450" s="160">
        <f>S1450*H1450</f>
        <v>0</v>
      </c>
      <c r="U1450" s="79"/>
      <c r="V1450" s="79"/>
      <c r="W1450" s="79"/>
      <c r="X1450" s="79"/>
      <c r="Y1450" s="79"/>
      <c r="Z1450" s="79"/>
      <c r="AA1450" s="79"/>
      <c r="AB1450" s="79"/>
      <c r="AC1450" s="79"/>
      <c r="AD1450" s="79"/>
      <c r="AE1450" s="79"/>
      <c r="AR1450" s="161" t="s">
        <v>162</v>
      </c>
      <c r="AT1450" s="161" t="s">
        <v>26</v>
      </c>
      <c r="AU1450" s="161" t="s">
        <v>62</v>
      </c>
      <c r="AY1450" s="72" t="s">
        <v>107</v>
      </c>
      <c r="BE1450" s="162">
        <f>IF(N1450="základní",J1450,0)</f>
        <v>574.79999999999995</v>
      </c>
      <c r="BF1450" s="162">
        <f>IF(N1450="snížená",J1450,0)</f>
        <v>0</v>
      </c>
      <c r="BG1450" s="162">
        <f>IF(N1450="zákl. přenesená",J1450,0)</f>
        <v>0</v>
      </c>
      <c r="BH1450" s="162">
        <f>IF(N1450="sníž. přenesená",J1450,0)</f>
        <v>0</v>
      </c>
      <c r="BI1450" s="162">
        <f>IF(N1450="nulová",J1450,0)</f>
        <v>0</v>
      </c>
      <c r="BJ1450" s="72" t="s">
        <v>105</v>
      </c>
      <c r="BK1450" s="162">
        <f>ROUND(I1450*H1450,2)</f>
        <v>574.79999999999995</v>
      </c>
      <c r="BL1450" s="72" t="s">
        <v>162</v>
      </c>
      <c r="BM1450" s="161" t="s">
        <v>2209</v>
      </c>
    </row>
    <row r="1451" spans="1:65" s="82" customFormat="1" x14ac:dyDescent="0.2">
      <c r="A1451" s="79"/>
      <c r="B1451" s="80"/>
      <c r="C1451" s="79"/>
      <c r="D1451" s="163" t="s">
        <v>116</v>
      </c>
      <c r="E1451" s="79"/>
      <c r="F1451" s="164" t="s">
        <v>2210</v>
      </c>
      <c r="G1451" s="79"/>
      <c r="H1451" s="79"/>
      <c r="I1451" s="79"/>
      <c r="J1451" s="79"/>
      <c r="K1451" s="79"/>
      <c r="L1451" s="80"/>
      <c r="M1451" s="165"/>
      <c r="O1451" s="79"/>
      <c r="P1451" s="79"/>
      <c r="Q1451" s="79"/>
      <c r="R1451" s="79"/>
      <c r="S1451" s="79"/>
      <c r="T1451" s="166"/>
      <c r="U1451" s="79"/>
      <c r="V1451" s="79"/>
      <c r="W1451" s="79"/>
      <c r="X1451" s="79"/>
      <c r="Y1451" s="79"/>
      <c r="Z1451" s="79"/>
      <c r="AA1451" s="79"/>
      <c r="AB1451" s="79"/>
      <c r="AC1451" s="79"/>
      <c r="AD1451" s="79"/>
      <c r="AE1451" s="79"/>
      <c r="AT1451" s="72" t="s">
        <v>116</v>
      </c>
      <c r="AU1451" s="72" t="s">
        <v>62</v>
      </c>
    </row>
    <row r="1452" spans="1:65" s="82" customFormat="1" x14ac:dyDescent="0.2">
      <c r="A1452" s="79"/>
      <c r="B1452" s="80"/>
      <c r="C1452" s="79"/>
      <c r="D1452" s="167" t="s">
        <v>118</v>
      </c>
      <c r="E1452" s="79"/>
      <c r="F1452" s="168" t="s">
        <v>4139</v>
      </c>
      <c r="G1452" s="79"/>
      <c r="H1452" s="79"/>
      <c r="I1452" s="79"/>
      <c r="J1452" s="79"/>
      <c r="K1452" s="79"/>
      <c r="L1452" s="80"/>
      <c r="M1452" s="165"/>
      <c r="O1452" s="79"/>
      <c r="P1452" s="79"/>
      <c r="Q1452" s="79"/>
      <c r="R1452" s="79"/>
      <c r="S1452" s="79"/>
      <c r="T1452" s="166"/>
      <c r="U1452" s="79"/>
      <c r="V1452" s="79"/>
      <c r="W1452" s="79"/>
      <c r="X1452" s="79"/>
      <c r="Y1452" s="79"/>
      <c r="Z1452" s="79"/>
      <c r="AA1452" s="79"/>
      <c r="AB1452" s="79"/>
      <c r="AC1452" s="79"/>
      <c r="AD1452" s="79"/>
      <c r="AE1452" s="79"/>
      <c r="AT1452" s="72" t="s">
        <v>118</v>
      </c>
      <c r="AU1452" s="72" t="s">
        <v>62</v>
      </c>
    </row>
    <row r="1453" spans="1:65" s="82" customFormat="1" ht="16.5" customHeight="1" x14ac:dyDescent="0.2">
      <c r="A1453" s="79"/>
      <c r="B1453" s="150"/>
      <c r="C1453" s="169" t="s">
        <v>2211</v>
      </c>
      <c r="D1453" s="169" t="s">
        <v>338</v>
      </c>
      <c r="E1453" s="170" t="s">
        <v>2212</v>
      </c>
      <c r="F1453" s="171" t="s">
        <v>2213</v>
      </c>
      <c r="G1453" s="172" t="s">
        <v>161</v>
      </c>
      <c r="H1453" s="173">
        <v>5</v>
      </c>
      <c r="I1453" s="174">
        <v>246</v>
      </c>
      <c r="J1453" s="174">
        <f>ROUND(I1453*H1453,2)</f>
        <v>1230</v>
      </c>
      <c r="K1453" s="171" t="s">
        <v>113</v>
      </c>
      <c r="L1453" s="175"/>
      <c r="M1453" s="176" t="s">
        <v>31</v>
      </c>
      <c r="N1453" s="177" t="s">
        <v>3550</v>
      </c>
      <c r="O1453" s="159">
        <v>0</v>
      </c>
      <c r="P1453" s="159">
        <f>O1453*H1453</f>
        <v>0</v>
      </c>
      <c r="Q1453" s="159">
        <v>1.4999999999999999E-4</v>
      </c>
      <c r="R1453" s="159">
        <f>Q1453*H1453</f>
        <v>7.4999999999999991E-4</v>
      </c>
      <c r="S1453" s="159">
        <v>0</v>
      </c>
      <c r="T1453" s="160">
        <f>S1453*H1453</f>
        <v>0</v>
      </c>
      <c r="U1453" s="79"/>
      <c r="V1453" s="79"/>
      <c r="W1453" s="79"/>
      <c r="X1453" s="79"/>
      <c r="Y1453" s="79"/>
      <c r="Z1453" s="79"/>
      <c r="AA1453" s="79"/>
      <c r="AB1453" s="79"/>
      <c r="AC1453" s="79"/>
      <c r="AD1453" s="79"/>
      <c r="AE1453" s="79"/>
      <c r="AR1453" s="161" t="s">
        <v>268</v>
      </c>
      <c r="AT1453" s="161" t="s">
        <v>338</v>
      </c>
      <c r="AU1453" s="161" t="s">
        <v>62</v>
      </c>
      <c r="AY1453" s="72" t="s">
        <v>107</v>
      </c>
      <c r="BE1453" s="162">
        <f>IF(N1453="základní",J1453,0)</f>
        <v>1230</v>
      </c>
      <c r="BF1453" s="162">
        <f>IF(N1453="snížená",J1453,0)</f>
        <v>0</v>
      </c>
      <c r="BG1453" s="162">
        <f>IF(N1453="zákl. přenesená",J1453,0)</f>
        <v>0</v>
      </c>
      <c r="BH1453" s="162">
        <f>IF(N1453="sníž. přenesená",J1453,0)</f>
        <v>0</v>
      </c>
      <c r="BI1453" s="162">
        <f>IF(N1453="nulová",J1453,0)</f>
        <v>0</v>
      </c>
      <c r="BJ1453" s="72" t="s">
        <v>105</v>
      </c>
      <c r="BK1453" s="162">
        <f>ROUND(I1453*H1453,2)</f>
        <v>1230</v>
      </c>
      <c r="BL1453" s="72" t="s">
        <v>162</v>
      </c>
      <c r="BM1453" s="161" t="s">
        <v>2214</v>
      </c>
    </row>
    <row r="1454" spans="1:65" s="82" customFormat="1" x14ac:dyDescent="0.2">
      <c r="A1454" s="79"/>
      <c r="B1454" s="80"/>
      <c r="C1454" s="79"/>
      <c r="D1454" s="163" t="s">
        <v>116</v>
      </c>
      <c r="E1454" s="79"/>
      <c r="F1454" s="164" t="s">
        <v>2213</v>
      </c>
      <c r="G1454" s="79"/>
      <c r="H1454" s="79"/>
      <c r="I1454" s="79"/>
      <c r="J1454" s="79"/>
      <c r="K1454" s="79"/>
      <c r="L1454" s="80"/>
      <c r="M1454" s="165"/>
      <c r="O1454" s="79"/>
      <c r="P1454" s="79"/>
      <c r="Q1454" s="79"/>
      <c r="R1454" s="79"/>
      <c r="S1454" s="79"/>
      <c r="T1454" s="166"/>
      <c r="U1454" s="79"/>
      <c r="V1454" s="79"/>
      <c r="W1454" s="79"/>
      <c r="X1454" s="79"/>
      <c r="Y1454" s="79"/>
      <c r="Z1454" s="79"/>
      <c r="AA1454" s="79"/>
      <c r="AB1454" s="79"/>
      <c r="AC1454" s="79"/>
      <c r="AD1454" s="79"/>
      <c r="AE1454" s="79"/>
      <c r="AT1454" s="72" t="s">
        <v>116</v>
      </c>
      <c r="AU1454" s="72" t="s">
        <v>62</v>
      </c>
    </row>
    <row r="1455" spans="1:65" s="82" customFormat="1" ht="16.5" customHeight="1" x14ac:dyDescent="0.2">
      <c r="A1455" s="79"/>
      <c r="B1455" s="150"/>
      <c r="C1455" s="151" t="s">
        <v>2215</v>
      </c>
      <c r="D1455" s="151" t="s">
        <v>26</v>
      </c>
      <c r="E1455" s="152" t="s">
        <v>2216</v>
      </c>
      <c r="F1455" s="153" t="s">
        <v>2217</v>
      </c>
      <c r="G1455" s="154" t="s">
        <v>161</v>
      </c>
      <c r="H1455" s="155">
        <v>5</v>
      </c>
      <c r="I1455" s="156">
        <v>128.38</v>
      </c>
      <c r="J1455" s="156">
        <f>ROUND(I1455*H1455,2)</f>
        <v>641.9</v>
      </c>
      <c r="K1455" s="153" t="s">
        <v>3562</v>
      </c>
      <c r="L1455" s="80"/>
      <c r="M1455" s="157" t="s">
        <v>31</v>
      </c>
      <c r="N1455" s="158" t="s">
        <v>3550</v>
      </c>
      <c r="O1455" s="159">
        <v>0.22700000000000001</v>
      </c>
      <c r="P1455" s="159">
        <f>O1455*H1455</f>
        <v>1.135</v>
      </c>
      <c r="Q1455" s="159">
        <v>1.4435819999999999E-4</v>
      </c>
      <c r="R1455" s="159">
        <f>Q1455*H1455</f>
        <v>7.2179099999999995E-4</v>
      </c>
      <c r="S1455" s="159">
        <v>0</v>
      </c>
      <c r="T1455" s="160">
        <f>S1455*H1455</f>
        <v>0</v>
      </c>
      <c r="U1455" s="79"/>
      <c r="V1455" s="79"/>
      <c r="W1455" s="79"/>
      <c r="X1455" s="79"/>
      <c r="Y1455" s="79"/>
      <c r="Z1455" s="79"/>
      <c r="AA1455" s="79"/>
      <c r="AB1455" s="79"/>
      <c r="AC1455" s="79"/>
      <c r="AD1455" s="79"/>
      <c r="AE1455" s="79"/>
      <c r="AR1455" s="161" t="s">
        <v>162</v>
      </c>
      <c r="AT1455" s="161" t="s">
        <v>26</v>
      </c>
      <c r="AU1455" s="161" t="s">
        <v>62</v>
      </c>
      <c r="AY1455" s="72" t="s">
        <v>107</v>
      </c>
      <c r="BE1455" s="162">
        <f>IF(N1455="základní",J1455,0)</f>
        <v>641.9</v>
      </c>
      <c r="BF1455" s="162">
        <f>IF(N1455="snížená",J1455,0)</f>
        <v>0</v>
      </c>
      <c r="BG1455" s="162">
        <f>IF(N1455="zákl. přenesená",J1455,0)</f>
        <v>0</v>
      </c>
      <c r="BH1455" s="162">
        <f>IF(N1455="sníž. přenesená",J1455,0)</f>
        <v>0</v>
      </c>
      <c r="BI1455" s="162">
        <f>IF(N1455="nulová",J1455,0)</f>
        <v>0</v>
      </c>
      <c r="BJ1455" s="72" t="s">
        <v>105</v>
      </c>
      <c r="BK1455" s="162">
        <f>ROUND(I1455*H1455,2)</f>
        <v>641.9</v>
      </c>
      <c r="BL1455" s="72" t="s">
        <v>162</v>
      </c>
      <c r="BM1455" s="161" t="s">
        <v>2218</v>
      </c>
    </row>
    <row r="1456" spans="1:65" s="82" customFormat="1" x14ac:dyDescent="0.2">
      <c r="A1456" s="79"/>
      <c r="B1456" s="80"/>
      <c r="C1456" s="79"/>
      <c r="D1456" s="163" t="s">
        <v>116</v>
      </c>
      <c r="E1456" s="79"/>
      <c r="F1456" s="164" t="s">
        <v>2219</v>
      </c>
      <c r="G1456" s="79"/>
      <c r="H1456" s="79"/>
      <c r="I1456" s="79"/>
      <c r="J1456" s="79"/>
      <c r="K1456" s="79"/>
      <c r="L1456" s="80"/>
      <c r="M1456" s="165"/>
      <c r="O1456" s="79"/>
      <c r="P1456" s="79"/>
      <c r="Q1456" s="79"/>
      <c r="R1456" s="79"/>
      <c r="S1456" s="79"/>
      <c r="T1456" s="166"/>
      <c r="U1456" s="79"/>
      <c r="V1456" s="79"/>
      <c r="W1456" s="79"/>
      <c r="X1456" s="79"/>
      <c r="Y1456" s="79"/>
      <c r="Z1456" s="79"/>
      <c r="AA1456" s="79"/>
      <c r="AB1456" s="79"/>
      <c r="AC1456" s="79"/>
      <c r="AD1456" s="79"/>
      <c r="AE1456" s="79"/>
      <c r="AT1456" s="72" t="s">
        <v>116</v>
      </c>
      <c r="AU1456" s="72" t="s">
        <v>62</v>
      </c>
    </row>
    <row r="1457" spans="1:65" s="82" customFormat="1" x14ac:dyDescent="0.2">
      <c r="A1457" s="79"/>
      <c r="B1457" s="80"/>
      <c r="C1457" s="79"/>
      <c r="D1457" s="167" t="s">
        <v>118</v>
      </c>
      <c r="E1457" s="79"/>
      <c r="F1457" s="168" t="s">
        <v>4140</v>
      </c>
      <c r="G1457" s="79"/>
      <c r="H1457" s="79"/>
      <c r="I1457" s="79"/>
      <c r="J1457" s="79"/>
      <c r="K1457" s="79"/>
      <c r="L1457" s="80"/>
      <c r="M1457" s="165"/>
      <c r="O1457" s="79"/>
      <c r="P1457" s="79"/>
      <c r="Q1457" s="79"/>
      <c r="R1457" s="79"/>
      <c r="S1457" s="79"/>
      <c r="T1457" s="166"/>
      <c r="U1457" s="79"/>
      <c r="V1457" s="79"/>
      <c r="W1457" s="79"/>
      <c r="X1457" s="79"/>
      <c r="Y1457" s="79"/>
      <c r="Z1457" s="79"/>
      <c r="AA1457" s="79"/>
      <c r="AB1457" s="79"/>
      <c r="AC1457" s="79"/>
      <c r="AD1457" s="79"/>
      <c r="AE1457" s="79"/>
      <c r="AT1457" s="72" t="s">
        <v>118</v>
      </c>
      <c r="AU1457" s="72" t="s">
        <v>62</v>
      </c>
    </row>
    <row r="1458" spans="1:65" s="82" customFormat="1" ht="16.5" customHeight="1" x14ac:dyDescent="0.2">
      <c r="A1458" s="79"/>
      <c r="B1458" s="150"/>
      <c r="C1458" s="169" t="s">
        <v>2220</v>
      </c>
      <c r="D1458" s="169" t="s">
        <v>338</v>
      </c>
      <c r="E1458" s="170" t="s">
        <v>2221</v>
      </c>
      <c r="F1458" s="171" t="s">
        <v>2222</v>
      </c>
      <c r="G1458" s="172" t="s">
        <v>161</v>
      </c>
      <c r="H1458" s="173">
        <v>5</v>
      </c>
      <c r="I1458" s="174">
        <v>310</v>
      </c>
      <c r="J1458" s="174">
        <f>ROUND(I1458*H1458,2)</f>
        <v>1550</v>
      </c>
      <c r="K1458" s="171" t="s">
        <v>113</v>
      </c>
      <c r="L1458" s="175"/>
      <c r="M1458" s="176" t="s">
        <v>31</v>
      </c>
      <c r="N1458" s="177" t="s">
        <v>3550</v>
      </c>
      <c r="O1458" s="159">
        <v>0</v>
      </c>
      <c r="P1458" s="159">
        <f>O1458*H1458</f>
        <v>0</v>
      </c>
      <c r="Q1458" s="159">
        <v>5.0000000000000001E-4</v>
      </c>
      <c r="R1458" s="159">
        <f>Q1458*H1458</f>
        <v>2.5000000000000001E-3</v>
      </c>
      <c r="S1458" s="159">
        <v>0</v>
      </c>
      <c r="T1458" s="160">
        <f>S1458*H1458</f>
        <v>0</v>
      </c>
      <c r="U1458" s="79"/>
      <c r="V1458" s="79"/>
      <c r="W1458" s="79"/>
      <c r="X1458" s="79"/>
      <c r="Y1458" s="79"/>
      <c r="Z1458" s="79"/>
      <c r="AA1458" s="79"/>
      <c r="AB1458" s="79"/>
      <c r="AC1458" s="79"/>
      <c r="AD1458" s="79"/>
      <c r="AE1458" s="79"/>
      <c r="AR1458" s="161" t="s">
        <v>268</v>
      </c>
      <c r="AT1458" s="161" t="s">
        <v>338</v>
      </c>
      <c r="AU1458" s="161" t="s">
        <v>62</v>
      </c>
      <c r="AY1458" s="72" t="s">
        <v>107</v>
      </c>
      <c r="BE1458" s="162">
        <f>IF(N1458="základní",J1458,0)</f>
        <v>1550</v>
      </c>
      <c r="BF1458" s="162">
        <f>IF(N1458="snížená",J1458,0)</f>
        <v>0</v>
      </c>
      <c r="BG1458" s="162">
        <f>IF(N1458="zákl. přenesená",J1458,0)</f>
        <v>0</v>
      </c>
      <c r="BH1458" s="162">
        <f>IF(N1458="sníž. přenesená",J1458,0)</f>
        <v>0</v>
      </c>
      <c r="BI1458" s="162">
        <f>IF(N1458="nulová",J1458,0)</f>
        <v>0</v>
      </c>
      <c r="BJ1458" s="72" t="s">
        <v>105</v>
      </c>
      <c r="BK1458" s="162">
        <f>ROUND(I1458*H1458,2)</f>
        <v>1550</v>
      </c>
      <c r="BL1458" s="72" t="s">
        <v>162</v>
      </c>
      <c r="BM1458" s="161" t="s">
        <v>2223</v>
      </c>
    </row>
    <row r="1459" spans="1:65" s="82" customFormat="1" x14ac:dyDescent="0.2">
      <c r="A1459" s="79"/>
      <c r="B1459" s="80"/>
      <c r="C1459" s="79"/>
      <c r="D1459" s="163" t="s">
        <v>116</v>
      </c>
      <c r="E1459" s="79"/>
      <c r="F1459" s="164" t="s">
        <v>2222</v>
      </c>
      <c r="G1459" s="79"/>
      <c r="H1459" s="79"/>
      <c r="I1459" s="79"/>
      <c r="J1459" s="79"/>
      <c r="K1459" s="79"/>
      <c r="L1459" s="80"/>
      <c r="M1459" s="165"/>
      <c r="O1459" s="79"/>
      <c r="P1459" s="79"/>
      <c r="Q1459" s="79"/>
      <c r="R1459" s="79"/>
      <c r="S1459" s="79"/>
      <c r="T1459" s="166"/>
      <c r="U1459" s="79"/>
      <c r="V1459" s="79"/>
      <c r="W1459" s="79"/>
      <c r="X1459" s="79"/>
      <c r="Y1459" s="79"/>
      <c r="Z1459" s="79"/>
      <c r="AA1459" s="79"/>
      <c r="AB1459" s="79"/>
      <c r="AC1459" s="79"/>
      <c r="AD1459" s="79"/>
      <c r="AE1459" s="79"/>
      <c r="AT1459" s="72" t="s">
        <v>116</v>
      </c>
      <c r="AU1459" s="72" t="s">
        <v>62</v>
      </c>
    </row>
    <row r="1460" spans="1:65" s="82" customFormat="1" ht="16.5" customHeight="1" x14ac:dyDescent="0.2">
      <c r="A1460" s="79"/>
      <c r="B1460" s="150"/>
      <c r="C1460" s="151" t="s">
        <v>2224</v>
      </c>
      <c r="D1460" s="151" t="s">
        <v>26</v>
      </c>
      <c r="E1460" s="152" t="s">
        <v>2225</v>
      </c>
      <c r="F1460" s="153" t="s">
        <v>2226</v>
      </c>
      <c r="G1460" s="154" t="s">
        <v>161</v>
      </c>
      <c r="H1460" s="155">
        <v>1</v>
      </c>
      <c r="I1460" s="156">
        <v>153.36000000000001</v>
      </c>
      <c r="J1460" s="156">
        <f>ROUND(I1460*H1460,2)</f>
        <v>153.36000000000001</v>
      </c>
      <c r="K1460" s="153" t="s">
        <v>3562</v>
      </c>
      <c r="L1460" s="80"/>
      <c r="M1460" s="157" t="s">
        <v>31</v>
      </c>
      <c r="N1460" s="158" t="s">
        <v>3550</v>
      </c>
      <c r="O1460" s="159">
        <v>0.26800000000000002</v>
      </c>
      <c r="P1460" s="159">
        <f>O1460*H1460</f>
        <v>0.26800000000000002</v>
      </c>
      <c r="Q1460" s="159">
        <v>2.067762E-4</v>
      </c>
      <c r="R1460" s="159">
        <f>Q1460*H1460</f>
        <v>2.067762E-4</v>
      </c>
      <c r="S1460" s="159">
        <v>0</v>
      </c>
      <c r="T1460" s="160">
        <f>S1460*H1460</f>
        <v>0</v>
      </c>
      <c r="U1460" s="79"/>
      <c r="V1460" s="79"/>
      <c r="W1460" s="79"/>
      <c r="X1460" s="79"/>
      <c r="Y1460" s="79"/>
      <c r="Z1460" s="79"/>
      <c r="AA1460" s="79"/>
      <c r="AB1460" s="79"/>
      <c r="AC1460" s="79"/>
      <c r="AD1460" s="79"/>
      <c r="AE1460" s="79"/>
      <c r="AR1460" s="161" t="s">
        <v>162</v>
      </c>
      <c r="AT1460" s="161" t="s">
        <v>26</v>
      </c>
      <c r="AU1460" s="161" t="s">
        <v>62</v>
      </c>
      <c r="AY1460" s="72" t="s">
        <v>107</v>
      </c>
      <c r="BE1460" s="162">
        <f>IF(N1460="základní",J1460,0)</f>
        <v>153.36000000000001</v>
      </c>
      <c r="BF1460" s="162">
        <f>IF(N1460="snížená",J1460,0)</f>
        <v>0</v>
      </c>
      <c r="BG1460" s="162">
        <f>IF(N1460="zákl. přenesená",J1460,0)</f>
        <v>0</v>
      </c>
      <c r="BH1460" s="162">
        <f>IF(N1460="sníž. přenesená",J1460,0)</f>
        <v>0</v>
      </c>
      <c r="BI1460" s="162">
        <f>IF(N1460="nulová",J1460,0)</f>
        <v>0</v>
      </c>
      <c r="BJ1460" s="72" t="s">
        <v>105</v>
      </c>
      <c r="BK1460" s="162">
        <f>ROUND(I1460*H1460,2)</f>
        <v>153.36000000000001</v>
      </c>
      <c r="BL1460" s="72" t="s">
        <v>162</v>
      </c>
      <c r="BM1460" s="161" t="s">
        <v>2227</v>
      </c>
    </row>
    <row r="1461" spans="1:65" s="82" customFormat="1" x14ac:dyDescent="0.2">
      <c r="A1461" s="79"/>
      <c r="B1461" s="80"/>
      <c r="C1461" s="79"/>
      <c r="D1461" s="163" t="s">
        <v>116</v>
      </c>
      <c r="E1461" s="79"/>
      <c r="F1461" s="164" t="s">
        <v>2228</v>
      </c>
      <c r="G1461" s="79"/>
      <c r="H1461" s="79"/>
      <c r="I1461" s="79"/>
      <c r="J1461" s="79"/>
      <c r="K1461" s="79"/>
      <c r="L1461" s="80"/>
      <c r="M1461" s="165"/>
      <c r="O1461" s="79"/>
      <c r="P1461" s="79"/>
      <c r="Q1461" s="79"/>
      <c r="R1461" s="79"/>
      <c r="S1461" s="79"/>
      <c r="T1461" s="166"/>
      <c r="U1461" s="79"/>
      <c r="V1461" s="79"/>
      <c r="W1461" s="79"/>
      <c r="X1461" s="79"/>
      <c r="Y1461" s="79"/>
      <c r="Z1461" s="79"/>
      <c r="AA1461" s="79"/>
      <c r="AB1461" s="79"/>
      <c r="AC1461" s="79"/>
      <c r="AD1461" s="79"/>
      <c r="AE1461" s="79"/>
      <c r="AT1461" s="72" t="s">
        <v>116</v>
      </c>
      <c r="AU1461" s="72" t="s">
        <v>62</v>
      </c>
    </row>
    <row r="1462" spans="1:65" s="82" customFormat="1" x14ac:dyDescent="0.2">
      <c r="A1462" s="79"/>
      <c r="B1462" s="80"/>
      <c r="C1462" s="79"/>
      <c r="D1462" s="167" t="s">
        <v>118</v>
      </c>
      <c r="E1462" s="79"/>
      <c r="F1462" s="168" t="s">
        <v>4141</v>
      </c>
      <c r="G1462" s="79"/>
      <c r="H1462" s="79"/>
      <c r="I1462" s="79"/>
      <c r="J1462" s="79"/>
      <c r="K1462" s="79"/>
      <c r="L1462" s="80"/>
      <c r="M1462" s="165"/>
      <c r="O1462" s="79"/>
      <c r="P1462" s="79"/>
      <c r="Q1462" s="79"/>
      <c r="R1462" s="79"/>
      <c r="S1462" s="79"/>
      <c r="T1462" s="166"/>
      <c r="U1462" s="79"/>
      <c r="V1462" s="79"/>
      <c r="W1462" s="79"/>
      <c r="X1462" s="79"/>
      <c r="Y1462" s="79"/>
      <c r="Z1462" s="79"/>
      <c r="AA1462" s="79"/>
      <c r="AB1462" s="79"/>
      <c r="AC1462" s="79"/>
      <c r="AD1462" s="79"/>
      <c r="AE1462" s="79"/>
      <c r="AT1462" s="72" t="s">
        <v>118</v>
      </c>
      <c r="AU1462" s="72" t="s">
        <v>62</v>
      </c>
    </row>
    <row r="1463" spans="1:65" s="82" customFormat="1" ht="16.5" customHeight="1" x14ac:dyDescent="0.2">
      <c r="A1463" s="79"/>
      <c r="B1463" s="150"/>
      <c r="C1463" s="169" t="s">
        <v>2229</v>
      </c>
      <c r="D1463" s="169" t="s">
        <v>338</v>
      </c>
      <c r="E1463" s="170" t="s">
        <v>2230</v>
      </c>
      <c r="F1463" s="171" t="s">
        <v>2231</v>
      </c>
      <c r="G1463" s="172" t="s">
        <v>161</v>
      </c>
      <c r="H1463" s="173">
        <v>1</v>
      </c>
      <c r="I1463" s="174">
        <v>488</v>
      </c>
      <c r="J1463" s="174">
        <f>ROUND(I1463*H1463,2)</f>
        <v>488</v>
      </c>
      <c r="K1463" s="171" t="s">
        <v>3562</v>
      </c>
      <c r="L1463" s="175"/>
      <c r="M1463" s="176" t="s">
        <v>31</v>
      </c>
      <c r="N1463" s="177" t="s">
        <v>3550</v>
      </c>
      <c r="O1463" s="159">
        <v>0</v>
      </c>
      <c r="P1463" s="159">
        <f>O1463*H1463</f>
        <v>0</v>
      </c>
      <c r="Q1463" s="159">
        <v>8.0000000000000004E-4</v>
      </c>
      <c r="R1463" s="159">
        <f>Q1463*H1463</f>
        <v>8.0000000000000004E-4</v>
      </c>
      <c r="S1463" s="159">
        <v>0</v>
      </c>
      <c r="T1463" s="160">
        <f>S1463*H1463</f>
        <v>0</v>
      </c>
      <c r="U1463" s="79"/>
      <c r="V1463" s="79"/>
      <c r="W1463" s="79"/>
      <c r="X1463" s="79"/>
      <c r="Y1463" s="79"/>
      <c r="Z1463" s="79"/>
      <c r="AA1463" s="79"/>
      <c r="AB1463" s="79"/>
      <c r="AC1463" s="79"/>
      <c r="AD1463" s="79"/>
      <c r="AE1463" s="79"/>
      <c r="AR1463" s="161" t="s">
        <v>268</v>
      </c>
      <c r="AT1463" s="161" t="s">
        <v>338</v>
      </c>
      <c r="AU1463" s="161" t="s">
        <v>62</v>
      </c>
      <c r="AY1463" s="72" t="s">
        <v>107</v>
      </c>
      <c r="BE1463" s="162">
        <f>IF(N1463="základní",J1463,0)</f>
        <v>488</v>
      </c>
      <c r="BF1463" s="162">
        <f>IF(N1463="snížená",J1463,0)</f>
        <v>0</v>
      </c>
      <c r="BG1463" s="162">
        <f>IF(N1463="zákl. přenesená",J1463,0)</f>
        <v>0</v>
      </c>
      <c r="BH1463" s="162">
        <f>IF(N1463="sníž. přenesená",J1463,0)</f>
        <v>0</v>
      </c>
      <c r="BI1463" s="162">
        <f>IF(N1463="nulová",J1463,0)</f>
        <v>0</v>
      </c>
      <c r="BJ1463" s="72" t="s">
        <v>105</v>
      </c>
      <c r="BK1463" s="162">
        <f>ROUND(I1463*H1463,2)</f>
        <v>488</v>
      </c>
      <c r="BL1463" s="72" t="s">
        <v>162</v>
      </c>
      <c r="BM1463" s="161" t="s">
        <v>2232</v>
      </c>
    </row>
    <row r="1464" spans="1:65" s="82" customFormat="1" x14ac:dyDescent="0.2">
      <c r="A1464" s="79"/>
      <c r="B1464" s="80"/>
      <c r="C1464" s="79"/>
      <c r="D1464" s="163" t="s">
        <v>116</v>
      </c>
      <c r="E1464" s="79"/>
      <c r="F1464" s="164" t="s">
        <v>2231</v>
      </c>
      <c r="G1464" s="79"/>
      <c r="H1464" s="79"/>
      <c r="I1464" s="79"/>
      <c r="J1464" s="79"/>
      <c r="K1464" s="79"/>
      <c r="L1464" s="80"/>
      <c r="M1464" s="165"/>
      <c r="O1464" s="79"/>
      <c r="P1464" s="79"/>
      <c r="Q1464" s="79"/>
      <c r="R1464" s="79"/>
      <c r="S1464" s="79"/>
      <c r="T1464" s="166"/>
      <c r="U1464" s="79"/>
      <c r="V1464" s="79"/>
      <c r="W1464" s="79"/>
      <c r="X1464" s="79"/>
      <c r="Y1464" s="79"/>
      <c r="Z1464" s="79"/>
      <c r="AA1464" s="79"/>
      <c r="AB1464" s="79"/>
      <c r="AC1464" s="79"/>
      <c r="AD1464" s="79"/>
      <c r="AE1464" s="79"/>
      <c r="AT1464" s="72" t="s">
        <v>116</v>
      </c>
      <c r="AU1464" s="72" t="s">
        <v>62</v>
      </c>
    </row>
    <row r="1465" spans="1:65" s="82" customFormat="1" ht="16.5" customHeight="1" x14ac:dyDescent="0.2">
      <c r="A1465" s="79"/>
      <c r="B1465" s="150"/>
      <c r="C1465" s="151" t="s">
        <v>2233</v>
      </c>
      <c r="D1465" s="151" t="s">
        <v>26</v>
      </c>
      <c r="E1465" s="152" t="s">
        <v>2234</v>
      </c>
      <c r="F1465" s="153" t="s">
        <v>2235</v>
      </c>
      <c r="G1465" s="154" t="s">
        <v>161</v>
      </c>
      <c r="H1465" s="155">
        <v>2</v>
      </c>
      <c r="I1465" s="156">
        <v>198.59</v>
      </c>
      <c r="J1465" s="156">
        <f>ROUND(I1465*H1465,2)</f>
        <v>397.18</v>
      </c>
      <c r="K1465" s="153" t="s">
        <v>3562</v>
      </c>
      <c r="L1465" s="80"/>
      <c r="M1465" s="157" t="s">
        <v>31</v>
      </c>
      <c r="N1465" s="158" t="s">
        <v>3550</v>
      </c>
      <c r="O1465" s="159">
        <v>0.35</v>
      </c>
      <c r="P1465" s="159">
        <f>O1465*H1465</f>
        <v>0.7</v>
      </c>
      <c r="Q1465" s="159">
        <v>2.3579100000000001E-4</v>
      </c>
      <c r="R1465" s="159">
        <f>Q1465*H1465</f>
        <v>4.7158200000000001E-4</v>
      </c>
      <c r="S1465" s="159">
        <v>0</v>
      </c>
      <c r="T1465" s="160">
        <f>S1465*H1465</f>
        <v>0</v>
      </c>
      <c r="U1465" s="79"/>
      <c r="V1465" s="79"/>
      <c r="W1465" s="79"/>
      <c r="X1465" s="79"/>
      <c r="Y1465" s="79"/>
      <c r="Z1465" s="79"/>
      <c r="AA1465" s="79"/>
      <c r="AB1465" s="79"/>
      <c r="AC1465" s="79"/>
      <c r="AD1465" s="79"/>
      <c r="AE1465" s="79"/>
      <c r="AR1465" s="161" t="s">
        <v>162</v>
      </c>
      <c r="AT1465" s="161" t="s">
        <v>26</v>
      </c>
      <c r="AU1465" s="161" t="s">
        <v>62</v>
      </c>
      <c r="AY1465" s="72" t="s">
        <v>107</v>
      </c>
      <c r="BE1465" s="162">
        <f>IF(N1465="základní",J1465,0)</f>
        <v>397.18</v>
      </c>
      <c r="BF1465" s="162">
        <f>IF(N1465="snížená",J1465,0)</f>
        <v>0</v>
      </c>
      <c r="BG1465" s="162">
        <f>IF(N1465="zákl. přenesená",J1465,0)</f>
        <v>0</v>
      </c>
      <c r="BH1465" s="162">
        <f>IF(N1465="sníž. přenesená",J1465,0)</f>
        <v>0</v>
      </c>
      <c r="BI1465" s="162">
        <f>IF(N1465="nulová",J1465,0)</f>
        <v>0</v>
      </c>
      <c r="BJ1465" s="72" t="s">
        <v>105</v>
      </c>
      <c r="BK1465" s="162">
        <f>ROUND(I1465*H1465,2)</f>
        <v>397.18</v>
      </c>
      <c r="BL1465" s="72" t="s">
        <v>162</v>
      </c>
      <c r="BM1465" s="161" t="s">
        <v>2236</v>
      </c>
    </row>
    <row r="1466" spans="1:65" s="82" customFormat="1" x14ac:dyDescent="0.2">
      <c r="A1466" s="79"/>
      <c r="B1466" s="80"/>
      <c r="C1466" s="79"/>
      <c r="D1466" s="163" t="s">
        <v>116</v>
      </c>
      <c r="E1466" s="79"/>
      <c r="F1466" s="164" t="s">
        <v>2237</v>
      </c>
      <c r="G1466" s="79"/>
      <c r="H1466" s="79"/>
      <c r="I1466" s="79"/>
      <c r="J1466" s="79"/>
      <c r="K1466" s="79"/>
      <c r="L1466" s="80"/>
      <c r="M1466" s="165"/>
      <c r="O1466" s="79"/>
      <c r="P1466" s="79"/>
      <c r="Q1466" s="79"/>
      <c r="R1466" s="79"/>
      <c r="S1466" s="79"/>
      <c r="T1466" s="166"/>
      <c r="U1466" s="79"/>
      <c r="V1466" s="79"/>
      <c r="W1466" s="79"/>
      <c r="X1466" s="79"/>
      <c r="Y1466" s="79"/>
      <c r="Z1466" s="79"/>
      <c r="AA1466" s="79"/>
      <c r="AB1466" s="79"/>
      <c r="AC1466" s="79"/>
      <c r="AD1466" s="79"/>
      <c r="AE1466" s="79"/>
      <c r="AT1466" s="72" t="s">
        <v>116</v>
      </c>
      <c r="AU1466" s="72" t="s">
        <v>62</v>
      </c>
    </row>
    <row r="1467" spans="1:65" s="82" customFormat="1" x14ac:dyDescent="0.2">
      <c r="A1467" s="79"/>
      <c r="B1467" s="80"/>
      <c r="C1467" s="79"/>
      <c r="D1467" s="167" t="s">
        <v>118</v>
      </c>
      <c r="E1467" s="79"/>
      <c r="F1467" s="168" t="s">
        <v>4142</v>
      </c>
      <c r="G1467" s="79"/>
      <c r="H1467" s="79"/>
      <c r="I1467" s="79"/>
      <c r="J1467" s="79"/>
      <c r="K1467" s="79"/>
      <c r="L1467" s="80"/>
      <c r="M1467" s="165"/>
      <c r="O1467" s="79"/>
      <c r="P1467" s="79"/>
      <c r="Q1467" s="79"/>
      <c r="R1467" s="79"/>
      <c r="S1467" s="79"/>
      <c r="T1467" s="166"/>
      <c r="U1467" s="79"/>
      <c r="V1467" s="79"/>
      <c r="W1467" s="79"/>
      <c r="X1467" s="79"/>
      <c r="Y1467" s="79"/>
      <c r="Z1467" s="79"/>
      <c r="AA1467" s="79"/>
      <c r="AB1467" s="79"/>
      <c r="AC1467" s="79"/>
      <c r="AD1467" s="79"/>
      <c r="AE1467" s="79"/>
      <c r="AT1467" s="72" t="s">
        <v>118</v>
      </c>
      <c r="AU1467" s="72" t="s">
        <v>62</v>
      </c>
    </row>
    <row r="1468" spans="1:65" s="82" customFormat="1" ht="16.5" customHeight="1" x14ac:dyDescent="0.2">
      <c r="A1468" s="79"/>
      <c r="B1468" s="150"/>
      <c r="C1468" s="169" t="s">
        <v>2238</v>
      </c>
      <c r="D1468" s="169" t="s">
        <v>338</v>
      </c>
      <c r="E1468" s="170" t="s">
        <v>2239</v>
      </c>
      <c r="F1468" s="171" t="s">
        <v>2240</v>
      </c>
      <c r="G1468" s="172" t="s">
        <v>161</v>
      </c>
      <c r="H1468" s="173">
        <v>2</v>
      </c>
      <c r="I1468" s="174">
        <v>631</v>
      </c>
      <c r="J1468" s="174">
        <f>ROUND(I1468*H1468,2)</f>
        <v>1262</v>
      </c>
      <c r="K1468" s="171" t="s">
        <v>3562</v>
      </c>
      <c r="L1468" s="175"/>
      <c r="M1468" s="176" t="s">
        <v>31</v>
      </c>
      <c r="N1468" s="177" t="s">
        <v>3550</v>
      </c>
      <c r="O1468" s="159">
        <v>0</v>
      </c>
      <c r="P1468" s="159">
        <f>O1468*H1468</f>
        <v>0</v>
      </c>
      <c r="Q1468" s="159">
        <v>4.8000000000000001E-4</v>
      </c>
      <c r="R1468" s="159">
        <f>Q1468*H1468</f>
        <v>9.6000000000000002E-4</v>
      </c>
      <c r="S1468" s="159">
        <v>0</v>
      </c>
      <c r="T1468" s="160">
        <f>S1468*H1468</f>
        <v>0</v>
      </c>
      <c r="U1468" s="79"/>
      <c r="V1468" s="79"/>
      <c r="W1468" s="79"/>
      <c r="X1468" s="79"/>
      <c r="Y1468" s="79"/>
      <c r="Z1468" s="79"/>
      <c r="AA1468" s="79"/>
      <c r="AB1468" s="79"/>
      <c r="AC1468" s="79"/>
      <c r="AD1468" s="79"/>
      <c r="AE1468" s="79"/>
      <c r="AR1468" s="161" t="s">
        <v>268</v>
      </c>
      <c r="AT1468" s="161" t="s">
        <v>338</v>
      </c>
      <c r="AU1468" s="161" t="s">
        <v>62</v>
      </c>
      <c r="AY1468" s="72" t="s">
        <v>107</v>
      </c>
      <c r="BE1468" s="162">
        <f>IF(N1468="základní",J1468,0)</f>
        <v>1262</v>
      </c>
      <c r="BF1468" s="162">
        <f>IF(N1468="snížená",J1468,0)</f>
        <v>0</v>
      </c>
      <c r="BG1468" s="162">
        <f>IF(N1468="zákl. přenesená",J1468,0)</f>
        <v>0</v>
      </c>
      <c r="BH1468" s="162">
        <f>IF(N1468="sníž. přenesená",J1468,0)</f>
        <v>0</v>
      </c>
      <c r="BI1468" s="162">
        <f>IF(N1468="nulová",J1468,0)</f>
        <v>0</v>
      </c>
      <c r="BJ1468" s="72" t="s">
        <v>105</v>
      </c>
      <c r="BK1468" s="162">
        <f>ROUND(I1468*H1468,2)</f>
        <v>1262</v>
      </c>
      <c r="BL1468" s="72" t="s">
        <v>162</v>
      </c>
      <c r="BM1468" s="161" t="s">
        <v>2241</v>
      </c>
    </row>
    <row r="1469" spans="1:65" s="82" customFormat="1" x14ac:dyDescent="0.2">
      <c r="A1469" s="79"/>
      <c r="B1469" s="80"/>
      <c r="C1469" s="79"/>
      <c r="D1469" s="163" t="s">
        <v>116</v>
      </c>
      <c r="E1469" s="79"/>
      <c r="F1469" s="164" t="s">
        <v>2240</v>
      </c>
      <c r="G1469" s="79"/>
      <c r="H1469" s="79"/>
      <c r="I1469" s="79"/>
      <c r="J1469" s="79"/>
      <c r="K1469" s="79"/>
      <c r="L1469" s="80"/>
      <c r="M1469" s="165"/>
      <c r="O1469" s="79"/>
      <c r="P1469" s="79"/>
      <c r="Q1469" s="79"/>
      <c r="R1469" s="79"/>
      <c r="S1469" s="79"/>
      <c r="T1469" s="166"/>
      <c r="U1469" s="79"/>
      <c r="V1469" s="79"/>
      <c r="W1469" s="79"/>
      <c r="X1469" s="79"/>
      <c r="Y1469" s="79"/>
      <c r="Z1469" s="79"/>
      <c r="AA1469" s="79"/>
      <c r="AB1469" s="79"/>
      <c r="AC1469" s="79"/>
      <c r="AD1469" s="79"/>
      <c r="AE1469" s="79"/>
      <c r="AT1469" s="72" t="s">
        <v>116</v>
      </c>
      <c r="AU1469" s="72" t="s">
        <v>62</v>
      </c>
    </row>
    <row r="1470" spans="1:65" s="82" customFormat="1" ht="16.5" customHeight="1" x14ac:dyDescent="0.2">
      <c r="A1470" s="79"/>
      <c r="B1470" s="150"/>
      <c r="C1470" s="151" t="s">
        <v>2242</v>
      </c>
      <c r="D1470" s="151" t="s">
        <v>26</v>
      </c>
      <c r="E1470" s="152" t="s">
        <v>2243</v>
      </c>
      <c r="F1470" s="153" t="s">
        <v>2244</v>
      </c>
      <c r="G1470" s="154" t="s">
        <v>161</v>
      </c>
      <c r="H1470" s="155">
        <v>3</v>
      </c>
      <c r="I1470" s="156">
        <v>120.01</v>
      </c>
      <c r="J1470" s="156">
        <f>ROUND(I1470*H1470,2)</f>
        <v>360.03</v>
      </c>
      <c r="K1470" s="153" t="s">
        <v>3562</v>
      </c>
      <c r="L1470" s="80"/>
      <c r="M1470" s="157" t="s">
        <v>31</v>
      </c>
      <c r="N1470" s="158" t="s">
        <v>3550</v>
      </c>
      <c r="O1470" s="159">
        <v>0.216</v>
      </c>
      <c r="P1470" s="159">
        <f>O1470*H1470</f>
        <v>0.64800000000000002</v>
      </c>
      <c r="Q1470" s="159">
        <v>9.37614E-5</v>
      </c>
      <c r="R1470" s="159">
        <f>Q1470*H1470</f>
        <v>2.8128419999999999E-4</v>
      </c>
      <c r="S1470" s="159">
        <v>0</v>
      </c>
      <c r="T1470" s="160">
        <f>S1470*H1470</f>
        <v>0</v>
      </c>
      <c r="U1470" s="79"/>
      <c r="V1470" s="79"/>
      <c r="W1470" s="79"/>
      <c r="X1470" s="79"/>
      <c r="Y1470" s="79"/>
      <c r="Z1470" s="79"/>
      <c r="AA1470" s="79"/>
      <c r="AB1470" s="79"/>
      <c r="AC1470" s="79"/>
      <c r="AD1470" s="79"/>
      <c r="AE1470" s="79"/>
      <c r="AR1470" s="161" t="s">
        <v>162</v>
      </c>
      <c r="AT1470" s="161" t="s">
        <v>26</v>
      </c>
      <c r="AU1470" s="161" t="s">
        <v>62</v>
      </c>
      <c r="AY1470" s="72" t="s">
        <v>107</v>
      </c>
      <c r="BE1470" s="162">
        <f>IF(N1470="základní",J1470,0)</f>
        <v>360.03</v>
      </c>
      <c r="BF1470" s="162">
        <f>IF(N1470="snížená",J1470,0)</f>
        <v>0</v>
      </c>
      <c r="BG1470" s="162">
        <f>IF(N1470="zákl. přenesená",J1470,0)</f>
        <v>0</v>
      </c>
      <c r="BH1470" s="162">
        <f>IF(N1470="sníž. přenesená",J1470,0)</f>
        <v>0</v>
      </c>
      <c r="BI1470" s="162">
        <f>IF(N1470="nulová",J1470,0)</f>
        <v>0</v>
      </c>
      <c r="BJ1470" s="72" t="s">
        <v>105</v>
      </c>
      <c r="BK1470" s="162">
        <f>ROUND(I1470*H1470,2)</f>
        <v>360.03</v>
      </c>
      <c r="BL1470" s="72" t="s">
        <v>162</v>
      </c>
      <c r="BM1470" s="161" t="s">
        <v>2245</v>
      </c>
    </row>
    <row r="1471" spans="1:65" s="82" customFormat="1" x14ac:dyDescent="0.2">
      <c r="A1471" s="79"/>
      <c r="B1471" s="80"/>
      <c r="C1471" s="79"/>
      <c r="D1471" s="163" t="s">
        <v>116</v>
      </c>
      <c r="E1471" s="79"/>
      <c r="F1471" s="164" t="s">
        <v>2246</v>
      </c>
      <c r="G1471" s="79"/>
      <c r="H1471" s="79"/>
      <c r="I1471" s="79"/>
      <c r="J1471" s="79"/>
      <c r="K1471" s="79"/>
      <c r="L1471" s="80"/>
      <c r="M1471" s="165"/>
      <c r="O1471" s="79"/>
      <c r="P1471" s="79"/>
      <c r="Q1471" s="79"/>
      <c r="R1471" s="79"/>
      <c r="S1471" s="79"/>
      <c r="T1471" s="166"/>
      <c r="U1471" s="79"/>
      <c r="V1471" s="79"/>
      <c r="W1471" s="79"/>
      <c r="X1471" s="79"/>
      <c r="Y1471" s="79"/>
      <c r="Z1471" s="79"/>
      <c r="AA1471" s="79"/>
      <c r="AB1471" s="79"/>
      <c r="AC1471" s="79"/>
      <c r="AD1471" s="79"/>
      <c r="AE1471" s="79"/>
      <c r="AT1471" s="72" t="s">
        <v>116</v>
      </c>
      <c r="AU1471" s="72" t="s">
        <v>62</v>
      </c>
    </row>
    <row r="1472" spans="1:65" s="82" customFormat="1" x14ac:dyDescent="0.2">
      <c r="A1472" s="79"/>
      <c r="B1472" s="80"/>
      <c r="C1472" s="79"/>
      <c r="D1472" s="167" t="s">
        <v>118</v>
      </c>
      <c r="E1472" s="79"/>
      <c r="F1472" s="168" t="s">
        <v>4143</v>
      </c>
      <c r="G1472" s="79"/>
      <c r="H1472" s="79"/>
      <c r="I1472" s="79"/>
      <c r="J1472" s="79"/>
      <c r="K1472" s="79"/>
      <c r="L1472" s="80"/>
      <c r="M1472" s="165"/>
      <c r="O1472" s="79"/>
      <c r="P1472" s="79"/>
      <c r="Q1472" s="79"/>
      <c r="R1472" s="79"/>
      <c r="S1472" s="79"/>
      <c r="T1472" s="166"/>
      <c r="U1472" s="79"/>
      <c r="V1472" s="79"/>
      <c r="W1472" s="79"/>
      <c r="X1472" s="79"/>
      <c r="Y1472" s="79"/>
      <c r="Z1472" s="79"/>
      <c r="AA1472" s="79"/>
      <c r="AB1472" s="79"/>
      <c r="AC1472" s="79"/>
      <c r="AD1472" s="79"/>
      <c r="AE1472" s="79"/>
      <c r="AT1472" s="72" t="s">
        <v>118</v>
      </c>
      <c r="AU1472" s="72" t="s">
        <v>62</v>
      </c>
    </row>
    <row r="1473" spans="1:65" s="82" customFormat="1" ht="16.5" customHeight="1" x14ac:dyDescent="0.2">
      <c r="A1473" s="79"/>
      <c r="B1473" s="150"/>
      <c r="C1473" s="151" t="s">
        <v>2247</v>
      </c>
      <c r="D1473" s="151" t="s">
        <v>26</v>
      </c>
      <c r="E1473" s="152" t="s">
        <v>2248</v>
      </c>
      <c r="F1473" s="153" t="s">
        <v>2249</v>
      </c>
      <c r="G1473" s="154" t="s">
        <v>161</v>
      </c>
      <c r="H1473" s="155">
        <v>1</v>
      </c>
      <c r="I1473" s="156">
        <v>121.19</v>
      </c>
      <c r="J1473" s="156">
        <f>ROUND(I1473*H1473,2)</f>
        <v>121.19</v>
      </c>
      <c r="K1473" s="153" t="s">
        <v>3562</v>
      </c>
      <c r="L1473" s="80"/>
      <c r="M1473" s="157" t="s">
        <v>31</v>
      </c>
      <c r="N1473" s="158" t="s">
        <v>3550</v>
      </c>
      <c r="O1473" s="159">
        <v>0.216</v>
      </c>
      <c r="P1473" s="159">
        <f>O1473*H1473</f>
        <v>0.216</v>
      </c>
      <c r="Q1473" s="159">
        <v>1.178058E-4</v>
      </c>
      <c r="R1473" s="159">
        <f>Q1473*H1473</f>
        <v>1.178058E-4</v>
      </c>
      <c r="S1473" s="159">
        <v>0</v>
      </c>
      <c r="T1473" s="160">
        <f>S1473*H1473</f>
        <v>0</v>
      </c>
      <c r="U1473" s="79"/>
      <c r="V1473" s="79"/>
      <c r="W1473" s="79"/>
      <c r="X1473" s="79"/>
      <c r="Y1473" s="79"/>
      <c r="Z1473" s="79"/>
      <c r="AA1473" s="79"/>
      <c r="AB1473" s="79"/>
      <c r="AC1473" s="79"/>
      <c r="AD1473" s="79"/>
      <c r="AE1473" s="79"/>
      <c r="AR1473" s="161" t="s">
        <v>162</v>
      </c>
      <c r="AT1473" s="161" t="s">
        <v>26</v>
      </c>
      <c r="AU1473" s="161" t="s">
        <v>62</v>
      </c>
      <c r="AY1473" s="72" t="s">
        <v>107</v>
      </c>
      <c r="BE1473" s="162">
        <f>IF(N1473="základní",J1473,0)</f>
        <v>121.19</v>
      </c>
      <c r="BF1473" s="162">
        <f>IF(N1473="snížená",J1473,0)</f>
        <v>0</v>
      </c>
      <c r="BG1473" s="162">
        <f>IF(N1473="zákl. přenesená",J1473,0)</f>
        <v>0</v>
      </c>
      <c r="BH1473" s="162">
        <f>IF(N1473="sníž. přenesená",J1473,0)</f>
        <v>0</v>
      </c>
      <c r="BI1473" s="162">
        <f>IF(N1473="nulová",J1473,0)</f>
        <v>0</v>
      </c>
      <c r="BJ1473" s="72" t="s">
        <v>105</v>
      </c>
      <c r="BK1473" s="162">
        <f>ROUND(I1473*H1473,2)</f>
        <v>121.19</v>
      </c>
      <c r="BL1473" s="72" t="s">
        <v>162</v>
      </c>
      <c r="BM1473" s="161" t="s">
        <v>2250</v>
      </c>
    </row>
    <row r="1474" spans="1:65" s="82" customFormat="1" x14ac:dyDescent="0.2">
      <c r="A1474" s="79"/>
      <c r="B1474" s="80"/>
      <c r="C1474" s="79"/>
      <c r="D1474" s="163" t="s">
        <v>116</v>
      </c>
      <c r="E1474" s="79"/>
      <c r="F1474" s="164" t="s">
        <v>2251</v>
      </c>
      <c r="G1474" s="79"/>
      <c r="H1474" s="79"/>
      <c r="I1474" s="79"/>
      <c r="J1474" s="79"/>
      <c r="K1474" s="79"/>
      <c r="L1474" s="80"/>
      <c r="M1474" s="165"/>
      <c r="O1474" s="79"/>
      <c r="P1474" s="79"/>
      <c r="Q1474" s="79"/>
      <c r="R1474" s="79"/>
      <c r="S1474" s="79"/>
      <c r="T1474" s="166"/>
      <c r="U1474" s="79"/>
      <c r="V1474" s="79"/>
      <c r="W1474" s="79"/>
      <c r="X1474" s="79"/>
      <c r="Y1474" s="79"/>
      <c r="Z1474" s="79"/>
      <c r="AA1474" s="79"/>
      <c r="AB1474" s="79"/>
      <c r="AC1474" s="79"/>
      <c r="AD1474" s="79"/>
      <c r="AE1474" s="79"/>
      <c r="AT1474" s="72" t="s">
        <v>116</v>
      </c>
      <c r="AU1474" s="72" t="s">
        <v>62</v>
      </c>
    </row>
    <row r="1475" spans="1:65" s="82" customFormat="1" x14ac:dyDescent="0.2">
      <c r="A1475" s="79"/>
      <c r="B1475" s="80"/>
      <c r="C1475" s="79"/>
      <c r="D1475" s="167" t="s">
        <v>118</v>
      </c>
      <c r="E1475" s="79"/>
      <c r="F1475" s="168" t="s">
        <v>4144</v>
      </c>
      <c r="G1475" s="79"/>
      <c r="H1475" s="79"/>
      <c r="I1475" s="79"/>
      <c r="J1475" s="79"/>
      <c r="K1475" s="79"/>
      <c r="L1475" s="80"/>
      <c r="M1475" s="165"/>
      <c r="O1475" s="79"/>
      <c r="P1475" s="79"/>
      <c r="Q1475" s="79"/>
      <c r="R1475" s="79"/>
      <c r="S1475" s="79"/>
      <c r="T1475" s="166"/>
      <c r="U1475" s="79"/>
      <c r="V1475" s="79"/>
      <c r="W1475" s="79"/>
      <c r="X1475" s="79"/>
      <c r="Y1475" s="79"/>
      <c r="Z1475" s="79"/>
      <c r="AA1475" s="79"/>
      <c r="AB1475" s="79"/>
      <c r="AC1475" s="79"/>
      <c r="AD1475" s="79"/>
      <c r="AE1475" s="79"/>
      <c r="AT1475" s="72" t="s">
        <v>118</v>
      </c>
      <c r="AU1475" s="72" t="s">
        <v>62</v>
      </c>
    </row>
    <row r="1476" spans="1:65" s="82" customFormat="1" ht="16.5" customHeight="1" x14ac:dyDescent="0.2">
      <c r="A1476" s="79"/>
      <c r="B1476" s="150"/>
      <c r="C1476" s="169" t="s">
        <v>2252</v>
      </c>
      <c r="D1476" s="169" t="s">
        <v>338</v>
      </c>
      <c r="E1476" s="170" t="s">
        <v>2253</v>
      </c>
      <c r="F1476" s="171" t="s">
        <v>2254</v>
      </c>
      <c r="G1476" s="172" t="s">
        <v>161</v>
      </c>
      <c r="H1476" s="173">
        <v>1</v>
      </c>
      <c r="I1476" s="174">
        <v>3300</v>
      </c>
      <c r="J1476" s="174">
        <f>ROUND(I1476*H1476,2)</f>
        <v>3300</v>
      </c>
      <c r="K1476" s="171" t="s">
        <v>3562</v>
      </c>
      <c r="L1476" s="175"/>
      <c r="M1476" s="176" t="s">
        <v>31</v>
      </c>
      <c r="N1476" s="177" t="s">
        <v>3550</v>
      </c>
      <c r="O1476" s="159">
        <v>0</v>
      </c>
      <c r="P1476" s="159">
        <f>O1476*H1476</f>
        <v>0</v>
      </c>
      <c r="Q1476" s="159">
        <v>1.0300000000000001E-3</v>
      </c>
      <c r="R1476" s="159">
        <f>Q1476*H1476</f>
        <v>1.0300000000000001E-3</v>
      </c>
      <c r="S1476" s="159">
        <v>0</v>
      </c>
      <c r="T1476" s="160">
        <f>S1476*H1476</f>
        <v>0</v>
      </c>
      <c r="U1476" s="79"/>
      <c r="V1476" s="79"/>
      <c r="W1476" s="79"/>
      <c r="X1476" s="79"/>
      <c r="Y1476" s="79"/>
      <c r="Z1476" s="79"/>
      <c r="AA1476" s="79"/>
      <c r="AB1476" s="79"/>
      <c r="AC1476" s="79"/>
      <c r="AD1476" s="79"/>
      <c r="AE1476" s="79"/>
      <c r="AR1476" s="161" t="s">
        <v>268</v>
      </c>
      <c r="AT1476" s="161" t="s">
        <v>338</v>
      </c>
      <c r="AU1476" s="161" t="s">
        <v>62</v>
      </c>
      <c r="AY1476" s="72" t="s">
        <v>107</v>
      </c>
      <c r="BE1476" s="162">
        <f>IF(N1476="základní",J1476,0)</f>
        <v>3300</v>
      </c>
      <c r="BF1476" s="162">
        <f>IF(N1476="snížená",J1476,0)</f>
        <v>0</v>
      </c>
      <c r="BG1476" s="162">
        <f>IF(N1476="zákl. přenesená",J1476,0)</f>
        <v>0</v>
      </c>
      <c r="BH1476" s="162">
        <f>IF(N1476="sníž. přenesená",J1476,0)</f>
        <v>0</v>
      </c>
      <c r="BI1476" s="162">
        <f>IF(N1476="nulová",J1476,0)</f>
        <v>0</v>
      </c>
      <c r="BJ1476" s="72" t="s">
        <v>105</v>
      </c>
      <c r="BK1476" s="162">
        <f>ROUND(I1476*H1476,2)</f>
        <v>3300</v>
      </c>
      <c r="BL1476" s="72" t="s">
        <v>162</v>
      </c>
      <c r="BM1476" s="161" t="s">
        <v>2255</v>
      </c>
    </row>
    <row r="1477" spans="1:65" s="82" customFormat="1" x14ac:dyDescent="0.2">
      <c r="A1477" s="79"/>
      <c r="B1477" s="80"/>
      <c r="C1477" s="79"/>
      <c r="D1477" s="163" t="s">
        <v>116</v>
      </c>
      <c r="E1477" s="79"/>
      <c r="F1477" s="164" t="s">
        <v>2254</v>
      </c>
      <c r="G1477" s="79"/>
      <c r="H1477" s="79"/>
      <c r="I1477" s="79"/>
      <c r="J1477" s="79"/>
      <c r="K1477" s="79"/>
      <c r="L1477" s="80"/>
      <c r="M1477" s="165"/>
      <c r="O1477" s="79"/>
      <c r="P1477" s="79"/>
      <c r="Q1477" s="79"/>
      <c r="R1477" s="79"/>
      <c r="S1477" s="79"/>
      <c r="T1477" s="166"/>
      <c r="U1477" s="79"/>
      <c r="V1477" s="79"/>
      <c r="W1477" s="79"/>
      <c r="X1477" s="79"/>
      <c r="Y1477" s="79"/>
      <c r="Z1477" s="79"/>
      <c r="AA1477" s="79"/>
      <c r="AB1477" s="79"/>
      <c r="AC1477" s="79"/>
      <c r="AD1477" s="79"/>
      <c r="AE1477" s="79"/>
      <c r="AT1477" s="72" t="s">
        <v>116</v>
      </c>
      <c r="AU1477" s="72" t="s">
        <v>62</v>
      </c>
    </row>
    <row r="1478" spans="1:65" s="82" customFormat="1" ht="16.5" customHeight="1" x14ac:dyDescent="0.2">
      <c r="A1478" s="79"/>
      <c r="B1478" s="150"/>
      <c r="C1478" s="151" t="s">
        <v>2256</v>
      </c>
      <c r="D1478" s="151" t="s">
        <v>26</v>
      </c>
      <c r="E1478" s="152" t="s">
        <v>2257</v>
      </c>
      <c r="F1478" s="153" t="s">
        <v>2258</v>
      </c>
      <c r="G1478" s="154" t="s">
        <v>161</v>
      </c>
      <c r="H1478" s="155">
        <v>7</v>
      </c>
      <c r="I1478" s="156">
        <v>145.19999999999999</v>
      </c>
      <c r="J1478" s="156">
        <f>ROUND(I1478*H1478,2)</f>
        <v>1016.4</v>
      </c>
      <c r="K1478" s="153" t="s">
        <v>3562</v>
      </c>
      <c r="L1478" s="80"/>
      <c r="M1478" s="157" t="s">
        <v>31</v>
      </c>
      <c r="N1478" s="158" t="s">
        <v>3550</v>
      </c>
      <c r="O1478" s="159">
        <v>0.25800000000000001</v>
      </c>
      <c r="P1478" s="159">
        <f>O1478*H1478</f>
        <v>1.806</v>
      </c>
      <c r="Q1478" s="159">
        <v>1.497762E-4</v>
      </c>
      <c r="R1478" s="159">
        <f>Q1478*H1478</f>
        <v>1.0484334E-3</v>
      </c>
      <c r="S1478" s="159">
        <v>0</v>
      </c>
      <c r="T1478" s="160">
        <f>S1478*H1478</f>
        <v>0</v>
      </c>
      <c r="U1478" s="79"/>
      <c r="V1478" s="79"/>
      <c r="W1478" s="79"/>
      <c r="X1478" s="79"/>
      <c r="Y1478" s="79"/>
      <c r="Z1478" s="79"/>
      <c r="AA1478" s="79"/>
      <c r="AB1478" s="79"/>
      <c r="AC1478" s="79"/>
      <c r="AD1478" s="79"/>
      <c r="AE1478" s="79"/>
      <c r="AR1478" s="161" t="s">
        <v>162</v>
      </c>
      <c r="AT1478" s="161" t="s">
        <v>26</v>
      </c>
      <c r="AU1478" s="161" t="s">
        <v>62</v>
      </c>
      <c r="AY1478" s="72" t="s">
        <v>107</v>
      </c>
      <c r="BE1478" s="162">
        <f>IF(N1478="základní",J1478,0)</f>
        <v>1016.4</v>
      </c>
      <c r="BF1478" s="162">
        <f>IF(N1478="snížená",J1478,0)</f>
        <v>0</v>
      </c>
      <c r="BG1478" s="162">
        <f>IF(N1478="zákl. přenesená",J1478,0)</f>
        <v>0</v>
      </c>
      <c r="BH1478" s="162">
        <f>IF(N1478="sníž. přenesená",J1478,0)</f>
        <v>0</v>
      </c>
      <c r="BI1478" s="162">
        <f>IF(N1478="nulová",J1478,0)</f>
        <v>0</v>
      </c>
      <c r="BJ1478" s="72" t="s">
        <v>105</v>
      </c>
      <c r="BK1478" s="162">
        <f>ROUND(I1478*H1478,2)</f>
        <v>1016.4</v>
      </c>
      <c r="BL1478" s="72" t="s">
        <v>162</v>
      </c>
      <c r="BM1478" s="161" t="s">
        <v>2259</v>
      </c>
    </row>
    <row r="1479" spans="1:65" s="82" customFormat="1" x14ac:dyDescent="0.2">
      <c r="A1479" s="79"/>
      <c r="B1479" s="80"/>
      <c r="C1479" s="79"/>
      <c r="D1479" s="163" t="s">
        <v>116</v>
      </c>
      <c r="E1479" s="79"/>
      <c r="F1479" s="164" t="s">
        <v>2260</v>
      </c>
      <c r="G1479" s="79"/>
      <c r="H1479" s="79"/>
      <c r="I1479" s="79"/>
      <c r="J1479" s="79"/>
      <c r="K1479" s="79"/>
      <c r="L1479" s="80"/>
      <c r="M1479" s="165"/>
      <c r="O1479" s="79"/>
      <c r="P1479" s="79"/>
      <c r="Q1479" s="79"/>
      <c r="R1479" s="79"/>
      <c r="S1479" s="79"/>
      <c r="T1479" s="166"/>
      <c r="U1479" s="79"/>
      <c r="V1479" s="79"/>
      <c r="W1479" s="79"/>
      <c r="X1479" s="79"/>
      <c r="Y1479" s="79"/>
      <c r="Z1479" s="79"/>
      <c r="AA1479" s="79"/>
      <c r="AB1479" s="79"/>
      <c r="AC1479" s="79"/>
      <c r="AD1479" s="79"/>
      <c r="AE1479" s="79"/>
      <c r="AT1479" s="72" t="s">
        <v>116</v>
      </c>
      <c r="AU1479" s="72" t="s">
        <v>62</v>
      </c>
    </row>
    <row r="1480" spans="1:65" s="82" customFormat="1" x14ac:dyDescent="0.2">
      <c r="A1480" s="79"/>
      <c r="B1480" s="80"/>
      <c r="C1480" s="79"/>
      <c r="D1480" s="167" t="s">
        <v>118</v>
      </c>
      <c r="E1480" s="79"/>
      <c r="F1480" s="168" t="s">
        <v>4145</v>
      </c>
      <c r="G1480" s="79"/>
      <c r="H1480" s="79"/>
      <c r="I1480" s="79"/>
      <c r="J1480" s="79"/>
      <c r="K1480" s="79"/>
      <c r="L1480" s="80"/>
      <c r="M1480" s="165"/>
      <c r="O1480" s="79"/>
      <c r="P1480" s="79"/>
      <c r="Q1480" s="79"/>
      <c r="R1480" s="79"/>
      <c r="S1480" s="79"/>
      <c r="T1480" s="166"/>
      <c r="U1480" s="79"/>
      <c r="V1480" s="79"/>
      <c r="W1480" s="79"/>
      <c r="X1480" s="79"/>
      <c r="Y1480" s="79"/>
      <c r="Z1480" s="79"/>
      <c r="AA1480" s="79"/>
      <c r="AB1480" s="79"/>
      <c r="AC1480" s="79"/>
      <c r="AD1480" s="79"/>
      <c r="AE1480" s="79"/>
      <c r="AT1480" s="72" t="s">
        <v>118</v>
      </c>
      <c r="AU1480" s="72" t="s">
        <v>62</v>
      </c>
    </row>
    <row r="1481" spans="1:65" s="82" customFormat="1" ht="16.5" customHeight="1" x14ac:dyDescent="0.2">
      <c r="A1481" s="79"/>
      <c r="B1481" s="150"/>
      <c r="C1481" s="169" t="s">
        <v>2261</v>
      </c>
      <c r="D1481" s="169" t="s">
        <v>338</v>
      </c>
      <c r="E1481" s="170" t="s">
        <v>2262</v>
      </c>
      <c r="F1481" s="171" t="s">
        <v>2263</v>
      </c>
      <c r="G1481" s="172" t="s">
        <v>161</v>
      </c>
      <c r="H1481" s="173">
        <v>7</v>
      </c>
      <c r="I1481" s="174">
        <v>1390</v>
      </c>
      <c r="J1481" s="174">
        <f>ROUND(I1481*H1481,2)</f>
        <v>9730</v>
      </c>
      <c r="K1481" s="171" t="s">
        <v>3562</v>
      </c>
      <c r="L1481" s="175"/>
      <c r="M1481" s="176" t="s">
        <v>31</v>
      </c>
      <c r="N1481" s="177" t="s">
        <v>3550</v>
      </c>
      <c r="O1481" s="159">
        <v>0</v>
      </c>
      <c r="P1481" s="159">
        <f>O1481*H1481</f>
        <v>0</v>
      </c>
      <c r="Q1481" s="159">
        <v>8.0000000000000004E-4</v>
      </c>
      <c r="R1481" s="159">
        <f>Q1481*H1481</f>
        <v>5.5999999999999999E-3</v>
      </c>
      <c r="S1481" s="159">
        <v>0</v>
      </c>
      <c r="T1481" s="160">
        <f>S1481*H1481</f>
        <v>0</v>
      </c>
      <c r="U1481" s="79"/>
      <c r="V1481" s="79"/>
      <c r="W1481" s="79"/>
      <c r="X1481" s="79"/>
      <c r="Y1481" s="79"/>
      <c r="Z1481" s="79"/>
      <c r="AA1481" s="79"/>
      <c r="AB1481" s="79"/>
      <c r="AC1481" s="79"/>
      <c r="AD1481" s="79"/>
      <c r="AE1481" s="79"/>
      <c r="AR1481" s="161" t="s">
        <v>268</v>
      </c>
      <c r="AT1481" s="161" t="s">
        <v>338</v>
      </c>
      <c r="AU1481" s="161" t="s">
        <v>62</v>
      </c>
      <c r="AY1481" s="72" t="s">
        <v>107</v>
      </c>
      <c r="BE1481" s="162">
        <f>IF(N1481="základní",J1481,0)</f>
        <v>9730</v>
      </c>
      <c r="BF1481" s="162">
        <f>IF(N1481="snížená",J1481,0)</f>
        <v>0</v>
      </c>
      <c r="BG1481" s="162">
        <f>IF(N1481="zákl. přenesená",J1481,0)</f>
        <v>0</v>
      </c>
      <c r="BH1481" s="162">
        <f>IF(N1481="sníž. přenesená",J1481,0)</f>
        <v>0</v>
      </c>
      <c r="BI1481" s="162">
        <f>IF(N1481="nulová",J1481,0)</f>
        <v>0</v>
      </c>
      <c r="BJ1481" s="72" t="s">
        <v>105</v>
      </c>
      <c r="BK1481" s="162">
        <f>ROUND(I1481*H1481,2)</f>
        <v>9730</v>
      </c>
      <c r="BL1481" s="72" t="s">
        <v>162</v>
      </c>
      <c r="BM1481" s="161" t="s">
        <v>2264</v>
      </c>
    </row>
    <row r="1482" spans="1:65" s="82" customFormat="1" x14ac:dyDescent="0.2">
      <c r="A1482" s="79"/>
      <c r="B1482" s="80"/>
      <c r="C1482" s="79"/>
      <c r="D1482" s="163" t="s">
        <v>116</v>
      </c>
      <c r="E1482" s="79"/>
      <c r="F1482" s="164" t="s">
        <v>2263</v>
      </c>
      <c r="G1482" s="79"/>
      <c r="H1482" s="79"/>
      <c r="I1482" s="79"/>
      <c r="J1482" s="79"/>
      <c r="K1482" s="79"/>
      <c r="L1482" s="80"/>
      <c r="M1482" s="165"/>
      <c r="O1482" s="79"/>
      <c r="P1482" s="79"/>
      <c r="Q1482" s="79"/>
      <c r="R1482" s="79"/>
      <c r="S1482" s="79"/>
      <c r="T1482" s="166"/>
      <c r="U1482" s="79"/>
      <c r="V1482" s="79"/>
      <c r="W1482" s="79"/>
      <c r="X1482" s="79"/>
      <c r="Y1482" s="79"/>
      <c r="Z1482" s="79"/>
      <c r="AA1482" s="79"/>
      <c r="AB1482" s="79"/>
      <c r="AC1482" s="79"/>
      <c r="AD1482" s="79"/>
      <c r="AE1482" s="79"/>
      <c r="AT1482" s="72" t="s">
        <v>116</v>
      </c>
      <c r="AU1482" s="72" t="s">
        <v>62</v>
      </c>
    </row>
    <row r="1483" spans="1:65" s="82" customFormat="1" ht="16.5" customHeight="1" x14ac:dyDescent="0.2">
      <c r="A1483" s="79"/>
      <c r="B1483" s="150"/>
      <c r="C1483" s="151" t="s">
        <v>2265</v>
      </c>
      <c r="D1483" s="151" t="s">
        <v>26</v>
      </c>
      <c r="E1483" s="152" t="s">
        <v>2266</v>
      </c>
      <c r="F1483" s="153" t="s">
        <v>2267</v>
      </c>
      <c r="G1483" s="154" t="s">
        <v>161</v>
      </c>
      <c r="H1483" s="155">
        <v>7</v>
      </c>
      <c r="I1483" s="156">
        <v>69.540000000000006</v>
      </c>
      <c r="J1483" s="156">
        <f>ROUND(I1483*H1483,2)</f>
        <v>486.78</v>
      </c>
      <c r="K1483" s="153" t="s">
        <v>3562</v>
      </c>
      <c r="L1483" s="80"/>
      <c r="M1483" s="157" t="s">
        <v>31</v>
      </c>
      <c r="N1483" s="158" t="s">
        <v>3550</v>
      </c>
      <c r="O1483" s="159">
        <v>6.2E-2</v>
      </c>
      <c r="P1483" s="159">
        <f>O1483*H1483</f>
        <v>0.434</v>
      </c>
      <c r="Q1483" s="159">
        <v>4.9570000000000001E-5</v>
      </c>
      <c r="R1483" s="159">
        <f>Q1483*H1483</f>
        <v>3.4699000000000004E-4</v>
      </c>
      <c r="S1483" s="159">
        <v>0</v>
      </c>
      <c r="T1483" s="160">
        <f>S1483*H1483</f>
        <v>0</v>
      </c>
      <c r="U1483" s="79"/>
      <c r="V1483" s="79"/>
      <c r="W1483" s="79"/>
      <c r="X1483" s="79"/>
      <c r="Y1483" s="79"/>
      <c r="Z1483" s="79"/>
      <c r="AA1483" s="79"/>
      <c r="AB1483" s="79"/>
      <c r="AC1483" s="79"/>
      <c r="AD1483" s="79"/>
      <c r="AE1483" s="79"/>
      <c r="AR1483" s="161" t="s">
        <v>162</v>
      </c>
      <c r="AT1483" s="161" t="s">
        <v>26</v>
      </c>
      <c r="AU1483" s="161" t="s">
        <v>62</v>
      </c>
      <c r="AY1483" s="72" t="s">
        <v>107</v>
      </c>
      <c r="BE1483" s="162">
        <f>IF(N1483="základní",J1483,0)</f>
        <v>486.78</v>
      </c>
      <c r="BF1483" s="162">
        <f>IF(N1483="snížená",J1483,0)</f>
        <v>0</v>
      </c>
      <c r="BG1483" s="162">
        <f>IF(N1483="zákl. přenesená",J1483,0)</f>
        <v>0</v>
      </c>
      <c r="BH1483" s="162">
        <f>IF(N1483="sníž. přenesená",J1483,0)</f>
        <v>0</v>
      </c>
      <c r="BI1483" s="162">
        <f>IF(N1483="nulová",J1483,0)</f>
        <v>0</v>
      </c>
      <c r="BJ1483" s="72" t="s">
        <v>105</v>
      </c>
      <c r="BK1483" s="162">
        <f>ROUND(I1483*H1483,2)</f>
        <v>486.78</v>
      </c>
      <c r="BL1483" s="72" t="s">
        <v>162</v>
      </c>
      <c r="BM1483" s="161" t="s">
        <v>2268</v>
      </c>
    </row>
    <row r="1484" spans="1:65" s="82" customFormat="1" x14ac:dyDescent="0.2">
      <c r="A1484" s="79"/>
      <c r="B1484" s="80"/>
      <c r="C1484" s="79"/>
      <c r="D1484" s="163" t="s">
        <v>116</v>
      </c>
      <c r="E1484" s="79"/>
      <c r="F1484" s="164" t="s">
        <v>2269</v>
      </c>
      <c r="G1484" s="79"/>
      <c r="H1484" s="79"/>
      <c r="I1484" s="79"/>
      <c r="J1484" s="79"/>
      <c r="K1484" s="79"/>
      <c r="L1484" s="80"/>
      <c r="M1484" s="165"/>
      <c r="O1484" s="79"/>
      <c r="P1484" s="79"/>
      <c r="Q1484" s="79"/>
      <c r="R1484" s="79"/>
      <c r="S1484" s="79"/>
      <c r="T1484" s="166"/>
      <c r="U1484" s="79"/>
      <c r="V1484" s="79"/>
      <c r="W1484" s="79"/>
      <c r="X1484" s="79"/>
      <c r="Y1484" s="79"/>
      <c r="Z1484" s="79"/>
      <c r="AA1484" s="79"/>
      <c r="AB1484" s="79"/>
      <c r="AC1484" s="79"/>
      <c r="AD1484" s="79"/>
      <c r="AE1484" s="79"/>
      <c r="AT1484" s="72" t="s">
        <v>116</v>
      </c>
      <c r="AU1484" s="72" t="s">
        <v>62</v>
      </c>
    </row>
    <row r="1485" spans="1:65" s="82" customFormat="1" x14ac:dyDescent="0.2">
      <c r="A1485" s="79"/>
      <c r="B1485" s="80"/>
      <c r="C1485" s="79"/>
      <c r="D1485" s="167" t="s">
        <v>118</v>
      </c>
      <c r="E1485" s="79"/>
      <c r="F1485" s="168" t="s">
        <v>4146</v>
      </c>
      <c r="G1485" s="79"/>
      <c r="H1485" s="79"/>
      <c r="I1485" s="79"/>
      <c r="J1485" s="79"/>
      <c r="K1485" s="79"/>
      <c r="L1485" s="80"/>
      <c r="M1485" s="165"/>
      <c r="O1485" s="79"/>
      <c r="P1485" s="79"/>
      <c r="Q1485" s="79"/>
      <c r="R1485" s="79"/>
      <c r="S1485" s="79"/>
      <c r="T1485" s="166"/>
      <c r="U1485" s="79"/>
      <c r="V1485" s="79"/>
      <c r="W1485" s="79"/>
      <c r="X1485" s="79"/>
      <c r="Y1485" s="79"/>
      <c r="Z1485" s="79"/>
      <c r="AA1485" s="79"/>
      <c r="AB1485" s="79"/>
      <c r="AC1485" s="79"/>
      <c r="AD1485" s="79"/>
      <c r="AE1485" s="79"/>
      <c r="AT1485" s="72" t="s">
        <v>118</v>
      </c>
      <c r="AU1485" s="72" t="s">
        <v>62</v>
      </c>
    </row>
    <row r="1486" spans="1:65" s="82" customFormat="1" ht="16.5" customHeight="1" x14ac:dyDescent="0.2">
      <c r="A1486" s="79"/>
      <c r="B1486" s="150"/>
      <c r="C1486" s="151" t="s">
        <v>2270</v>
      </c>
      <c r="D1486" s="151" t="s">
        <v>26</v>
      </c>
      <c r="E1486" s="152" t="s">
        <v>2271</v>
      </c>
      <c r="F1486" s="153" t="s">
        <v>2272</v>
      </c>
      <c r="G1486" s="154" t="s">
        <v>161</v>
      </c>
      <c r="H1486" s="155">
        <v>5</v>
      </c>
      <c r="I1486" s="156">
        <v>79.540000000000006</v>
      </c>
      <c r="J1486" s="156">
        <f>ROUND(I1486*H1486,2)</f>
        <v>397.7</v>
      </c>
      <c r="K1486" s="153" t="s">
        <v>3562</v>
      </c>
      <c r="L1486" s="80"/>
      <c r="M1486" s="157" t="s">
        <v>31</v>
      </c>
      <c r="N1486" s="158" t="s">
        <v>3550</v>
      </c>
      <c r="O1486" s="159">
        <v>6.2E-2</v>
      </c>
      <c r="P1486" s="159">
        <f>O1486*H1486</f>
        <v>0.31</v>
      </c>
      <c r="Q1486" s="159">
        <v>5.9570000000000001E-5</v>
      </c>
      <c r="R1486" s="159">
        <f>Q1486*H1486</f>
        <v>2.9785E-4</v>
      </c>
      <c r="S1486" s="159">
        <v>0</v>
      </c>
      <c r="T1486" s="160">
        <f>S1486*H1486</f>
        <v>0</v>
      </c>
      <c r="U1486" s="79"/>
      <c r="V1486" s="79"/>
      <c r="W1486" s="79"/>
      <c r="X1486" s="79"/>
      <c r="Y1486" s="79"/>
      <c r="Z1486" s="79"/>
      <c r="AA1486" s="79"/>
      <c r="AB1486" s="79"/>
      <c r="AC1486" s="79"/>
      <c r="AD1486" s="79"/>
      <c r="AE1486" s="79"/>
      <c r="AR1486" s="161" t="s">
        <v>162</v>
      </c>
      <c r="AT1486" s="161" t="s">
        <v>26</v>
      </c>
      <c r="AU1486" s="161" t="s">
        <v>62</v>
      </c>
      <c r="AY1486" s="72" t="s">
        <v>107</v>
      </c>
      <c r="BE1486" s="162">
        <f>IF(N1486="základní",J1486,0)</f>
        <v>397.7</v>
      </c>
      <c r="BF1486" s="162">
        <f>IF(N1486="snížená",J1486,0)</f>
        <v>0</v>
      </c>
      <c r="BG1486" s="162">
        <f>IF(N1486="zákl. přenesená",J1486,0)</f>
        <v>0</v>
      </c>
      <c r="BH1486" s="162">
        <f>IF(N1486="sníž. přenesená",J1486,0)</f>
        <v>0</v>
      </c>
      <c r="BI1486" s="162">
        <f>IF(N1486="nulová",J1486,0)</f>
        <v>0</v>
      </c>
      <c r="BJ1486" s="72" t="s">
        <v>105</v>
      </c>
      <c r="BK1486" s="162">
        <f>ROUND(I1486*H1486,2)</f>
        <v>397.7</v>
      </c>
      <c r="BL1486" s="72" t="s">
        <v>162</v>
      </c>
      <c r="BM1486" s="161" t="s">
        <v>2273</v>
      </c>
    </row>
    <row r="1487" spans="1:65" s="82" customFormat="1" x14ac:dyDescent="0.2">
      <c r="A1487" s="79"/>
      <c r="B1487" s="80"/>
      <c r="C1487" s="79"/>
      <c r="D1487" s="163" t="s">
        <v>116</v>
      </c>
      <c r="E1487" s="79"/>
      <c r="F1487" s="164" t="s">
        <v>2274</v>
      </c>
      <c r="G1487" s="79"/>
      <c r="H1487" s="79"/>
      <c r="I1487" s="79"/>
      <c r="J1487" s="79"/>
      <c r="K1487" s="79"/>
      <c r="L1487" s="80"/>
      <c r="M1487" s="165"/>
      <c r="O1487" s="79"/>
      <c r="P1487" s="79"/>
      <c r="Q1487" s="79"/>
      <c r="R1487" s="79"/>
      <c r="S1487" s="79"/>
      <c r="T1487" s="166"/>
      <c r="U1487" s="79"/>
      <c r="V1487" s="79"/>
      <c r="W1487" s="79"/>
      <c r="X1487" s="79"/>
      <c r="Y1487" s="79"/>
      <c r="Z1487" s="79"/>
      <c r="AA1487" s="79"/>
      <c r="AB1487" s="79"/>
      <c r="AC1487" s="79"/>
      <c r="AD1487" s="79"/>
      <c r="AE1487" s="79"/>
      <c r="AT1487" s="72" t="s">
        <v>116</v>
      </c>
      <c r="AU1487" s="72" t="s">
        <v>62</v>
      </c>
    </row>
    <row r="1488" spans="1:65" s="82" customFormat="1" x14ac:dyDescent="0.2">
      <c r="A1488" s="79"/>
      <c r="B1488" s="80"/>
      <c r="C1488" s="79"/>
      <c r="D1488" s="167" t="s">
        <v>118</v>
      </c>
      <c r="E1488" s="79"/>
      <c r="F1488" s="168" t="s">
        <v>4147</v>
      </c>
      <c r="G1488" s="79"/>
      <c r="H1488" s="79"/>
      <c r="I1488" s="79"/>
      <c r="J1488" s="79"/>
      <c r="K1488" s="79"/>
      <c r="L1488" s="80"/>
      <c r="M1488" s="165"/>
      <c r="O1488" s="79"/>
      <c r="P1488" s="79"/>
      <c r="Q1488" s="79"/>
      <c r="R1488" s="79"/>
      <c r="S1488" s="79"/>
      <c r="T1488" s="166"/>
      <c r="U1488" s="79"/>
      <c r="V1488" s="79"/>
      <c r="W1488" s="79"/>
      <c r="X1488" s="79"/>
      <c r="Y1488" s="79"/>
      <c r="Z1488" s="79"/>
      <c r="AA1488" s="79"/>
      <c r="AB1488" s="79"/>
      <c r="AC1488" s="79"/>
      <c r="AD1488" s="79"/>
      <c r="AE1488" s="79"/>
      <c r="AT1488" s="72" t="s">
        <v>118</v>
      </c>
      <c r="AU1488" s="72" t="s">
        <v>62</v>
      </c>
    </row>
    <row r="1489" spans="1:65" s="82" customFormat="1" ht="16.5" customHeight="1" x14ac:dyDescent="0.2">
      <c r="A1489" s="79"/>
      <c r="B1489" s="150"/>
      <c r="C1489" s="151" t="s">
        <v>2275</v>
      </c>
      <c r="D1489" s="151" t="s">
        <v>26</v>
      </c>
      <c r="E1489" s="152" t="s">
        <v>2276</v>
      </c>
      <c r="F1489" s="153" t="s">
        <v>2277</v>
      </c>
      <c r="G1489" s="154" t="s">
        <v>161</v>
      </c>
      <c r="H1489" s="155">
        <v>5</v>
      </c>
      <c r="I1489" s="156">
        <v>75.08</v>
      </c>
      <c r="J1489" s="156">
        <f>ROUND(I1489*H1489,2)</f>
        <v>375.4</v>
      </c>
      <c r="K1489" s="153" t="s">
        <v>3562</v>
      </c>
      <c r="L1489" s="80"/>
      <c r="M1489" s="157" t="s">
        <v>31</v>
      </c>
      <c r="N1489" s="158" t="s">
        <v>3550</v>
      </c>
      <c r="O1489" s="159">
        <v>5.0999999999999997E-2</v>
      </c>
      <c r="P1489" s="159">
        <f>O1489*H1489</f>
        <v>0.255</v>
      </c>
      <c r="Q1489" s="159">
        <v>8.9313200000000004E-5</v>
      </c>
      <c r="R1489" s="159">
        <f>Q1489*H1489</f>
        <v>4.4656600000000002E-4</v>
      </c>
      <c r="S1489" s="159">
        <v>0</v>
      </c>
      <c r="T1489" s="160">
        <f>S1489*H1489</f>
        <v>0</v>
      </c>
      <c r="U1489" s="79"/>
      <c r="V1489" s="79"/>
      <c r="W1489" s="79"/>
      <c r="X1489" s="79"/>
      <c r="Y1489" s="79"/>
      <c r="Z1489" s="79"/>
      <c r="AA1489" s="79"/>
      <c r="AB1489" s="79"/>
      <c r="AC1489" s="79"/>
      <c r="AD1489" s="79"/>
      <c r="AE1489" s="79"/>
      <c r="AR1489" s="161" t="s">
        <v>162</v>
      </c>
      <c r="AT1489" s="161" t="s">
        <v>26</v>
      </c>
      <c r="AU1489" s="161" t="s">
        <v>62</v>
      </c>
      <c r="AY1489" s="72" t="s">
        <v>107</v>
      </c>
      <c r="BE1489" s="162">
        <f>IF(N1489="základní",J1489,0)</f>
        <v>375.4</v>
      </c>
      <c r="BF1489" s="162">
        <f>IF(N1489="snížená",J1489,0)</f>
        <v>0</v>
      </c>
      <c r="BG1489" s="162">
        <f>IF(N1489="zákl. přenesená",J1489,0)</f>
        <v>0</v>
      </c>
      <c r="BH1489" s="162">
        <f>IF(N1489="sníž. přenesená",J1489,0)</f>
        <v>0</v>
      </c>
      <c r="BI1489" s="162">
        <f>IF(N1489="nulová",J1489,0)</f>
        <v>0</v>
      </c>
      <c r="BJ1489" s="72" t="s">
        <v>105</v>
      </c>
      <c r="BK1489" s="162">
        <f>ROUND(I1489*H1489,2)</f>
        <v>375.4</v>
      </c>
      <c r="BL1489" s="72" t="s">
        <v>162</v>
      </c>
      <c r="BM1489" s="161" t="s">
        <v>2278</v>
      </c>
    </row>
    <row r="1490" spans="1:65" s="82" customFormat="1" x14ac:dyDescent="0.2">
      <c r="A1490" s="79"/>
      <c r="B1490" s="80"/>
      <c r="C1490" s="79"/>
      <c r="D1490" s="163" t="s">
        <v>116</v>
      </c>
      <c r="E1490" s="79"/>
      <c r="F1490" s="164" t="s">
        <v>2279</v>
      </c>
      <c r="G1490" s="79"/>
      <c r="H1490" s="79"/>
      <c r="I1490" s="79"/>
      <c r="J1490" s="79"/>
      <c r="K1490" s="79"/>
      <c r="L1490" s="80"/>
      <c r="M1490" s="165"/>
      <c r="O1490" s="79"/>
      <c r="P1490" s="79"/>
      <c r="Q1490" s="79"/>
      <c r="R1490" s="79"/>
      <c r="S1490" s="79"/>
      <c r="T1490" s="166"/>
      <c r="U1490" s="79"/>
      <c r="V1490" s="79"/>
      <c r="W1490" s="79"/>
      <c r="X1490" s="79"/>
      <c r="Y1490" s="79"/>
      <c r="Z1490" s="79"/>
      <c r="AA1490" s="79"/>
      <c r="AB1490" s="79"/>
      <c r="AC1490" s="79"/>
      <c r="AD1490" s="79"/>
      <c r="AE1490" s="79"/>
      <c r="AT1490" s="72" t="s">
        <v>116</v>
      </c>
      <c r="AU1490" s="72" t="s">
        <v>62</v>
      </c>
    </row>
    <row r="1491" spans="1:65" s="82" customFormat="1" x14ac:dyDescent="0.2">
      <c r="A1491" s="79"/>
      <c r="B1491" s="80"/>
      <c r="C1491" s="79"/>
      <c r="D1491" s="167" t="s">
        <v>118</v>
      </c>
      <c r="E1491" s="79"/>
      <c r="F1491" s="168" t="s">
        <v>4148</v>
      </c>
      <c r="G1491" s="79"/>
      <c r="H1491" s="79"/>
      <c r="I1491" s="79"/>
      <c r="J1491" s="79"/>
      <c r="K1491" s="79"/>
      <c r="L1491" s="80"/>
      <c r="M1491" s="165"/>
      <c r="O1491" s="79"/>
      <c r="P1491" s="79"/>
      <c r="Q1491" s="79"/>
      <c r="R1491" s="79"/>
      <c r="S1491" s="79"/>
      <c r="T1491" s="166"/>
      <c r="U1491" s="79"/>
      <c r="V1491" s="79"/>
      <c r="W1491" s="79"/>
      <c r="X1491" s="79"/>
      <c r="Y1491" s="79"/>
      <c r="Z1491" s="79"/>
      <c r="AA1491" s="79"/>
      <c r="AB1491" s="79"/>
      <c r="AC1491" s="79"/>
      <c r="AD1491" s="79"/>
      <c r="AE1491" s="79"/>
      <c r="AT1491" s="72" t="s">
        <v>118</v>
      </c>
      <c r="AU1491" s="72" t="s">
        <v>62</v>
      </c>
    </row>
    <row r="1492" spans="1:65" s="82" customFormat="1" ht="16.5" customHeight="1" x14ac:dyDescent="0.2">
      <c r="A1492" s="79"/>
      <c r="B1492" s="150"/>
      <c r="C1492" s="151" t="s">
        <v>2280</v>
      </c>
      <c r="D1492" s="151" t="s">
        <v>26</v>
      </c>
      <c r="E1492" s="152" t="s">
        <v>2281</v>
      </c>
      <c r="F1492" s="153" t="s">
        <v>2282</v>
      </c>
      <c r="G1492" s="154" t="s">
        <v>161</v>
      </c>
      <c r="H1492" s="155">
        <v>8</v>
      </c>
      <c r="I1492" s="156">
        <v>252.46</v>
      </c>
      <c r="J1492" s="156">
        <f>ROUND(I1492*H1492,2)</f>
        <v>2019.68</v>
      </c>
      <c r="K1492" s="153" t="s">
        <v>3562</v>
      </c>
      <c r="L1492" s="80"/>
      <c r="M1492" s="157" t="s">
        <v>31</v>
      </c>
      <c r="N1492" s="158" t="s">
        <v>3550</v>
      </c>
      <c r="O1492" s="159">
        <v>5.0999999999999997E-2</v>
      </c>
      <c r="P1492" s="159">
        <f>O1492*H1492</f>
        <v>0.40799999999999997</v>
      </c>
      <c r="Q1492" s="159">
        <v>2.24627E-4</v>
      </c>
      <c r="R1492" s="159">
        <f>Q1492*H1492</f>
        <v>1.797016E-3</v>
      </c>
      <c r="S1492" s="159">
        <v>0</v>
      </c>
      <c r="T1492" s="160">
        <f>S1492*H1492</f>
        <v>0</v>
      </c>
      <c r="U1492" s="79"/>
      <c r="V1492" s="79"/>
      <c r="W1492" s="79"/>
      <c r="X1492" s="79"/>
      <c r="Y1492" s="79"/>
      <c r="Z1492" s="79"/>
      <c r="AA1492" s="79"/>
      <c r="AB1492" s="79"/>
      <c r="AC1492" s="79"/>
      <c r="AD1492" s="79"/>
      <c r="AE1492" s="79"/>
      <c r="AR1492" s="161" t="s">
        <v>162</v>
      </c>
      <c r="AT1492" s="161" t="s">
        <v>26</v>
      </c>
      <c r="AU1492" s="161" t="s">
        <v>62</v>
      </c>
      <c r="AY1492" s="72" t="s">
        <v>107</v>
      </c>
      <c r="BE1492" s="162">
        <f>IF(N1492="základní",J1492,0)</f>
        <v>2019.68</v>
      </c>
      <c r="BF1492" s="162">
        <f>IF(N1492="snížená",J1492,0)</f>
        <v>0</v>
      </c>
      <c r="BG1492" s="162">
        <f>IF(N1492="zákl. přenesená",J1492,0)</f>
        <v>0</v>
      </c>
      <c r="BH1492" s="162">
        <f>IF(N1492="sníž. přenesená",J1492,0)</f>
        <v>0</v>
      </c>
      <c r="BI1492" s="162">
        <f>IF(N1492="nulová",J1492,0)</f>
        <v>0</v>
      </c>
      <c r="BJ1492" s="72" t="s">
        <v>105</v>
      </c>
      <c r="BK1492" s="162">
        <f>ROUND(I1492*H1492,2)</f>
        <v>2019.68</v>
      </c>
      <c r="BL1492" s="72" t="s">
        <v>162</v>
      </c>
      <c r="BM1492" s="161" t="s">
        <v>2283</v>
      </c>
    </row>
    <row r="1493" spans="1:65" s="82" customFormat="1" x14ac:dyDescent="0.2">
      <c r="A1493" s="79"/>
      <c r="B1493" s="80"/>
      <c r="C1493" s="79"/>
      <c r="D1493" s="163" t="s">
        <v>116</v>
      </c>
      <c r="E1493" s="79"/>
      <c r="F1493" s="164" t="s">
        <v>2284</v>
      </c>
      <c r="G1493" s="79"/>
      <c r="H1493" s="79"/>
      <c r="I1493" s="79"/>
      <c r="J1493" s="79"/>
      <c r="K1493" s="79"/>
      <c r="L1493" s="80"/>
      <c r="M1493" s="165"/>
      <c r="O1493" s="79"/>
      <c r="P1493" s="79"/>
      <c r="Q1493" s="79"/>
      <c r="R1493" s="79"/>
      <c r="S1493" s="79"/>
      <c r="T1493" s="166"/>
      <c r="U1493" s="79"/>
      <c r="V1493" s="79"/>
      <c r="W1493" s="79"/>
      <c r="X1493" s="79"/>
      <c r="Y1493" s="79"/>
      <c r="Z1493" s="79"/>
      <c r="AA1493" s="79"/>
      <c r="AB1493" s="79"/>
      <c r="AC1493" s="79"/>
      <c r="AD1493" s="79"/>
      <c r="AE1493" s="79"/>
      <c r="AT1493" s="72" t="s">
        <v>116</v>
      </c>
      <c r="AU1493" s="72" t="s">
        <v>62</v>
      </c>
    </row>
    <row r="1494" spans="1:65" s="82" customFormat="1" x14ac:dyDescent="0.2">
      <c r="A1494" s="79"/>
      <c r="B1494" s="80"/>
      <c r="C1494" s="79"/>
      <c r="D1494" s="167" t="s">
        <v>118</v>
      </c>
      <c r="E1494" s="79"/>
      <c r="F1494" s="168" t="s">
        <v>4149</v>
      </c>
      <c r="G1494" s="79"/>
      <c r="H1494" s="79"/>
      <c r="I1494" s="79"/>
      <c r="J1494" s="79"/>
      <c r="K1494" s="79"/>
      <c r="L1494" s="80"/>
      <c r="M1494" s="165"/>
      <c r="O1494" s="79"/>
      <c r="P1494" s="79"/>
      <c r="Q1494" s="79"/>
      <c r="R1494" s="79"/>
      <c r="S1494" s="79"/>
      <c r="T1494" s="166"/>
      <c r="U1494" s="79"/>
      <c r="V1494" s="79"/>
      <c r="W1494" s="79"/>
      <c r="X1494" s="79"/>
      <c r="Y1494" s="79"/>
      <c r="Z1494" s="79"/>
      <c r="AA1494" s="79"/>
      <c r="AB1494" s="79"/>
      <c r="AC1494" s="79"/>
      <c r="AD1494" s="79"/>
      <c r="AE1494" s="79"/>
      <c r="AT1494" s="72" t="s">
        <v>118</v>
      </c>
      <c r="AU1494" s="72" t="s">
        <v>62</v>
      </c>
    </row>
    <row r="1495" spans="1:65" s="82" customFormat="1" ht="16.5" customHeight="1" x14ac:dyDescent="0.2">
      <c r="A1495" s="79"/>
      <c r="B1495" s="150"/>
      <c r="C1495" s="151" t="s">
        <v>2285</v>
      </c>
      <c r="D1495" s="151" t="s">
        <v>26</v>
      </c>
      <c r="E1495" s="152" t="s">
        <v>2286</v>
      </c>
      <c r="F1495" s="153" t="s">
        <v>2287</v>
      </c>
      <c r="G1495" s="154" t="s">
        <v>161</v>
      </c>
      <c r="H1495" s="155">
        <v>5</v>
      </c>
      <c r="I1495" s="156">
        <v>246.8</v>
      </c>
      <c r="J1495" s="156">
        <f>ROUND(I1495*H1495,2)</f>
        <v>1234</v>
      </c>
      <c r="K1495" s="153" t="s">
        <v>3562</v>
      </c>
      <c r="L1495" s="80"/>
      <c r="M1495" s="157" t="s">
        <v>31</v>
      </c>
      <c r="N1495" s="158" t="s">
        <v>3550</v>
      </c>
      <c r="O1495" s="159">
        <v>6.6000000000000003E-2</v>
      </c>
      <c r="P1495" s="159">
        <f>O1495*H1495</f>
        <v>0.33</v>
      </c>
      <c r="Q1495" s="159">
        <v>2.3125399999999999E-4</v>
      </c>
      <c r="R1495" s="159">
        <f>Q1495*H1495</f>
        <v>1.15627E-3</v>
      </c>
      <c r="S1495" s="159">
        <v>0</v>
      </c>
      <c r="T1495" s="160">
        <f>S1495*H1495</f>
        <v>0</v>
      </c>
      <c r="U1495" s="79"/>
      <c r="V1495" s="79"/>
      <c r="W1495" s="79"/>
      <c r="X1495" s="79"/>
      <c r="Y1495" s="79"/>
      <c r="Z1495" s="79"/>
      <c r="AA1495" s="79"/>
      <c r="AB1495" s="79"/>
      <c r="AC1495" s="79"/>
      <c r="AD1495" s="79"/>
      <c r="AE1495" s="79"/>
      <c r="AR1495" s="161" t="s">
        <v>162</v>
      </c>
      <c r="AT1495" s="161" t="s">
        <v>26</v>
      </c>
      <c r="AU1495" s="161" t="s">
        <v>62</v>
      </c>
      <c r="AY1495" s="72" t="s">
        <v>107</v>
      </c>
      <c r="BE1495" s="162">
        <f>IF(N1495="základní",J1495,0)</f>
        <v>1234</v>
      </c>
      <c r="BF1495" s="162">
        <f>IF(N1495="snížená",J1495,0)</f>
        <v>0</v>
      </c>
      <c r="BG1495" s="162">
        <f>IF(N1495="zákl. přenesená",J1495,0)</f>
        <v>0</v>
      </c>
      <c r="BH1495" s="162">
        <f>IF(N1495="sníž. přenesená",J1495,0)</f>
        <v>0</v>
      </c>
      <c r="BI1495" s="162">
        <f>IF(N1495="nulová",J1495,0)</f>
        <v>0</v>
      </c>
      <c r="BJ1495" s="72" t="s">
        <v>105</v>
      </c>
      <c r="BK1495" s="162">
        <f>ROUND(I1495*H1495,2)</f>
        <v>1234</v>
      </c>
      <c r="BL1495" s="72" t="s">
        <v>162</v>
      </c>
      <c r="BM1495" s="161" t="s">
        <v>2288</v>
      </c>
    </row>
    <row r="1496" spans="1:65" s="82" customFormat="1" x14ac:dyDescent="0.2">
      <c r="A1496" s="79"/>
      <c r="B1496" s="80"/>
      <c r="C1496" s="79"/>
      <c r="D1496" s="163" t="s">
        <v>116</v>
      </c>
      <c r="E1496" s="79"/>
      <c r="F1496" s="164" t="s">
        <v>2289</v>
      </c>
      <c r="G1496" s="79"/>
      <c r="H1496" s="79"/>
      <c r="I1496" s="79"/>
      <c r="J1496" s="79"/>
      <c r="K1496" s="79"/>
      <c r="L1496" s="80"/>
      <c r="M1496" s="165"/>
      <c r="O1496" s="79"/>
      <c r="P1496" s="79"/>
      <c r="Q1496" s="79"/>
      <c r="R1496" s="79"/>
      <c r="S1496" s="79"/>
      <c r="T1496" s="166"/>
      <c r="U1496" s="79"/>
      <c r="V1496" s="79"/>
      <c r="W1496" s="79"/>
      <c r="X1496" s="79"/>
      <c r="Y1496" s="79"/>
      <c r="Z1496" s="79"/>
      <c r="AA1496" s="79"/>
      <c r="AB1496" s="79"/>
      <c r="AC1496" s="79"/>
      <c r="AD1496" s="79"/>
      <c r="AE1496" s="79"/>
      <c r="AT1496" s="72" t="s">
        <v>116</v>
      </c>
      <c r="AU1496" s="72" t="s">
        <v>62</v>
      </c>
    </row>
    <row r="1497" spans="1:65" s="82" customFormat="1" x14ac:dyDescent="0.2">
      <c r="A1497" s="79"/>
      <c r="B1497" s="80"/>
      <c r="C1497" s="79"/>
      <c r="D1497" s="167" t="s">
        <v>118</v>
      </c>
      <c r="E1497" s="79"/>
      <c r="F1497" s="168" t="s">
        <v>4150</v>
      </c>
      <c r="G1497" s="79"/>
      <c r="H1497" s="79"/>
      <c r="I1497" s="79"/>
      <c r="J1497" s="79"/>
      <c r="K1497" s="79"/>
      <c r="L1497" s="80"/>
      <c r="M1497" s="165"/>
      <c r="O1497" s="79"/>
      <c r="P1497" s="79"/>
      <c r="Q1497" s="79"/>
      <c r="R1497" s="79"/>
      <c r="S1497" s="79"/>
      <c r="T1497" s="166"/>
      <c r="U1497" s="79"/>
      <c r="V1497" s="79"/>
      <c r="W1497" s="79"/>
      <c r="X1497" s="79"/>
      <c r="Y1497" s="79"/>
      <c r="Z1497" s="79"/>
      <c r="AA1497" s="79"/>
      <c r="AB1497" s="79"/>
      <c r="AC1497" s="79"/>
      <c r="AD1497" s="79"/>
      <c r="AE1497" s="79"/>
      <c r="AT1497" s="72" t="s">
        <v>118</v>
      </c>
      <c r="AU1497" s="72" t="s">
        <v>62</v>
      </c>
    </row>
    <row r="1498" spans="1:65" s="82" customFormat="1" ht="16.5" customHeight="1" x14ac:dyDescent="0.2">
      <c r="A1498" s="79"/>
      <c r="B1498" s="150"/>
      <c r="C1498" s="151" t="s">
        <v>2290</v>
      </c>
      <c r="D1498" s="151" t="s">
        <v>26</v>
      </c>
      <c r="E1498" s="152" t="s">
        <v>2291</v>
      </c>
      <c r="F1498" s="153" t="s">
        <v>2292</v>
      </c>
      <c r="G1498" s="154" t="s">
        <v>161</v>
      </c>
      <c r="H1498" s="155">
        <v>2</v>
      </c>
      <c r="I1498" s="156">
        <v>271.95999999999998</v>
      </c>
      <c r="J1498" s="156">
        <f>ROUND(I1498*H1498,2)</f>
        <v>543.91999999999996</v>
      </c>
      <c r="K1498" s="153" t="s">
        <v>3562</v>
      </c>
      <c r="L1498" s="80"/>
      <c r="M1498" s="157" t="s">
        <v>31</v>
      </c>
      <c r="N1498" s="158" t="s">
        <v>3550</v>
      </c>
      <c r="O1498" s="159">
        <v>0.10299999999999999</v>
      </c>
      <c r="P1498" s="159">
        <f>O1498*H1498</f>
        <v>0.20599999999999999</v>
      </c>
      <c r="Q1498" s="159">
        <v>2.3931319999999999E-4</v>
      </c>
      <c r="R1498" s="159">
        <f>Q1498*H1498</f>
        <v>4.7862639999999998E-4</v>
      </c>
      <c r="S1498" s="159">
        <v>0</v>
      </c>
      <c r="T1498" s="160">
        <f>S1498*H1498</f>
        <v>0</v>
      </c>
      <c r="U1498" s="79"/>
      <c r="V1498" s="79"/>
      <c r="W1498" s="79"/>
      <c r="X1498" s="79"/>
      <c r="Y1498" s="79"/>
      <c r="Z1498" s="79"/>
      <c r="AA1498" s="79"/>
      <c r="AB1498" s="79"/>
      <c r="AC1498" s="79"/>
      <c r="AD1498" s="79"/>
      <c r="AE1498" s="79"/>
      <c r="AR1498" s="161" t="s">
        <v>162</v>
      </c>
      <c r="AT1498" s="161" t="s">
        <v>26</v>
      </c>
      <c r="AU1498" s="161" t="s">
        <v>62</v>
      </c>
      <c r="AY1498" s="72" t="s">
        <v>107</v>
      </c>
      <c r="BE1498" s="162">
        <f>IF(N1498="základní",J1498,0)</f>
        <v>543.91999999999996</v>
      </c>
      <c r="BF1498" s="162">
        <f>IF(N1498="snížená",J1498,0)</f>
        <v>0</v>
      </c>
      <c r="BG1498" s="162">
        <f>IF(N1498="zákl. přenesená",J1498,0)</f>
        <v>0</v>
      </c>
      <c r="BH1498" s="162">
        <f>IF(N1498="sníž. přenesená",J1498,0)</f>
        <v>0</v>
      </c>
      <c r="BI1498" s="162">
        <f>IF(N1498="nulová",J1498,0)</f>
        <v>0</v>
      </c>
      <c r="BJ1498" s="72" t="s">
        <v>105</v>
      </c>
      <c r="BK1498" s="162">
        <f>ROUND(I1498*H1498,2)</f>
        <v>543.91999999999996</v>
      </c>
      <c r="BL1498" s="72" t="s">
        <v>162</v>
      </c>
      <c r="BM1498" s="161" t="s">
        <v>2293</v>
      </c>
    </row>
    <row r="1499" spans="1:65" s="82" customFormat="1" x14ac:dyDescent="0.2">
      <c r="A1499" s="79"/>
      <c r="B1499" s="80"/>
      <c r="C1499" s="79"/>
      <c r="D1499" s="163" t="s">
        <v>116</v>
      </c>
      <c r="E1499" s="79"/>
      <c r="F1499" s="164" t="s">
        <v>2294</v>
      </c>
      <c r="G1499" s="79"/>
      <c r="H1499" s="79"/>
      <c r="I1499" s="79"/>
      <c r="J1499" s="79"/>
      <c r="K1499" s="79"/>
      <c r="L1499" s="80"/>
      <c r="M1499" s="165"/>
      <c r="O1499" s="79"/>
      <c r="P1499" s="79"/>
      <c r="Q1499" s="79"/>
      <c r="R1499" s="79"/>
      <c r="S1499" s="79"/>
      <c r="T1499" s="166"/>
      <c r="U1499" s="79"/>
      <c r="V1499" s="79"/>
      <c r="W1499" s="79"/>
      <c r="X1499" s="79"/>
      <c r="Y1499" s="79"/>
      <c r="Z1499" s="79"/>
      <c r="AA1499" s="79"/>
      <c r="AB1499" s="79"/>
      <c r="AC1499" s="79"/>
      <c r="AD1499" s="79"/>
      <c r="AE1499" s="79"/>
      <c r="AT1499" s="72" t="s">
        <v>116</v>
      </c>
      <c r="AU1499" s="72" t="s">
        <v>62</v>
      </c>
    </row>
    <row r="1500" spans="1:65" s="82" customFormat="1" x14ac:dyDescent="0.2">
      <c r="A1500" s="79"/>
      <c r="B1500" s="80"/>
      <c r="C1500" s="79"/>
      <c r="D1500" s="167" t="s">
        <v>118</v>
      </c>
      <c r="E1500" s="79"/>
      <c r="F1500" s="168" t="s">
        <v>4151</v>
      </c>
      <c r="G1500" s="79"/>
      <c r="H1500" s="79"/>
      <c r="I1500" s="79"/>
      <c r="J1500" s="79"/>
      <c r="K1500" s="79"/>
      <c r="L1500" s="80"/>
      <c r="M1500" s="165"/>
      <c r="O1500" s="79"/>
      <c r="P1500" s="79"/>
      <c r="Q1500" s="79"/>
      <c r="R1500" s="79"/>
      <c r="S1500" s="79"/>
      <c r="T1500" s="166"/>
      <c r="U1500" s="79"/>
      <c r="V1500" s="79"/>
      <c r="W1500" s="79"/>
      <c r="X1500" s="79"/>
      <c r="Y1500" s="79"/>
      <c r="Z1500" s="79"/>
      <c r="AA1500" s="79"/>
      <c r="AB1500" s="79"/>
      <c r="AC1500" s="79"/>
      <c r="AD1500" s="79"/>
      <c r="AE1500" s="79"/>
      <c r="AT1500" s="72" t="s">
        <v>118</v>
      </c>
      <c r="AU1500" s="72" t="s">
        <v>62</v>
      </c>
    </row>
    <row r="1501" spans="1:65" s="82" customFormat="1" ht="21.75" customHeight="1" x14ac:dyDescent="0.2">
      <c r="A1501" s="79"/>
      <c r="B1501" s="150"/>
      <c r="C1501" s="151" t="s">
        <v>2295</v>
      </c>
      <c r="D1501" s="151" t="s">
        <v>26</v>
      </c>
      <c r="E1501" s="152" t="s">
        <v>2296</v>
      </c>
      <c r="F1501" s="153" t="s">
        <v>2297</v>
      </c>
      <c r="G1501" s="154" t="s">
        <v>161</v>
      </c>
      <c r="H1501" s="155">
        <v>2</v>
      </c>
      <c r="I1501" s="156">
        <v>283.66000000000003</v>
      </c>
      <c r="J1501" s="156">
        <f>ROUND(I1501*H1501,2)</f>
        <v>567.32000000000005</v>
      </c>
      <c r="K1501" s="153" t="s">
        <v>3562</v>
      </c>
      <c r="L1501" s="80"/>
      <c r="M1501" s="157" t="s">
        <v>31</v>
      </c>
      <c r="N1501" s="158" t="s">
        <v>3550</v>
      </c>
      <c r="O1501" s="159">
        <v>6.2E-2</v>
      </c>
      <c r="P1501" s="159">
        <f>O1501*H1501</f>
        <v>0.124</v>
      </c>
      <c r="Q1501" s="159">
        <v>2.5125400000000002E-4</v>
      </c>
      <c r="R1501" s="159">
        <f>Q1501*H1501</f>
        <v>5.0250800000000003E-4</v>
      </c>
      <c r="S1501" s="159">
        <v>0</v>
      </c>
      <c r="T1501" s="160">
        <f>S1501*H1501</f>
        <v>0</v>
      </c>
      <c r="U1501" s="79"/>
      <c r="V1501" s="79"/>
      <c r="W1501" s="79"/>
      <c r="X1501" s="79"/>
      <c r="Y1501" s="79"/>
      <c r="Z1501" s="79"/>
      <c r="AA1501" s="79"/>
      <c r="AB1501" s="79"/>
      <c r="AC1501" s="79"/>
      <c r="AD1501" s="79"/>
      <c r="AE1501" s="79"/>
      <c r="AR1501" s="161" t="s">
        <v>162</v>
      </c>
      <c r="AT1501" s="161" t="s">
        <v>26</v>
      </c>
      <c r="AU1501" s="161" t="s">
        <v>62</v>
      </c>
      <c r="AY1501" s="72" t="s">
        <v>107</v>
      </c>
      <c r="BE1501" s="162">
        <f>IF(N1501="základní",J1501,0)</f>
        <v>567.32000000000005</v>
      </c>
      <c r="BF1501" s="162">
        <f>IF(N1501="snížená",J1501,0)</f>
        <v>0</v>
      </c>
      <c r="BG1501" s="162">
        <f>IF(N1501="zákl. přenesená",J1501,0)</f>
        <v>0</v>
      </c>
      <c r="BH1501" s="162">
        <f>IF(N1501="sníž. přenesená",J1501,0)</f>
        <v>0</v>
      </c>
      <c r="BI1501" s="162">
        <f>IF(N1501="nulová",J1501,0)</f>
        <v>0</v>
      </c>
      <c r="BJ1501" s="72" t="s">
        <v>105</v>
      </c>
      <c r="BK1501" s="162">
        <f>ROUND(I1501*H1501,2)</f>
        <v>567.32000000000005</v>
      </c>
      <c r="BL1501" s="72" t="s">
        <v>162</v>
      </c>
      <c r="BM1501" s="161" t="s">
        <v>2298</v>
      </c>
    </row>
    <row r="1502" spans="1:65" s="82" customFormat="1" x14ac:dyDescent="0.2">
      <c r="A1502" s="79"/>
      <c r="B1502" s="80"/>
      <c r="C1502" s="79"/>
      <c r="D1502" s="163" t="s">
        <v>116</v>
      </c>
      <c r="E1502" s="79"/>
      <c r="F1502" s="164" t="s">
        <v>2299</v>
      </c>
      <c r="G1502" s="79"/>
      <c r="H1502" s="79"/>
      <c r="I1502" s="79"/>
      <c r="J1502" s="79"/>
      <c r="K1502" s="79"/>
      <c r="L1502" s="80"/>
      <c r="M1502" s="165"/>
      <c r="O1502" s="79"/>
      <c r="P1502" s="79"/>
      <c r="Q1502" s="79"/>
      <c r="R1502" s="79"/>
      <c r="S1502" s="79"/>
      <c r="T1502" s="166"/>
      <c r="U1502" s="79"/>
      <c r="V1502" s="79"/>
      <c r="W1502" s="79"/>
      <c r="X1502" s="79"/>
      <c r="Y1502" s="79"/>
      <c r="Z1502" s="79"/>
      <c r="AA1502" s="79"/>
      <c r="AB1502" s="79"/>
      <c r="AC1502" s="79"/>
      <c r="AD1502" s="79"/>
      <c r="AE1502" s="79"/>
      <c r="AT1502" s="72" t="s">
        <v>116</v>
      </c>
      <c r="AU1502" s="72" t="s">
        <v>62</v>
      </c>
    </row>
    <row r="1503" spans="1:65" s="82" customFormat="1" x14ac:dyDescent="0.2">
      <c r="A1503" s="79"/>
      <c r="B1503" s="80"/>
      <c r="C1503" s="79"/>
      <c r="D1503" s="167" t="s">
        <v>118</v>
      </c>
      <c r="E1503" s="79"/>
      <c r="F1503" s="168" t="s">
        <v>4152</v>
      </c>
      <c r="G1503" s="79"/>
      <c r="H1503" s="79"/>
      <c r="I1503" s="79"/>
      <c r="J1503" s="79"/>
      <c r="K1503" s="79"/>
      <c r="L1503" s="80"/>
      <c r="M1503" s="165"/>
      <c r="O1503" s="79"/>
      <c r="P1503" s="79"/>
      <c r="Q1503" s="79"/>
      <c r="R1503" s="79"/>
      <c r="S1503" s="79"/>
      <c r="T1503" s="166"/>
      <c r="U1503" s="79"/>
      <c r="V1503" s="79"/>
      <c r="W1503" s="79"/>
      <c r="X1503" s="79"/>
      <c r="Y1503" s="79"/>
      <c r="Z1503" s="79"/>
      <c r="AA1503" s="79"/>
      <c r="AB1503" s="79"/>
      <c r="AC1503" s="79"/>
      <c r="AD1503" s="79"/>
      <c r="AE1503" s="79"/>
      <c r="AT1503" s="72" t="s">
        <v>118</v>
      </c>
      <c r="AU1503" s="72" t="s">
        <v>62</v>
      </c>
    </row>
    <row r="1504" spans="1:65" s="82" customFormat="1" ht="21.75" customHeight="1" x14ac:dyDescent="0.2">
      <c r="A1504" s="79"/>
      <c r="B1504" s="150"/>
      <c r="C1504" s="151" t="s">
        <v>2300</v>
      </c>
      <c r="D1504" s="151" t="s">
        <v>26</v>
      </c>
      <c r="E1504" s="152" t="s">
        <v>2301</v>
      </c>
      <c r="F1504" s="153" t="s">
        <v>2302</v>
      </c>
      <c r="G1504" s="154" t="s">
        <v>161</v>
      </c>
      <c r="H1504" s="155">
        <v>5</v>
      </c>
      <c r="I1504" s="156">
        <v>323.95999999999998</v>
      </c>
      <c r="J1504" s="156">
        <f>ROUND(I1504*H1504,2)</f>
        <v>1619.8</v>
      </c>
      <c r="K1504" s="153" t="s">
        <v>3562</v>
      </c>
      <c r="L1504" s="80"/>
      <c r="M1504" s="157" t="s">
        <v>31</v>
      </c>
      <c r="N1504" s="158" t="s">
        <v>3550</v>
      </c>
      <c r="O1504" s="159">
        <v>0.10299999999999999</v>
      </c>
      <c r="P1504" s="159">
        <f>O1504*H1504</f>
        <v>0.51500000000000001</v>
      </c>
      <c r="Q1504" s="159">
        <v>2.6931319999999999E-4</v>
      </c>
      <c r="R1504" s="159">
        <f>Q1504*H1504</f>
        <v>1.346566E-3</v>
      </c>
      <c r="S1504" s="159">
        <v>0</v>
      </c>
      <c r="T1504" s="160">
        <f>S1504*H1504</f>
        <v>0</v>
      </c>
      <c r="U1504" s="79"/>
      <c r="V1504" s="79"/>
      <c r="W1504" s="79"/>
      <c r="X1504" s="79"/>
      <c r="Y1504" s="79"/>
      <c r="Z1504" s="79"/>
      <c r="AA1504" s="79"/>
      <c r="AB1504" s="79"/>
      <c r="AC1504" s="79"/>
      <c r="AD1504" s="79"/>
      <c r="AE1504" s="79"/>
      <c r="AR1504" s="161" t="s">
        <v>162</v>
      </c>
      <c r="AT1504" s="161" t="s">
        <v>26</v>
      </c>
      <c r="AU1504" s="161" t="s">
        <v>62</v>
      </c>
      <c r="AY1504" s="72" t="s">
        <v>107</v>
      </c>
      <c r="BE1504" s="162">
        <f>IF(N1504="základní",J1504,0)</f>
        <v>1619.8</v>
      </c>
      <c r="BF1504" s="162">
        <f>IF(N1504="snížená",J1504,0)</f>
        <v>0</v>
      </c>
      <c r="BG1504" s="162">
        <f>IF(N1504="zákl. přenesená",J1504,0)</f>
        <v>0</v>
      </c>
      <c r="BH1504" s="162">
        <f>IF(N1504="sníž. přenesená",J1504,0)</f>
        <v>0</v>
      </c>
      <c r="BI1504" s="162">
        <f>IF(N1504="nulová",J1504,0)</f>
        <v>0</v>
      </c>
      <c r="BJ1504" s="72" t="s">
        <v>105</v>
      </c>
      <c r="BK1504" s="162">
        <f>ROUND(I1504*H1504,2)</f>
        <v>1619.8</v>
      </c>
      <c r="BL1504" s="72" t="s">
        <v>162</v>
      </c>
      <c r="BM1504" s="161" t="s">
        <v>2303</v>
      </c>
    </row>
    <row r="1505" spans="1:65" s="82" customFormat="1" x14ac:dyDescent="0.2">
      <c r="A1505" s="79"/>
      <c r="B1505" s="80"/>
      <c r="C1505" s="79"/>
      <c r="D1505" s="163" t="s">
        <v>116</v>
      </c>
      <c r="E1505" s="79"/>
      <c r="F1505" s="164" t="s">
        <v>2304</v>
      </c>
      <c r="G1505" s="79"/>
      <c r="H1505" s="79"/>
      <c r="I1505" s="79"/>
      <c r="J1505" s="79"/>
      <c r="K1505" s="79"/>
      <c r="L1505" s="80"/>
      <c r="M1505" s="165"/>
      <c r="O1505" s="79"/>
      <c r="P1505" s="79"/>
      <c r="Q1505" s="79"/>
      <c r="R1505" s="79"/>
      <c r="S1505" s="79"/>
      <c r="T1505" s="166"/>
      <c r="U1505" s="79"/>
      <c r="V1505" s="79"/>
      <c r="W1505" s="79"/>
      <c r="X1505" s="79"/>
      <c r="Y1505" s="79"/>
      <c r="Z1505" s="79"/>
      <c r="AA1505" s="79"/>
      <c r="AB1505" s="79"/>
      <c r="AC1505" s="79"/>
      <c r="AD1505" s="79"/>
      <c r="AE1505" s="79"/>
      <c r="AT1505" s="72" t="s">
        <v>116</v>
      </c>
      <c r="AU1505" s="72" t="s">
        <v>62</v>
      </c>
    </row>
    <row r="1506" spans="1:65" s="82" customFormat="1" x14ac:dyDescent="0.2">
      <c r="A1506" s="79"/>
      <c r="B1506" s="80"/>
      <c r="C1506" s="79"/>
      <c r="D1506" s="167" t="s">
        <v>118</v>
      </c>
      <c r="E1506" s="79"/>
      <c r="F1506" s="168" t="s">
        <v>4153</v>
      </c>
      <c r="G1506" s="79"/>
      <c r="H1506" s="79"/>
      <c r="I1506" s="79"/>
      <c r="J1506" s="79"/>
      <c r="K1506" s="79"/>
      <c r="L1506" s="80"/>
      <c r="M1506" s="165"/>
      <c r="O1506" s="79"/>
      <c r="P1506" s="79"/>
      <c r="Q1506" s="79"/>
      <c r="R1506" s="79"/>
      <c r="S1506" s="79"/>
      <c r="T1506" s="166"/>
      <c r="U1506" s="79"/>
      <c r="V1506" s="79"/>
      <c r="W1506" s="79"/>
      <c r="X1506" s="79"/>
      <c r="Y1506" s="79"/>
      <c r="Z1506" s="79"/>
      <c r="AA1506" s="79"/>
      <c r="AB1506" s="79"/>
      <c r="AC1506" s="79"/>
      <c r="AD1506" s="79"/>
      <c r="AE1506" s="79"/>
      <c r="AT1506" s="72" t="s">
        <v>118</v>
      </c>
      <c r="AU1506" s="72" t="s">
        <v>62</v>
      </c>
    </row>
    <row r="1507" spans="1:65" s="82" customFormat="1" ht="16.5" customHeight="1" x14ac:dyDescent="0.2">
      <c r="A1507" s="79"/>
      <c r="B1507" s="150"/>
      <c r="C1507" s="151" t="s">
        <v>2305</v>
      </c>
      <c r="D1507" s="151" t="s">
        <v>26</v>
      </c>
      <c r="E1507" s="152" t="s">
        <v>2306</v>
      </c>
      <c r="F1507" s="153" t="s">
        <v>2307</v>
      </c>
      <c r="G1507" s="154" t="s">
        <v>161</v>
      </c>
      <c r="H1507" s="155">
        <v>5</v>
      </c>
      <c r="I1507" s="156">
        <v>1672.67</v>
      </c>
      <c r="J1507" s="156">
        <f>ROUND(I1507*H1507,2)</f>
        <v>8363.35</v>
      </c>
      <c r="K1507" s="153" t="s">
        <v>3562</v>
      </c>
      <c r="L1507" s="80"/>
      <c r="M1507" s="157" t="s">
        <v>31</v>
      </c>
      <c r="N1507" s="158" t="s">
        <v>3550</v>
      </c>
      <c r="O1507" s="159">
        <v>0.20599999999999999</v>
      </c>
      <c r="P1507" s="159">
        <f>O1507*H1507</f>
        <v>1.03</v>
      </c>
      <c r="Q1507" s="159">
        <v>5.1999999999999995E-4</v>
      </c>
      <c r="R1507" s="159">
        <f>Q1507*H1507</f>
        <v>2.5999999999999999E-3</v>
      </c>
      <c r="S1507" s="159">
        <v>0</v>
      </c>
      <c r="T1507" s="160">
        <f>S1507*H1507</f>
        <v>0</v>
      </c>
      <c r="U1507" s="79"/>
      <c r="V1507" s="79"/>
      <c r="W1507" s="79"/>
      <c r="X1507" s="79"/>
      <c r="Y1507" s="79"/>
      <c r="Z1507" s="79"/>
      <c r="AA1507" s="79"/>
      <c r="AB1507" s="79"/>
      <c r="AC1507" s="79"/>
      <c r="AD1507" s="79"/>
      <c r="AE1507" s="79"/>
      <c r="AR1507" s="161" t="s">
        <v>162</v>
      </c>
      <c r="AT1507" s="161" t="s">
        <v>26</v>
      </c>
      <c r="AU1507" s="161" t="s">
        <v>62</v>
      </c>
      <c r="AY1507" s="72" t="s">
        <v>107</v>
      </c>
      <c r="BE1507" s="162">
        <f>IF(N1507="základní",J1507,0)</f>
        <v>8363.35</v>
      </c>
      <c r="BF1507" s="162">
        <f>IF(N1507="snížená",J1507,0)</f>
        <v>0</v>
      </c>
      <c r="BG1507" s="162">
        <f>IF(N1507="zákl. přenesená",J1507,0)</f>
        <v>0</v>
      </c>
      <c r="BH1507" s="162">
        <f>IF(N1507="sníž. přenesená",J1507,0)</f>
        <v>0</v>
      </c>
      <c r="BI1507" s="162">
        <f>IF(N1507="nulová",J1507,0)</f>
        <v>0</v>
      </c>
      <c r="BJ1507" s="72" t="s">
        <v>105</v>
      </c>
      <c r="BK1507" s="162">
        <f>ROUND(I1507*H1507,2)</f>
        <v>8363.35</v>
      </c>
      <c r="BL1507" s="72" t="s">
        <v>162</v>
      </c>
      <c r="BM1507" s="161" t="s">
        <v>2308</v>
      </c>
    </row>
    <row r="1508" spans="1:65" s="82" customFormat="1" x14ac:dyDescent="0.2">
      <c r="A1508" s="79"/>
      <c r="B1508" s="80"/>
      <c r="C1508" s="79"/>
      <c r="D1508" s="163" t="s">
        <v>116</v>
      </c>
      <c r="E1508" s="79"/>
      <c r="F1508" s="164" t="s">
        <v>2309</v>
      </c>
      <c r="G1508" s="79"/>
      <c r="H1508" s="79"/>
      <c r="I1508" s="79"/>
      <c r="J1508" s="79"/>
      <c r="K1508" s="79"/>
      <c r="L1508" s="80"/>
      <c r="M1508" s="165"/>
      <c r="O1508" s="79"/>
      <c r="P1508" s="79"/>
      <c r="Q1508" s="79"/>
      <c r="R1508" s="79"/>
      <c r="S1508" s="79"/>
      <c r="T1508" s="166"/>
      <c r="U1508" s="79"/>
      <c r="V1508" s="79"/>
      <c r="W1508" s="79"/>
      <c r="X1508" s="79"/>
      <c r="Y1508" s="79"/>
      <c r="Z1508" s="79"/>
      <c r="AA1508" s="79"/>
      <c r="AB1508" s="79"/>
      <c r="AC1508" s="79"/>
      <c r="AD1508" s="79"/>
      <c r="AE1508" s="79"/>
      <c r="AT1508" s="72" t="s">
        <v>116</v>
      </c>
      <c r="AU1508" s="72" t="s">
        <v>62</v>
      </c>
    </row>
    <row r="1509" spans="1:65" s="82" customFormat="1" x14ac:dyDescent="0.2">
      <c r="A1509" s="79"/>
      <c r="B1509" s="80"/>
      <c r="C1509" s="79"/>
      <c r="D1509" s="167" t="s">
        <v>118</v>
      </c>
      <c r="E1509" s="79"/>
      <c r="F1509" s="168" t="s">
        <v>4154</v>
      </c>
      <c r="G1509" s="79"/>
      <c r="H1509" s="79"/>
      <c r="I1509" s="79"/>
      <c r="J1509" s="79"/>
      <c r="K1509" s="79"/>
      <c r="L1509" s="80"/>
      <c r="M1509" s="165"/>
      <c r="O1509" s="79"/>
      <c r="P1509" s="79"/>
      <c r="Q1509" s="79"/>
      <c r="R1509" s="79"/>
      <c r="S1509" s="79"/>
      <c r="T1509" s="166"/>
      <c r="U1509" s="79"/>
      <c r="V1509" s="79"/>
      <c r="W1509" s="79"/>
      <c r="X1509" s="79"/>
      <c r="Y1509" s="79"/>
      <c r="Z1509" s="79"/>
      <c r="AA1509" s="79"/>
      <c r="AB1509" s="79"/>
      <c r="AC1509" s="79"/>
      <c r="AD1509" s="79"/>
      <c r="AE1509" s="79"/>
      <c r="AT1509" s="72" t="s">
        <v>118</v>
      </c>
      <c r="AU1509" s="72" t="s">
        <v>62</v>
      </c>
    </row>
    <row r="1510" spans="1:65" s="82" customFormat="1" ht="16.5" customHeight="1" x14ac:dyDescent="0.2">
      <c r="A1510" s="79"/>
      <c r="B1510" s="150"/>
      <c r="C1510" s="151" t="s">
        <v>2310</v>
      </c>
      <c r="D1510" s="151" t="s">
        <v>26</v>
      </c>
      <c r="E1510" s="152" t="s">
        <v>2311</v>
      </c>
      <c r="F1510" s="153" t="s">
        <v>2312</v>
      </c>
      <c r="G1510" s="154" t="s">
        <v>161</v>
      </c>
      <c r="H1510" s="155">
        <v>2</v>
      </c>
      <c r="I1510" s="156">
        <v>2133.88</v>
      </c>
      <c r="J1510" s="156">
        <f>ROUND(I1510*H1510,2)</f>
        <v>4267.76</v>
      </c>
      <c r="K1510" s="153" t="s">
        <v>3562</v>
      </c>
      <c r="L1510" s="80"/>
      <c r="M1510" s="157" t="s">
        <v>31</v>
      </c>
      <c r="N1510" s="158" t="s">
        <v>3550</v>
      </c>
      <c r="O1510" s="159">
        <v>0.22700000000000001</v>
      </c>
      <c r="P1510" s="159">
        <f>O1510*H1510</f>
        <v>0.45400000000000001</v>
      </c>
      <c r="Q1510" s="159">
        <v>6.2E-4</v>
      </c>
      <c r="R1510" s="159">
        <f>Q1510*H1510</f>
        <v>1.24E-3</v>
      </c>
      <c r="S1510" s="159">
        <v>0</v>
      </c>
      <c r="T1510" s="160">
        <f>S1510*H1510</f>
        <v>0</v>
      </c>
      <c r="U1510" s="79"/>
      <c r="V1510" s="79"/>
      <c r="W1510" s="79"/>
      <c r="X1510" s="79"/>
      <c r="Y1510" s="79"/>
      <c r="Z1510" s="79"/>
      <c r="AA1510" s="79"/>
      <c r="AB1510" s="79"/>
      <c r="AC1510" s="79"/>
      <c r="AD1510" s="79"/>
      <c r="AE1510" s="79"/>
      <c r="AR1510" s="161" t="s">
        <v>162</v>
      </c>
      <c r="AT1510" s="161" t="s">
        <v>26</v>
      </c>
      <c r="AU1510" s="161" t="s">
        <v>62</v>
      </c>
      <c r="AY1510" s="72" t="s">
        <v>107</v>
      </c>
      <c r="BE1510" s="162">
        <f>IF(N1510="základní",J1510,0)</f>
        <v>4267.76</v>
      </c>
      <c r="BF1510" s="162">
        <f>IF(N1510="snížená",J1510,0)</f>
        <v>0</v>
      </c>
      <c r="BG1510" s="162">
        <f>IF(N1510="zákl. přenesená",J1510,0)</f>
        <v>0</v>
      </c>
      <c r="BH1510" s="162">
        <f>IF(N1510="sníž. přenesená",J1510,0)</f>
        <v>0</v>
      </c>
      <c r="BI1510" s="162">
        <f>IF(N1510="nulová",J1510,0)</f>
        <v>0</v>
      </c>
      <c r="BJ1510" s="72" t="s">
        <v>105</v>
      </c>
      <c r="BK1510" s="162">
        <f>ROUND(I1510*H1510,2)</f>
        <v>4267.76</v>
      </c>
      <c r="BL1510" s="72" t="s">
        <v>162</v>
      </c>
      <c r="BM1510" s="161" t="s">
        <v>2313</v>
      </c>
    </row>
    <row r="1511" spans="1:65" s="82" customFormat="1" x14ac:dyDescent="0.2">
      <c r="A1511" s="79"/>
      <c r="B1511" s="80"/>
      <c r="C1511" s="79"/>
      <c r="D1511" s="163" t="s">
        <v>116</v>
      </c>
      <c r="E1511" s="79"/>
      <c r="F1511" s="164" t="s">
        <v>2314</v>
      </c>
      <c r="G1511" s="79"/>
      <c r="H1511" s="79"/>
      <c r="I1511" s="79"/>
      <c r="J1511" s="79"/>
      <c r="K1511" s="79"/>
      <c r="L1511" s="80"/>
      <c r="M1511" s="165"/>
      <c r="O1511" s="79"/>
      <c r="P1511" s="79"/>
      <c r="Q1511" s="79"/>
      <c r="R1511" s="79"/>
      <c r="S1511" s="79"/>
      <c r="T1511" s="166"/>
      <c r="U1511" s="79"/>
      <c r="V1511" s="79"/>
      <c r="W1511" s="79"/>
      <c r="X1511" s="79"/>
      <c r="Y1511" s="79"/>
      <c r="Z1511" s="79"/>
      <c r="AA1511" s="79"/>
      <c r="AB1511" s="79"/>
      <c r="AC1511" s="79"/>
      <c r="AD1511" s="79"/>
      <c r="AE1511" s="79"/>
      <c r="AT1511" s="72" t="s">
        <v>116</v>
      </c>
      <c r="AU1511" s="72" t="s">
        <v>62</v>
      </c>
    </row>
    <row r="1512" spans="1:65" s="82" customFormat="1" x14ac:dyDescent="0.2">
      <c r="A1512" s="79"/>
      <c r="B1512" s="80"/>
      <c r="C1512" s="79"/>
      <c r="D1512" s="167" t="s">
        <v>118</v>
      </c>
      <c r="E1512" s="79"/>
      <c r="F1512" s="168" t="s">
        <v>4155</v>
      </c>
      <c r="G1512" s="79"/>
      <c r="H1512" s="79"/>
      <c r="I1512" s="79"/>
      <c r="J1512" s="79"/>
      <c r="K1512" s="79"/>
      <c r="L1512" s="80"/>
      <c r="M1512" s="165"/>
      <c r="O1512" s="79"/>
      <c r="P1512" s="79"/>
      <c r="Q1512" s="79"/>
      <c r="R1512" s="79"/>
      <c r="S1512" s="79"/>
      <c r="T1512" s="166"/>
      <c r="U1512" s="79"/>
      <c r="V1512" s="79"/>
      <c r="W1512" s="79"/>
      <c r="X1512" s="79"/>
      <c r="Y1512" s="79"/>
      <c r="Z1512" s="79"/>
      <c r="AA1512" s="79"/>
      <c r="AB1512" s="79"/>
      <c r="AC1512" s="79"/>
      <c r="AD1512" s="79"/>
      <c r="AE1512" s="79"/>
      <c r="AT1512" s="72" t="s">
        <v>118</v>
      </c>
      <c r="AU1512" s="72" t="s">
        <v>62</v>
      </c>
    </row>
    <row r="1513" spans="1:65" s="82" customFormat="1" ht="16.5" customHeight="1" x14ac:dyDescent="0.2">
      <c r="A1513" s="79"/>
      <c r="B1513" s="150"/>
      <c r="C1513" s="151" t="s">
        <v>2315</v>
      </c>
      <c r="D1513" s="151" t="s">
        <v>26</v>
      </c>
      <c r="E1513" s="152" t="s">
        <v>2316</v>
      </c>
      <c r="F1513" s="153" t="s">
        <v>2317</v>
      </c>
      <c r="G1513" s="154" t="s">
        <v>161</v>
      </c>
      <c r="H1513" s="155">
        <v>1</v>
      </c>
      <c r="I1513" s="156">
        <v>3056.66</v>
      </c>
      <c r="J1513" s="156">
        <f>ROUND(I1513*H1513,2)</f>
        <v>3056.66</v>
      </c>
      <c r="K1513" s="153" t="s">
        <v>3562</v>
      </c>
      <c r="L1513" s="80"/>
      <c r="M1513" s="157" t="s">
        <v>31</v>
      </c>
      <c r="N1513" s="158" t="s">
        <v>3550</v>
      </c>
      <c r="O1513" s="159">
        <v>0.26800000000000002</v>
      </c>
      <c r="P1513" s="159">
        <f>O1513*H1513</f>
        <v>0.26800000000000002</v>
      </c>
      <c r="Q1513" s="159">
        <v>9.7000000000000005E-4</v>
      </c>
      <c r="R1513" s="159">
        <f>Q1513*H1513</f>
        <v>9.7000000000000005E-4</v>
      </c>
      <c r="S1513" s="159">
        <v>0</v>
      </c>
      <c r="T1513" s="160">
        <f>S1513*H1513</f>
        <v>0</v>
      </c>
      <c r="U1513" s="79"/>
      <c r="V1513" s="79"/>
      <c r="W1513" s="79"/>
      <c r="X1513" s="79"/>
      <c r="Y1513" s="79"/>
      <c r="Z1513" s="79"/>
      <c r="AA1513" s="79"/>
      <c r="AB1513" s="79"/>
      <c r="AC1513" s="79"/>
      <c r="AD1513" s="79"/>
      <c r="AE1513" s="79"/>
      <c r="AR1513" s="161" t="s">
        <v>162</v>
      </c>
      <c r="AT1513" s="161" t="s">
        <v>26</v>
      </c>
      <c r="AU1513" s="161" t="s">
        <v>62</v>
      </c>
      <c r="AY1513" s="72" t="s">
        <v>107</v>
      </c>
      <c r="BE1513" s="162">
        <f>IF(N1513="základní",J1513,0)</f>
        <v>3056.66</v>
      </c>
      <c r="BF1513" s="162">
        <f>IF(N1513="snížená",J1513,0)</f>
        <v>0</v>
      </c>
      <c r="BG1513" s="162">
        <f>IF(N1513="zákl. přenesená",J1513,0)</f>
        <v>0</v>
      </c>
      <c r="BH1513" s="162">
        <f>IF(N1513="sníž. přenesená",J1513,0)</f>
        <v>0</v>
      </c>
      <c r="BI1513" s="162">
        <f>IF(N1513="nulová",J1513,0)</f>
        <v>0</v>
      </c>
      <c r="BJ1513" s="72" t="s">
        <v>105</v>
      </c>
      <c r="BK1513" s="162">
        <f>ROUND(I1513*H1513,2)</f>
        <v>3056.66</v>
      </c>
      <c r="BL1513" s="72" t="s">
        <v>162</v>
      </c>
      <c r="BM1513" s="161" t="s">
        <v>2318</v>
      </c>
    </row>
    <row r="1514" spans="1:65" s="82" customFormat="1" x14ac:dyDescent="0.2">
      <c r="A1514" s="79"/>
      <c r="B1514" s="80"/>
      <c r="C1514" s="79"/>
      <c r="D1514" s="163" t="s">
        <v>116</v>
      </c>
      <c r="E1514" s="79"/>
      <c r="F1514" s="164" t="s">
        <v>2319</v>
      </c>
      <c r="G1514" s="79"/>
      <c r="H1514" s="79"/>
      <c r="I1514" s="79"/>
      <c r="J1514" s="79"/>
      <c r="K1514" s="79"/>
      <c r="L1514" s="80"/>
      <c r="M1514" s="165"/>
      <c r="O1514" s="79"/>
      <c r="P1514" s="79"/>
      <c r="Q1514" s="79"/>
      <c r="R1514" s="79"/>
      <c r="S1514" s="79"/>
      <c r="T1514" s="166"/>
      <c r="U1514" s="79"/>
      <c r="V1514" s="79"/>
      <c r="W1514" s="79"/>
      <c r="X1514" s="79"/>
      <c r="Y1514" s="79"/>
      <c r="Z1514" s="79"/>
      <c r="AA1514" s="79"/>
      <c r="AB1514" s="79"/>
      <c r="AC1514" s="79"/>
      <c r="AD1514" s="79"/>
      <c r="AE1514" s="79"/>
      <c r="AT1514" s="72" t="s">
        <v>116</v>
      </c>
      <c r="AU1514" s="72" t="s">
        <v>62</v>
      </c>
    </row>
    <row r="1515" spans="1:65" s="82" customFormat="1" x14ac:dyDescent="0.2">
      <c r="A1515" s="79"/>
      <c r="B1515" s="80"/>
      <c r="C1515" s="79"/>
      <c r="D1515" s="167" t="s">
        <v>118</v>
      </c>
      <c r="E1515" s="79"/>
      <c r="F1515" s="168" t="s">
        <v>4156</v>
      </c>
      <c r="G1515" s="79"/>
      <c r="H1515" s="79"/>
      <c r="I1515" s="79"/>
      <c r="J1515" s="79"/>
      <c r="K1515" s="79"/>
      <c r="L1515" s="80"/>
      <c r="M1515" s="165"/>
      <c r="O1515" s="79"/>
      <c r="P1515" s="79"/>
      <c r="Q1515" s="79"/>
      <c r="R1515" s="79"/>
      <c r="S1515" s="79"/>
      <c r="T1515" s="166"/>
      <c r="U1515" s="79"/>
      <c r="V1515" s="79"/>
      <c r="W1515" s="79"/>
      <c r="X1515" s="79"/>
      <c r="Y1515" s="79"/>
      <c r="Z1515" s="79"/>
      <c r="AA1515" s="79"/>
      <c r="AB1515" s="79"/>
      <c r="AC1515" s="79"/>
      <c r="AD1515" s="79"/>
      <c r="AE1515" s="79"/>
      <c r="AT1515" s="72" t="s">
        <v>118</v>
      </c>
      <c r="AU1515" s="72" t="s">
        <v>62</v>
      </c>
    </row>
    <row r="1516" spans="1:65" s="82" customFormat="1" ht="16.5" customHeight="1" x14ac:dyDescent="0.2">
      <c r="A1516" s="79"/>
      <c r="B1516" s="150"/>
      <c r="C1516" s="151" t="s">
        <v>2320</v>
      </c>
      <c r="D1516" s="151" t="s">
        <v>26</v>
      </c>
      <c r="E1516" s="152" t="s">
        <v>2321</v>
      </c>
      <c r="F1516" s="153" t="s">
        <v>2322</v>
      </c>
      <c r="G1516" s="154" t="s">
        <v>161</v>
      </c>
      <c r="H1516" s="155">
        <v>5</v>
      </c>
      <c r="I1516" s="156">
        <v>420.36</v>
      </c>
      <c r="J1516" s="156">
        <f>ROUND(I1516*H1516,2)</f>
        <v>2101.8000000000002</v>
      </c>
      <c r="K1516" s="153" t="s">
        <v>3562</v>
      </c>
      <c r="L1516" s="80"/>
      <c r="M1516" s="157" t="s">
        <v>31</v>
      </c>
      <c r="N1516" s="158" t="s">
        <v>3550</v>
      </c>
      <c r="O1516" s="159">
        <v>0.17499999999999999</v>
      </c>
      <c r="P1516" s="159">
        <f>O1516*H1516</f>
        <v>0.875</v>
      </c>
      <c r="Q1516" s="159">
        <v>3.1956999999999998E-4</v>
      </c>
      <c r="R1516" s="159">
        <f>Q1516*H1516</f>
        <v>1.5978499999999998E-3</v>
      </c>
      <c r="S1516" s="159">
        <v>0</v>
      </c>
      <c r="T1516" s="160">
        <f>S1516*H1516</f>
        <v>0</v>
      </c>
      <c r="U1516" s="79"/>
      <c r="V1516" s="79"/>
      <c r="W1516" s="79"/>
      <c r="X1516" s="79"/>
      <c r="Y1516" s="79"/>
      <c r="Z1516" s="79"/>
      <c r="AA1516" s="79"/>
      <c r="AB1516" s="79"/>
      <c r="AC1516" s="79"/>
      <c r="AD1516" s="79"/>
      <c r="AE1516" s="79"/>
      <c r="AR1516" s="161" t="s">
        <v>162</v>
      </c>
      <c r="AT1516" s="161" t="s">
        <v>26</v>
      </c>
      <c r="AU1516" s="161" t="s">
        <v>62</v>
      </c>
      <c r="AY1516" s="72" t="s">
        <v>107</v>
      </c>
      <c r="BE1516" s="162">
        <f>IF(N1516="základní",J1516,0)</f>
        <v>2101.8000000000002</v>
      </c>
      <c r="BF1516" s="162">
        <f>IF(N1516="snížená",J1516,0)</f>
        <v>0</v>
      </c>
      <c r="BG1516" s="162">
        <f>IF(N1516="zákl. přenesená",J1516,0)</f>
        <v>0</v>
      </c>
      <c r="BH1516" s="162">
        <f>IF(N1516="sníž. přenesená",J1516,0)</f>
        <v>0</v>
      </c>
      <c r="BI1516" s="162">
        <f>IF(N1516="nulová",J1516,0)</f>
        <v>0</v>
      </c>
      <c r="BJ1516" s="72" t="s">
        <v>105</v>
      </c>
      <c r="BK1516" s="162">
        <f>ROUND(I1516*H1516,2)</f>
        <v>2101.8000000000002</v>
      </c>
      <c r="BL1516" s="72" t="s">
        <v>162</v>
      </c>
      <c r="BM1516" s="161" t="s">
        <v>2323</v>
      </c>
    </row>
    <row r="1517" spans="1:65" s="82" customFormat="1" x14ac:dyDescent="0.2">
      <c r="A1517" s="79"/>
      <c r="B1517" s="80"/>
      <c r="C1517" s="79"/>
      <c r="D1517" s="163" t="s">
        <v>116</v>
      </c>
      <c r="E1517" s="79"/>
      <c r="F1517" s="164" t="s">
        <v>2324</v>
      </c>
      <c r="G1517" s="79"/>
      <c r="H1517" s="79"/>
      <c r="I1517" s="79"/>
      <c r="J1517" s="79"/>
      <c r="K1517" s="79"/>
      <c r="L1517" s="80"/>
      <c r="M1517" s="165"/>
      <c r="O1517" s="79"/>
      <c r="P1517" s="79"/>
      <c r="Q1517" s="79"/>
      <c r="R1517" s="79"/>
      <c r="S1517" s="79"/>
      <c r="T1517" s="166"/>
      <c r="U1517" s="79"/>
      <c r="V1517" s="79"/>
      <c r="W1517" s="79"/>
      <c r="X1517" s="79"/>
      <c r="Y1517" s="79"/>
      <c r="Z1517" s="79"/>
      <c r="AA1517" s="79"/>
      <c r="AB1517" s="79"/>
      <c r="AC1517" s="79"/>
      <c r="AD1517" s="79"/>
      <c r="AE1517" s="79"/>
      <c r="AT1517" s="72" t="s">
        <v>116</v>
      </c>
      <c r="AU1517" s="72" t="s">
        <v>62</v>
      </c>
    </row>
    <row r="1518" spans="1:65" s="82" customFormat="1" x14ac:dyDescent="0.2">
      <c r="A1518" s="79"/>
      <c r="B1518" s="80"/>
      <c r="C1518" s="79"/>
      <c r="D1518" s="167" t="s">
        <v>118</v>
      </c>
      <c r="E1518" s="79"/>
      <c r="F1518" s="168" t="s">
        <v>4157</v>
      </c>
      <c r="G1518" s="79"/>
      <c r="H1518" s="79"/>
      <c r="I1518" s="79"/>
      <c r="J1518" s="79"/>
      <c r="K1518" s="79"/>
      <c r="L1518" s="80"/>
      <c r="M1518" s="165"/>
      <c r="O1518" s="79"/>
      <c r="P1518" s="79"/>
      <c r="Q1518" s="79"/>
      <c r="R1518" s="79"/>
      <c r="S1518" s="79"/>
      <c r="T1518" s="166"/>
      <c r="U1518" s="79"/>
      <c r="V1518" s="79"/>
      <c r="W1518" s="79"/>
      <c r="X1518" s="79"/>
      <c r="Y1518" s="79"/>
      <c r="Z1518" s="79"/>
      <c r="AA1518" s="79"/>
      <c r="AB1518" s="79"/>
      <c r="AC1518" s="79"/>
      <c r="AD1518" s="79"/>
      <c r="AE1518" s="79"/>
      <c r="AT1518" s="72" t="s">
        <v>118</v>
      </c>
      <c r="AU1518" s="72" t="s">
        <v>62</v>
      </c>
    </row>
    <row r="1519" spans="1:65" s="82" customFormat="1" ht="16.5" customHeight="1" x14ac:dyDescent="0.2">
      <c r="A1519" s="79"/>
      <c r="B1519" s="150"/>
      <c r="C1519" s="151" t="s">
        <v>2325</v>
      </c>
      <c r="D1519" s="151" t="s">
        <v>26</v>
      </c>
      <c r="E1519" s="152" t="s">
        <v>2326</v>
      </c>
      <c r="F1519" s="153" t="s">
        <v>2327</v>
      </c>
      <c r="G1519" s="154" t="s">
        <v>161</v>
      </c>
      <c r="H1519" s="155">
        <v>3</v>
      </c>
      <c r="I1519" s="156">
        <v>448.36</v>
      </c>
      <c r="J1519" s="156">
        <f>ROUND(I1519*H1519,2)</f>
        <v>1345.08</v>
      </c>
      <c r="K1519" s="153" t="s">
        <v>3562</v>
      </c>
      <c r="L1519" s="80"/>
      <c r="M1519" s="157" t="s">
        <v>31</v>
      </c>
      <c r="N1519" s="158" t="s">
        <v>3550</v>
      </c>
      <c r="O1519" s="159">
        <v>0.17499999999999999</v>
      </c>
      <c r="P1519" s="159">
        <f>O1519*H1519</f>
        <v>0.52499999999999991</v>
      </c>
      <c r="Q1519" s="159">
        <v>4.6956999999999999E-4</v>
      </c>
      <c r="R1519" s="159">
        <f>Q1519*H1519</f>
        <v>1.4087100000000001E-3</v>
      </c>
      <c r="S1519" s="159">
        <v>0</v>
      </c>
      <c r="T1519" s="160">
        <f>S1519*H1519</f>
        <v>0</v>
      </c>
      <c r="U1519" s="79"/>
      <c r="V1519" s="79"/>
      <c r="W1519" s="79"/>
      <c r="X1519" s="79"/>
      <c r="Y1519" s="79"/>
      <c r="Z1519" s="79"/>
      <c r="AA1519" s="79"/>
      <c r="AB1519" s="79"/>
      <c r="AC1519" s="79"/>
      <c r="AD1519" s="79"/>
      <c r="AE1519" s="79"/>
      <c r="AR1519" s="161" t="s">
        <v>162</v>
      </c>
      <c r="AT1519" s="161" t="s">
        <v>26</v>
      </c>
      <c r="AU1519" s="161" t="s">
        <v>62</v>
      </c>
      <c r="AY1519" s="72" t="s">
        <v>107</v>
      </c>
      <c r="BE1519" s="162">
        <f>IF(N1519="základní",J1519,0)</f>
        <v>1345.08</v>
      </c>
      <c r="BF1519" s="162">
        <f>IF(N1519="snížená",J1519,0)</f>
        <v>0</v>
      </c>
      <c r="BG1519" s="162">
        <f>IF(N1519="zákl. přenesená",J1519,0)</f>
        <v>0</v>
      </c>
      <c r="BH1519" s="162">
        <f>IF(N1519="sníž. přenesená",J1519,0)</f>
        <v>0</v>
      </c>
      <c r="BI1519" s="162">
        <f>IF(N1519="nulová",J1519,0)</f>
        <v>0</v>
      </c>
      <c r="BJ1519" s="72" t="s">
        <v>105</v>
      </c>
      <c r="BK1519" s="162">
        <f>ROUND(I1519*H1519,2)</f>
        <v>1345.08</v>
      </c>
      <c r="BL1519" s="72" t="s">
        <v>162</v>
      </c>
      <c r="BM1519" s="161" t="s">
        <v>2328</v>
      </c>
    </row>
    <row r="1520" spans="1:65" s="82" customFormat="1" x14ac:dyDescent="0.2">
      <c r="A1520" s="79"/>
      <c r="B1520" s="80"/>
      <c r="C1520" s="79"/>
      <c r="D1520" s="163" t="s">
        <v>116</v>
      </c>
      <c r="E1520" s="79"/>
      <c r="F1520" s="164" t="s">
        <v>2329</v>
      </c>
      <c r="G1520" s="79"/>
      <c r="H1520" s="79"/>
      <c r="I1520" s="79"/>
      <c r="J1520" s="79"/>
      <c r="K1520" s="79"/>
      <c r="L1520" s="80"/>
      <c r="M1520" s="165"/>
      <c r="O1520" s="79"/>
      <c r="P1520" s="79"/>
      <c r="Q1520" s="79"/>
      <c r="R1520" s="79"/>
      <c r="S1520" s="79"/>
      <c r="T1520" s="166"/>
      <c r="U1520" s="79"/>
      <c r="V1520" s="79"/>
      <c r="W1520" s="79"/>
      <c r="X1520" s="79"/>
      <c r="Y1520" s="79"/>
      <c r="Z1520" s="79"/>
      <c r="AA1520" s="79"/>
      <c r="AB1520" s="79"/>
      <c r="AC1520" s="79"/>
      <c r="AD1520" s="79"/>
      <c r="AE1520" s="79"/>
      <c r="AT1520" s="72" t="s">
        <v>116</v>
      </c>
      <c r="AU1520" s="72" t="s">
        <v>62</v>
      </c>
    </row>
    <row r="1521" spans="1:65" s="82" customFormat="1" x14ac:dyDescent="0.2">
      <c r="A1521" s="79"/>
      <c r="B1521" s="80"/>
      <c r="C1521" s="79"/>
      <c r="D1521" s="167" t="s">
        <v>118</v>
      </c>
      <c r="E1521" s="79"/>
      <c r="F1521" s="168" t="s">
        <v>4158</v>
      </c>
      <c r="G1521" s="79"/>
      <c r="H1521" s="79"/>
      <c r="I1521" s="79"/>
      <c r="J1521" s="79"/>
      <c r="K1521" s="79"/>
      <c r="L1521" s="80"/>
      <c r="M1521" s="165"/>
      <c r="O1521" s="79"/>
      <c r="P1521" s="79"/>
      <c r="Q1521" s="79"/>
      <c r="R1521" s="79"/>
      <c r="S1521" s="79"/>
      <c r="T1521" s="166"/>
      <c r="U1521" s="79"/>
      <c r="V1521" s="79"/>
      <c r="W1521" s="79"/>
      <c r="X1521" s="79"/>
      <c r="Y1521" s="79"/>
      <c r="Z1521" s="79"/>
      <c r="AA1521" s="79"/>
      <c r="AB1521" s="79"/>
      <c r="AC1521" s="79"/>
      <c r="AD1521" s="79"/>
      <c r="AE1521" s="79"/>
      <c r="AT1521" s="72" t="s">
        <v>118</v>
      </c>
      <c r="AU1521" s="72" t="s">
        <v>62</v>
      </c>
    </row>
    <row r="1522" spans="1:65" s="82" customFormat="1" ht="16.5" customHeight="1" x14ac:dyDescent="0.2">
      <c r="A1522" s="79"/>
      <c r="B1522" s="150"/>
      <c r="C1522" s="151" t="s">
        <v>2330</v>
      </c>
      <c r="D1522" s="151" t="s">
        <v>26</v>
      </c>
      <c r="E1522" s="152" t="s">
        <v>2331</v>
      </c>
      <c r="F1522" s="153" t="s">
        <v>2332</v>
      </c>
      <c r="G1522" s="154" t="s">
        <v>161</v>
      </c>
      <c r="H1522" s="155">
        <v>5</v>
      </c>
      <c r="I1522" s="156">
        <v>575.08000000000004</v>
      </c>
      <c r="J1522" s="156">
        <f>ROUND(I1522*H1522,2)</f>
        <v>2875.4</v>
      </c>
      <c r="K1522" s="153" t="s">
        <v>3562</v>
      </c>
      <c r="L1522" s="80"/>
      <c r="M1522" s="157" t="s">
        <v>31</v>
      </c>
      <c r="N1522" s="158" t="s">
        <v>3550</v>
      </c>
      <c r="O1522" s="159">
        <v>0.216</v>
      </c>
      <c r="P1522" s="159">
        <f>O1522*H1522</f>
        <v>1.08</v>
      </c>
      <c r="Q1522" s="159">
        <v>6.8913999999999998E-4</v>
      </c>
      <c r="R1522" s="159">
        <f>Q1522*H1522</f>
        <v>3.4456999999999999E-3</v>
      </c>
      <c r="S1522" s="159">
        <v>0</v>
      </c>
      <c r="T1522" s="160">
        <f>S1522*H1522</f>
        <v>0</v>
      </c>
      <c r="U1522" s="79"/>
      <c r="V1522" s="79"/>
      <c r="W1522" s="79"/>
      <c r="X1522" s="79"/>
      <c r="Y1522" s="79"/>
      <c r="Z1522" s="79"/>
      <c r="AA1522" s="79"/>
      <c r="AB1522" s="79"/>
      <c r="AC1522" s="79"/>
      <c r="AD1522" s="79"/>
      <c r="AE1522" s="79"/>
      <c r="AR1522" s="161" t="s">
        <v>162</v>
      </c>
      <c r="AT1522" s="161" t="s">
        <v>26</v>
      </c>
      <c r="AU1522" s="161" t="s">
        <v>62</v>
      </c>
      <c r="AY1522" s="72" t="s">
        <v>107</v>
      </c>
      <c r="BE1522" s="162">
        <f>IF(N1522="základní",J1522,0)</f>
        <v>2875.4</v>
      </c>
      <c r="BF1522" s="162">
        <f>IF(N1522="snížená",J1522,0)</f>
        <v>0</v>
      </c>
      <c r="BG1522" s="162">
        <f>IF(N1522="zákl. přenesená",J1522,0)</f>
        <v>0</v>
      </c>
      <c r="BH1522" s="162">
        <f>IF(N1522="sníž. přenesená",J1522,0)</f>
        <v>0</v>
      </c>
      <c r="BI1522" s="162">
        <f>IF(N1522="nulová",J1522,0)</f>
        <v>0</v>
      </c>
      <c r="BJ1522" s="72" t="s">
        <v>105</v>
      </c>
      <c r="BK1522" s="162">
        <f>ROUND(I1522*H1522,2)</f>
        <v>2875.4</v>
      </c>
      <c r="BL1522" s="72" t="s">
        <v>162</v>
      </c>
      <c r="BM1522" s="161" t="s">
        <v>2333</v>
      </c>
    </row>
    <row r="1523" spans="1:65" s="82" customFormat="1" x14ac:dyDescent="0.2">
      <c r="A1523" s="79"/>
      <c r="B1523" s="80"/>
      <c r="C1523" s="79"/>
      <c r="D1523" s="163" t="s">
        <v>116</v>
      </c>
      <c r="E1523" s="79"/>
      <c r="F1523" s="164" t="s">
        <v>2334</v>
      </c>
      <c r="G1523" s="79"/>
      <c r="H1523" s="79"/>
      <c r="I1523" s="79"/>
      <c r="J1523" s="79"/>
      <c r="K1523" s="79"/>
      <c r="L1523" s="80"/>
      <c r="M1523" s="165"/>
      <c r="O1523" s="79"/>
      <c r="P1523" s="79"/>
      <c r="Q1523" s="79"/>
      <c r="R1523" s="79"/>
      <c r="S1523" s="79"/>
      <c r="T1523" s="166"/>
      <c r="U1523" s="79"/>
      <c r="V1523" s="79"/>
      <c r="W1523" s="79"/>
      <c r="X1523" s="79"/>
      <c r="Y1523" s="79"/>
      <c r="Z1523" s="79"/>
      <c r="AA1523" s="79"/>
      <c r="AB1523" s="79"/>
      <c r="AC1523" s="79"/>
      <c r="AD1523" s="79"/>
      <c r="AE1523" s="79"/>
      <c r="AT1523" s="72" t="s">
        <v>116</v>
      </c>
      <c r="AU1523" s="72" t="s">
        <v>62</v>
      </c>
    </row>
    <row r="1524" spans="1:65" s="82" customFormat="1" x14ac:dyDescent="0.2">
      <c r="A1524" s="79"/>
      <c r="B1524" s="80"/>
      <c r="C1524" s="79"/>
      <c r="D1524" s="167" t="s">
        <v>118</v>
      </c>
      <c r="E1524" s="79"/>
      <c r="F1524" s="168" t="s">
        <v>4159</v>
      </c>
      <c r="G1524" s="79"/>
      <c r="H1524" s="79"/>
      <c r="I1524" s="79"/>
      <c r="J1524" s="79"/>
      <c r="K1524" s="79"/>
      <c r="L1524" s="80"/>
      <c r="M1524" s="165"/>
      <c r="O1524" s="79"/>
      <c r="P1524" s="79"/>
      <c r="Q1524" s="79"/>
      <c r="R1524" s="79"/>
      <c r="S1524" s="79"/>
      <c r="T1524" s="166"/>
      <c r="U1524" s="79"/>
      <c r="V1524" s="79"/>
      <c r="W1524" s="79"/>
      <c r="X1524" s="79"/>
      <c r="Y1524" s="79"/>
      <c r="Z1524" s="79"/>
      <c r="AA1524" s="79"/>
      <c r="AB1524" s="79"/>
      <c r="AC1524" s="79"/>
      <c r="AD1524" s="79"/>
      <c r="AE1524" s="79"/>
      <c r="AT1524" s="72" t="s">
        <v>118</v>
      </c>
      <c r="AU1524" s="72" t="s">
        <v>62</v>
      </c>
    </row>
    <row r="1525" spans="1:65" s="82" customFormat="1" ht="16.5" customHeight="1" x14ac:dyDescent="0.2">
      <c r="A1525" s="79"/>
      <c r="B1525" s="150"/>
      <c r="C1525" s="151" t="s">
        <v>2335</v>
      </c>
      <c r="D1525" s="151" t="s">
        <v>26</v>
      </c>
      <c r="E1525" s="152" t="s">
        <v>2336</v>
      </c>
      <c r="F1525" s="153" t="s">
        <v>2337</v>
      </c>
      <c r="G1525" s="154" t="s">
        <v>161</v>
      </c>
      <c r="H1525" s="155">
        <v>5</v>
      </c>
      <c r="I1525" s="156">
        <v>412.36</v>
      </c>
      <c r="J1525" s="156">
        <f>ROUND(I1525*H1525,2)</f>
        <v>2061.8000000000002</v>
      </c>
      <c r="K1525" s="153" t="s">
        <v>3562</v>
      </c>
      <c r="L1525" s="80"/>
      <c r="M1525" s="157" t="s">
        <v>31</v>
      </c>
      <c r="N1525" s="158" t="s">
        <v>3550</v>
      </c>
      <c r="O1525" s="159">
        <v>0.17499999999999999</v>
      </c>
      <c r="P1525" s="159">
        <f>O1525*H1525</f>
        <v>0.875</v>
      </c>
      <c r="Q1525" s="159">
        <v>2.8957000000000001E-4</v>
      </c>
      <c r="R1525" s="159">
        <f>Q1525*H1525</f>
        <v>1.4478500000000001E-3</v>
      </c>
      <c r="S1525" s="159">
        <v>0</v>
      </c>
      <c r="T1525" s="160">
        <f>S1525*H1525</f>
        <v>0</v>
      </c>
      <c r="U1525" s="79"/>
      <c r="V1525" s="79"/>
      <c r="W1525" s="79"/>
      <c r="X1525" s="79"/>
      <c r="Y1525" s="79"/>
      <c r="Z1525" s="79"/>
      <c r="AA1525" s="79"/>
      <c r="AB1525" s="79"/>
      <c r="AC1525" s="79"/>
      <c r="AD1525" s="79"/>
      <c r="AE1525" s="79"/>
      <c r="AR1525" s="161" t="s">
        <v>162</v>
      </c>
      <c r="AT1525" s="161" t="s">
        <v>26</v>
      </c>
      <c r="AU1525" s="161" t="s">
        <v>62</v>
      </c>
      <c r="AY1525" s="72" t="s">
        <v>107</v>
      </c>
      <c r="BE1525" s="162">
        <f>IF(N1525="základní",J1525,0)</f>
        <v>2061.8000000000002</v>
      </c>
      <c r="BF1525" s="162">
        <f>IF(N1525="snížená",J1525,0)</f>
        <v>0</v>
      </c>
      <c r="BG1525" s="162">
        <f>IF(N1525="zákl. přenesená",J1525,0)</f>
        <v>0</v>
      </c>
      <c r="BH1525" s="162">
        <f>IF(N1525="sníž. přenesená",J1525,0)</f>
        <v>0</v>
      </c>
      <c r="BI1525" s="162">
        <f>IF(N1525="nulová",J1525,0)</f>
        <v>0</v>
      </c>
      <c r="BJ1525" s="72" t="s">
        <v>105</v>
      </c>
      <c r="BK1525" s="162">
        <f>ROUND(I1525*H1525,2)</f>
        <v>2061.8000000000002</v>
      </c>
      <c r="BL1525" s="72" t="s">
        <v>162</v>
      </c>
      <c r="BM1525" s="161" t="s">
        <v>2338</v>
      </c>
    </row>
    <row r="1526" spans="1:65" s="82" customFormat="1" x14ac:dyDescent="0.2">
      <c r="A1526" s="79"/>
      <c r="B1526" s="80"/>
      <c r="C1526" s="79"/>
      <c r="D1526" s="163" t="s">
        <v>116</v>
      </c>
      <c r="E1526" s="79"/>
      <c r="F1526" s="164" t="s">
        <v>2339</v>
      </c>
      <c r="G1526" s="79"/>
      <c r="H1526" s="79"/>
      <c r="I1526" s="79"/>
      <c r="J1526" s="79"/>
      <c r="K1526" s="79"/>
      <c r="L1526" s="80"/>
      <c r="M1526" s="165"/>
      <c r="O1526" s="79"/>
      <c r="P1526" s="79"/>
      <c r="Q1526" s="79"/>
      <c r="R1526" s="79"/>
      <c r="S1526" s="79"/>
      <c r="T1526" s="166"/>
      <c r="U1526" s="79"/>
      <c r="V1526" s="79"/>
      <c r="W1526" s="79"/>
      <c r="X1526" s="79"/>
      <c r="Y1526" s="79"/>
      <c r="Z1526" s="79"/>
      <c r="AA1526" s="79"/>
      <c r="AB1526" s="79"/>
      <c r="AC1526" s="79"/>
      <c r="AD1526" s="79"/>
      <c r="AE1526" s="79"/>
      <c r="AT1526" s="72" t="s">
        <v>116</v>
      </c>
      <c r="AU1526" s="72" t="s">
        <v>62</v>
      </c>
    </row>
    <row r="1527" spans="1:65" s="82" customFormat="1" x14ac:dyDescent="0.2">
      <c r="A1527" s="79"/>
      <c r="B1527" s="80"/>
      <c r="C1527" s="79"/>
      <c r="D1527" s="167" t="s">
        <v>118</v>
      </c>
      <c r="E1527" s="79"/>
      <c r="F1527" s="168" t="s">
        <v>4160</v>
      </c>
      <c r="G1527" s="79"/>
      <c r="H1527" s="79"/>
      <c r="I1527" s="79"/>
      <c r="J1527" s="79"/>
      <c r="K1527" s="79"/>
      <c r="L1527" s="80"/>
      <c r="M1527" s="165"/>
      <c r="O1527" s="79"/>
      <c r="P1527" s="79"/>
      <c r="Q1527" s="79"/>
      <c r="R1527" s="79"/>
      <c r="S1527" s="79"/>
      <c r="T1527" s="166"/>
      <c r="U1527" s="79"/>
      <c r="V1527" s="79"/>
      <c r="W1527" s="79"/>
      <c r="X1527" s="79"/>
      <c r="Y1527" s="79"/>
      <c r="Z1527" s="79"/>
      <c r="AA1527" s="79"/>
      <c r="AB1527" s="79"/>
      <c r="AC1527" s="79"/>
      <c r="AD1527" s="79"/>
      <c r="AE1527" s="79"/>
      <c r="AT1527" s="72" t="s">
        <v>118</v>
      </c>
      <c r="AU1527" s="72" t="s">
        <v>62</v>
      </c>
    </row>
    <row r="1528" spans="1:65" s="82" customFormat="1" ht="16.5" customHeight="1" x14ac:dyDescent="0.2">
      <c r="A1528" s="79"/>
      <c r="B1528" s="150"/>
      <c r="C1528" s="151" t="s">
        <v>2340</v>
      </c>
      <c r="D1528" s="151" t="s">
        <v>26</v>
      </c>
      <c r="E1528" s="152" t="s">
        <v>2341</v>
      </c>
      <c r="F1528" s="153" t="s">
        <v>2342</v>
      </c>
      <c r="G1528" s="154" t="s">
        <v>161</v>
      </c>
      <c r="H1528" s="155">
        <v>5</v>
      </c>
      <c r="I1528" s="156">
        <v>430.36</v>
      </c>
      <c r="J1528" s="156">
        <f>ROUND(I1528*H1528,2)</f>
        <v>2151.8000000000002</v>
      </c>
      <c r="K1528" s="153" t="s">
        <v>3562</v>
      </c>
      <c r="L1528" s="80"/>
      <c r="M1528" s="157" t="s">
        <v>31</v>
      </c>
      <c r="N1528" s="158" t="s">
        <v>3550</v>
      </c>
      <c r="O1528" s="159">
        <v>0.17499999999999999</v>
      </c>
      <c r="P1528" s="159">
        <f>O1528*H1528</f>
        <v>0.875</v>
      </c>
      <c r="Q1528" s="159">
        <v>3.2957E-4</v>
      </c>
      <c r="R1528" s="159">
        <f>Q1528*H1528</f>
        <v>1.64785E-3</v>
      </c>
      <c r="S1528" s="159">
        <v>0</v>
      </c>
      <c r="T1528" s="160">
        <f>S1528*H1528</f>
        <v>0</v>
      </c>
      <c r="U1528" s="79"/>
      <c r="V1528" s="79"/>
      <c r="W1528" s="79"/>
      <c r="X1528" s="79"/>
      <c r="Y1528" s="79"/>
      <c r="Z1528" s="79"/>
      <c r="AA1528" s="79"/>
      <c r="AB1528" s="79"/>
      <c r="AC1528" s="79"/>
      <c r="AD1528" s="79"/>
      <c r="AE1528" s="79"/>
      <c r="AR1528" s="161" t="s">
        <v>162</v>
      </c>
      <c r="AT1528" s="161" t="s">
        <v>26</v>
      </c>
      <c r="AU1528" s="161" t="s">
        <v>62</v>
      </c>
      <c r="AY1528" s="72" t="s">
        <v>107</v>
      </c>
      <c r="BE1528" s="162">
        <f>IF(N1528="základní",J1528,0)</f>
        <v>2151.8000000000002</v>
      </c>
      <c r="BF1528" s="162">
        <f>IF(N1528="snížená",J1528,0)</f>
        <v>0</v>
      </c>
      <c r="BG1528" s="162">
        <f>IF(N1528="zákl. přenesená",J1528,0)</f>
        <v>0</v>
      </c>
      <c r="BH1528" s="162">
        <f>IF(N1528="sníž. přenesená",J1528,0)</f>
        <v>0</v>
      </c>
      <c r="BI1528" s="162">
        <f>IF(N1528="nulová",J1528,0)</f>
        <v>0</v>
      </c>
      <c r="BJ1528" s="72" t="s">
        <v>105</v>
      </c>
      <c r="BK1528" s="162">
        <f>ROUND(I1528*H1528,2)</f>
        <v>2151.8000000000002</v>
      </c>
      <c r="BL1528" s="72" t="s">
        <v>162</v>
      </c>
      <c r="BM1528" s="161" t="s">
        <v>2343</v>
      </c>
    </row>
    <row r="1529" spans="1:65" s="82" customFormat="1" x14ac:dyDescent="0.2">
      <c r="A1529" s="79"/>
      <c r="B1529" s="80"/>
      <c r="C1529" s="79"/>
      <c r="D1529" s="163" t="s">
        <v>116</v>
      </c>
      <c r="E1529" s="79"/>
      <c r="F1529" s="164" t="s">
        <v>2344</v>
      </c>
      <c r="G1529" s="79"/>
      <c r="H1529" s="79"/>
      <c r="I1529" s="79"/>
      <c r="J1529" s="79"/>
      <c r="K1529" s="79"/>
      <c r="L1529" s="80"/>
      <c r="M1529" s="165"/>
      <c r="O1529" s="79"/>
      <c r="P1529" s="79"/>
      <c r="Q1529" s="79"/>
      <c r="R1529" s="79"/>
      <c r="S1529" s="79"/>
      <c r="T1529" s="166"/>
      <c r="U1529" s="79"/>
      <c r="V1529" s="79"/>
      <c r="W1529" s="79"/>
      <c r="X1529" s="79"/>
      <c r="Y1529" s="79"/>
      <c r="Z1529" s="79"/>
      <c r="AA1529" s="79"/>
      <c r="AB1529" s="79"/>
      <c r="AC1529" s="79"/>
      <c r="AD1529" s="79"/>
      <c r="AE1529" s="79"/>
      <c r="AT1529" s="72" t="s">
        <v>116</v>
      </c>
      <c r="AU1529" s="72" t="s">
        <v>62</v>
      </c>
    </row>
    <row r="1530" spans="1:65" s="82" customFormat="1" x14ac:dyDescent="0.2">
      <c r="A1530" s="79"/>
      <c r="B1530" s="80"/>
      <c r="C1530" s="79"/>
      <c r="D1530" s="167" t="s">
        <v>118</v>
      </c>
      <c r="E1530" s="79"/>
      <c r="F1530" s="168" t="s">
        <v>4161</v>
      </c>
      <c r="G1530" s="79"/>
      <c r="H1530" s="79"/>
      <c r="I1530" s="79"/>
      <c r="J1530" s="79"/>
      <c r="K1530" s="79"/>
      <c r="L1530" s="80"/>
      <c r="M1530" s="165"/>
      <c r="O1530" s="79"/>
      <c r="P1530" s="79"/>
      <c r="Q1530" s="79"/>
      <c r="R1530" s="79"/>
      <c r="S1530" s="79"/>
      <c r="T1530" s="166"/>
      <c r="U1530" s="79"/>
      <c r="V1530" s="79"/>
      <c r="W1530" s="79"/>
      <c r="X1530" s="79"/>
      <c r="Y1530" s="79"/>
      <c r="Z1530" s="79"/>
      <c r="AA1530" s="79"/>
      <c r="AB1530" s="79"/>
      <c r="AC1530" s="79"/>
      <c r="AD1530" s="79"/>
      <c r="AE1530" s="79"/>
      <c r="AT1530" s="72" t="s">
        <v>118</v>
      </c>
      <c r="AU1530" s="72" t="s">
        <v>62</v>
      </c>
    </row>
    <row r="1531" spans="1:65" s="82" customFormat="1" ht="16.5" customHeight="1" x14ac:dyDescent="0.2">
      <c r="A1531" s="79"/>
      <c r="B1531" s="150"/>
      <c r="C1531" s="151" t="s">
        <v>2345</v>
      </c>
      <c r="D1531" s="151" t="s">
        <v>26</v>
      </c>
      <c r="E1531" s="152" t="s">
        <v>2346</v>
      </c>
      <c r="F1531" s="153" t="s">
        <v>2347</v>
      </c>
      <c r="G1531" s="154" t="s">
        <v>161</v>
      </c>
      <c r="H1531" s="155">
        <v>5</v>
      </c>
      <c r="I1531" s="156">
        <v>569.08000000000004</v>
      </c>
      <c r="J1531" s="156">
        <f>ROUND(I1531*H1531,2)</f>
        <v>2845.4</v>
      </c>
      <c r="K1531" s="153" t="s">
        <v>3562</v>
      </c>
      <c r="L1531" s="80"/>
      <c r="M1531" s="157" t="s">
        <v>31</v>
      </c>
      <c r="N1531" s="158" t="s">
        <v>3550</v>
      </c>
      <c r="O1531" s="159">
        <v>0.216</v>
      </c>
      <c r="P1531" s="159">
        <f>O1531*H1531</f>
        <v>1.08</v>
      </c>
      <c r="Q1531" s="159">
        <v>4.6914E-4</v>
      </c>
      <c r="R1531" s="159">
        <f>Q1531*H1531</f>
        <v>2.3457E-3</v>
      </c>
      <c r="S1531" s="159">
        <v>0</v>
      </c>
      <c r="T1531" s="160">
        <f>S1531*H1531</f>
        <v>0</v>
      </c>
      <c r="U1531" s="79"/>
      <c r="V1531" s="79"/>
      <c r="W1531" s="79"/>
      <c r="X1531" s="79"/>
      <c r="Y1531" s="79"/>
      <c r="Z1531" s="79"/>
      <c r="AA1531" s="79"/>
      <c r="AB1531" s="79"/>
      <c r="AC1531" s="79"/>
      <c r="AD1531" s="79"/>
      <c r="AE1531" s="79"/>
      <c r="AR1531" s="161" t="s">
        <v>162</v>
      </c>
      <c r="AT1531" s="161" t="s">
        <v>26</v>
      </c>
      <c r="AU1531" s="161" t="s">
        <v>62</v>
      </c>
      <c r="AY1531" s="72" t="s">
        <v>107</v>
      </c>
      <c r="BE1531" s="162">
        <f>IF(N1531="základní",J1531,0)</f>
        <v>2845.4</v>
      </c>
      <c r="BF1531" s="162">
        <f>IF(N1531="snížená",J1531,0)</f>
        <v>0</v>
      </c>
      <c r="BG1531" s="162">
        <f>IF(N1531="zákl. přenesená",J1531,0)</f>
        <v>0</v>
      </c>
      <c r="BH1531" s="162">
        <f>IF(N1531="sníž. přenesená",J1531,0)</f>
        <v>0</v>
      </c>
      <c r="BI1531" s="162">
        <f>IF(N1531="nulová",J1531,0)</f>
        <v>0</v>
      </c>
      <c r="BJ1531" s="72" t="s">
        <v>105</v>
      </c>
      <c r="BK1531" s="162">
        <f>ROUND(I1531*H1531,2)</f>
        <v>2845.4</v>
      </c>
      <c r="BL1531" s="72" t="s">
        <v>162</v>
      </c>
      <c r="BM1531" s="161" t="s">
        <v>2348</v>
      </c>
    </row>
    <row r="1532" spans="1:65" s="82" customFormat="1" x14ac:dyDescent="0.2">
      <c r="A1532" s="79"/>
      <c r="B1532" s="80"/>
      <c r="C1532" s="79"/>
      <c r="D1532" s="163" t="s">
        <v>116</v>
      </c>
      <c r="E1532" s="79"/>
      <c r="F1532" s="164" t="s">
        <v>2349</v>
      </c>
      <c r="G1532" s="79"/>
      <c r="H1532" s="79"/>
      <c r="I1532" s="79"/>
      <c r="J1532" s="79"/>
      <c r="K1532" s="79"/>
      <c r="L1532" s="80"/>
      <c r="M1532" s="165"/>
      <c r="O1532" s="79"/>
      <c r="P1532" s="79"/>
      <c r="Q1532" s="79"/>
      <c r="R1532" s="79"/>
      <c r="S1532" s="79"/>
      <c r="T1532" s="166"/>
      <c r="U1532" s="79"/>
      <c r="V1532" s="79"/>
      <c r="W1532" s="79"/>
      <c r="X1532" s="79"/>
      <c r="Y1532" s="79"/>
      <c r="Z1532" s="79"/>
      <c r="AA1532" s="79"/>
      <c r="AB1532" s="79"/>
      <c r="AC1532" s="79"/>
      <c r="AD1532" s="79"/>
      <c r="AE1532" s="79"/>
      <c r="AT1532" s="72" t="s">
        <v>116</v>
      </c>
      <c r="AU1532" s="72" t="s">
        <v>62</v>
      </c>
    </row>
    <row r="1533" spans="1:65" s="82" customFormat="1" x14ac:dyDescent="0.2">
      <c r="A1533" s="79"/>
      <c r="B1533" s="80"/>
      <c r="C1533" s="79"/>
      <c r="D1533" s="167" t="s">
        <v>118</v>
      </c>
      <c r="E1533" s="79"/>
      <c r="F1533" s="168" t="s">
        <v>4162</v>
      </c>
      <c r="G1533" s="79"/>
      <c r="H1533" s="79"/>
      <c r="I1533" s="79"/>
      <c r="J1533" s="79"/>
      <c r="K1533" s="79"/>
      <c r="L1533" s="80"/>
      <c r="M1533" s="165"/>
      <c r="O1533" s="79"/>
      <c r="P1533" s="79"/>
      <c r="Q1533" s="79"/>
      <c r="R1533" s="79"/>
      <c r="S1533" s="79"/>
      <c r="T1533" s="166"/>
      <c r="U1533" s="79"/>
      <c r="V1533" s="79"/>
      <c r="W1533" s="79"/>
      <c r="X1533" s="79"/>
      <c r="Y1533" s="79"/>
      <c r="Z1533" s="79"/>
      <c r="AA1533" s="79"/>
      <c r="AB1533" s="79"/>
      <c r="AC1533" s="79"/>
      <c r="AD1533" s="79"/>
      <c r="AE1533" s="79"/>
      <c r="AT1533" s="72" t="s">
        <v>118</v>
      </c>
      <c r="AU1533" s="72" t="s">
        <v>62</v>
      </c>
    </row>
    <row r="1534" spans="1:65" s="82" customFormat="1" ht="16.5" customHeight="1" x14ac:dyDescent="0.2">
      <c r="A1534" s="79"/>
      <c r="B1534" s="150"/>
      <c r="C1534" s="151" t="s">
        <v>2350</v>
      </c>
      <c r="D1534" s="151" t="s">
        <v>26</v>
      </c>
      <c r="E1534" s="152" t="s">
        <v>2351</v>
      </c>
      <c r="F1534" s="153" t="s">
        <v>2352</v>
      </c>
      <c r="G1534" s="154" t="s">
        <v>161</v>
      </c>
      <c r="H1534" s="155">
        <v>5</v>
      </c>
      <c r="I1534" s="156">
        <v>318.39999999999998</v>
      </c>
      <c r="J1534" s="156">
        <f>ROUND(I1534*H1534,2)</f>
        <v>1592</v>
      </c>
      <c r="K1534" s="153" t="s">
        <v>3562</v>
      </c>
      <c r="L1534" s="80"/>
      <c r="M1534" s="157" t="s">
        <v>31</v>
      </c>
      <c r="N1534" s="158" t="s">
        <v>3550</v>
      </c>
      <c r="O1534" s="159">
        <v>0.15</v>
      </c>
      <c r="P1534" s="159">
        <f>O1534*H1534</f>
        <v>0.75</v>
      </c>
      <c r="Q1534" s="159">
        <v>2.2571000000000001E-4</v>
      </c>
      <c r="R1534" s="159">
        <f>Q1534*H1534</f>
        <v>1.1285500000000001E-3</v>
      </c>
      <c r="S1534" s="159">
        <v>0</v>
      </c>
      <c r="T1534" s="160">
        <f>S1534*H1534</f>
        <v>0</v>
      </c>
      <c r="U1534" s="79"/>
      <c r="V1534" s="79"/>
      <c r="W1534" s="79"/>
      <c r="X1534" s="79"/>
      <c r="Y1534" s="79"/>
      <c r="Z1534" s="79"/>
      <c r="AA1534" s="79"/>
      <c r="AB1534" s="79"/>
      <c r="AC1534" s="79"/>
      <c r="AD1534" s="79"/>
      <c r="AE1534" s="79"/>
      <c r="AR1534" s="161" t="s">
        <v>162</v>
      </c>
      <c r="AT1534" s="161" t="s">
        <v>26</v>
      </c>
      <c r="AU1534" s="161" t="s">
        <v>62</v>
      </c>
      <c r="AY1534" s="72" t="s">
        <v>107</v>
      </c>
      <c r="BE1534" s="162">
        <f>IF(N1534="základní",J1534,0)</f>
        <v>1592</v>
      </c>
      <c r="BF1534" s="162">
        <f>IF(N1534="snížená",J1534,0)</f>
        <v>0</v>
      </c>
      <c r="BG1534" s="162">
        <f>IF(N1534="zákl. přenesená",J1534,0)</f>
        <v>0</v>
      </c>
      <c r="BH1534" s="162">
        <f>IF(N1534="sníž. přenesená",J1534,0)</f>
        <v>0</v>
      </c>
      <c r="BI1534" s="162">
        <f>IF(N1534="nulová",J1534,0)</f>
        <v>0</v>
      </c>
      <c r="BJ1534" s="72" t="s">
        <v>105</v>
      </c>
      <c r="BK1534" s="162">
        <f>ROUND(I1534*H1534,2)</f>
        <v>1592</v>
      </c>
      <c r="BL1534" s="72" t="s">
        <v>162</v>
      </c>
      <c r="BM1534" s="161" t="s">
        <v>2353</v>
      </c>
    </row>
    <row r="1535" spans="1:65" s="82" customFormat="1" x14ac:dyDescent="0.2">
      <c r="A1535" s="79"/>
      <c r="B1535" s="80"/>
      <c r="C1535" s="79"/>
      <c r="D1535" s="163" t="s">
        <v>116</v>
      </c>
      <c r="E1535" s="79"/>
      <c r="F1535" s="164" t="s">
        <v>2354</v>
      </c>
      <c r="G1535" s="79"/>
      <c r="H1535" s="79"/>
      <c r="I1535" s="79"/>
      <c r="J1535" s="79"/>
      <c r="K1535" s="79"/>
      <c r="L1535" s="80"/>
      <c r="M1535" s="165"/>
      <c r="O1535" s="79"/>
      <c r="P1535" s="79"/>
      <c r="Q1535" s="79"/>
      <c r="R1535" s="79"/>
      <c r="S1535" s="79"/>
      <c r="T1535" s="166"/>
      <c r="U1535" s="79"/>
      <c r="V1535" s="79"/>
      <c r="W1535" s="79"/>
      <c r="X1535" s="79"/>
      <c r="Y1535" s="79"/>
      <c r="Z1535" s="79"/>
      <c r="AA1535" s="79"/>
      <c r="AB1535" s="79"/>
      <c r="AC1535" s="79"/>
      <c r="AD1535" s="79"/>
      <c r="AE1535" s="79"/>
      <c r="AT1535" s="72" t="s">
        <v>116</v>
      </c>
      <c r="AU1535" s="72" t="s">
        <v>62</v>
      </c>
    </row>
    <row r="1536" spans="1:65" s="82" customFormat="1" x14ac:dyDescent="0.2">
      <c r="A1536" s="79"/>
      <c r="B1536" s="80"/>
      <c r="C1536" s="79"/>
      <c r="D1536" s="167" t="s">
        <v>118</v>
      </c>
      <c r="E1536" s="79"/>
      <c r="F1536" s="168" t="s">
        <v>4163</v>
      </c>
      <c r="G1536" s="79"/>
      <c r="H1536" s="79"/>
      <c r="I1536" s="79"/>
      <c r="J1536" s="79"/>
      <c r="K1536" s="79"/>
      <c r="L1536" s="80"/>
      <c r="M1536" s="165"/>
      <c r="O1536" s="79"/>
      <c r="P1536" s="79"/>
      <c r="Q1536" s="79"/>
      <c r="R1536" s="79"/>
      <c r="S1536" s="79"/>
      <c r="T1536" s="166"/>
      <c r="U1536" s="79"/>
      <c r="V1536" s="79"/>
      <c r="W1536" s="79"/>
      <c r="X1536" s="79"/>
      <c r="Y1536" s="79"/>
      <c r="Z1536" s="79"/>
      <c r="AA1536" s="79"/>
      <c r="AB1536" s="79"/>
      <c r="AC1536" s="79"/>
      <c r="AD1536" s="79"/>
      <c r="AE1536" s="79"/>
      <c r="AT1536" s="72" t="s">
        <v>118</v>
      </c>
      <c r="AU1536" s="72" t="s">
        <v>62</v>
      </c>
    </row>
    <row r="1537" spans="1:65" s="82" customFormat="1" ht="16.5" customHeight="1" x14ac:dyDescent="0.2">
      <c r="A1537" s="79"/>
      <c r="B1537" s="150"/>
      <c r="C1537" s="151" t="s">
        <v>2355</v>
      </c>
      <c r="D1537" s="151" t="s">
        <v>26</v>
      </c>
      <c r="E1537" s="152" t="s">
        <v>2356</v>
      </c>
      <c r="F1537" s="153" t="s">
        <v>2357</v>
      </c>
      <c r="G1537" s="154" t="s">
        <v>161</v>
      </c>
      <c r="H1537" s="155">
        <v>10</v>
      </c>
      <c r="I1537" s="156">
        <v>328.7</v>
      </c>
      <c r="J1537" s="156">
        <f>ROUND(I1537*H1537,2)</f>
        <v>3287</v>
      </c>
      <c r="K1537" s="153" t="s">
        <v>3562</v>
      </c>
      <c r="L1537" s="80"/>
      <c r="M1537" s="157" t="s">
        <v>31</v>
      </c>
      <c r="N1537" s="158" t="s">
        <v>3550</v>
      </c>
      <c r="O1537" s="159">
        <v>0.15</v>
      </c>
      <c r="P1537" s="159">
        <f>O1537*H1537</f>
        <v>1.5</v>
      </c>
      <c r="Q1537" s="159">
        <v>2.5713999999999999E-4</v>
      </c>
      <c r="R1537" s="159">
        <f>Q1537*H1537</f>
        <v>2.5713999999999997E-3</v>
      </c>
      <c r="S1537" s="159">
        <v>0</v>
      </c>
      <c r="T1537" s="160">
        <f>S1537*H1537</f>
        <v>0</v>
      </c>
      <c r="U1537" s="79"/>
      <c r="V1537" s="79"/>
      <c r="W1537" s="79"/>
      <c r="X1537" s="79"/>
      <c r="Y1537" s="79"/>
      <c r="Z1537" s="79"/>
      <c r="AA1537" s="79"/>
      <c r="AB1537" s="79"/>
      <c r="AC1537" s="79"/>
      <c r="AD1537" s="79"/>
      <c r="AE1537" s="79"/>
      <c r="AR1537" s="161" t="s">
        <v>162</v>
      </c>
      <c r="AT1537" s="161" t="s">
        <v>26</v>
      </c>
      <c r="AU1537" s="161" t="s">
        <v>62</v>
      </c>
      <c r="AY1537" s="72" t="s">
        <v>107</v>
      </c>
      <c r="BE1537" s="162">
        <f>IF(N1537="základní",J1537,0)</f>
        <v>3287</v>
      </c>
      <c r="BF1537" s="162">
        <f>IF(N1537="snížená",J1537,0)</f>
        <v>0</v>
      </c>
      <c r="BG1537" s="162">
        <f>IF(N1537="zákl. přenesená",J1537,0)</f>
        <v>0</v>
      </c>
      <c r="BH1537" s="162">
        <f>IF(N1537="sníž. přenesená",J1537,0)</f>
        <v>0</v>
      </c>
      <c r="BI1537" s="162">
        <f>IF(N1537="nulová",J1537,0)</f>
        <v>0</v>
      </c>
      <c r="BJ1537" s="72" t="s">
        <v>105</v>
      </c>
      <c r="BK1537" s="162">
        <f>ROUND(I1537*H1537,2)</f>
        <v>3287</v>
      </c>
      <c r="BL1537" s="72" t="s">
        <v>162</v>
      </c>
      <c r="BM1537" s="161" t="s">
        <v>2358</v>
      </c>
    </row>
    <row r="1538" spans="1:65" s="82" customFormat="1" x14ac:dyDescent="0.2">
      <c r="A1538" s="79"/>
      <c r="B1538" s="80"/>
      <c r="C1538" s="79"/>
      <c r="D1538" s="163" t="s">
        <v>116</v>
      </c>
      <c r="E1538" s="79"/>
      <c r="F1538" s="164" t="s">
        <v>2359</v>
      </c>
      <c r="G1538" s="79"/>
      <c r="H1538" s="79"/>
      <c r="I1538" s="79"/>
      <c r="J1538" s="79"/>
      <c r="K1538" s="79"/>
      <c r="L1538" s="80"/>
      <c r="M1538" s="165"/>
      <c r="O1538" s="79"/>
      <c r="P1538" s="79"/>
      <c r="Q1538" s="79"/>
      <c r="R1538" s="79"/>
      <c r="S1538" s="79"/>
      <c r="T1538" s="166"/>
      <c r="U1538" s="79"/>
      <c r="V1538" s="79"/>
      <c r="W1538" s="79"/>
      <c r="X1538" s="79"/>
      <c r="Y1538" s="79"/>
      <c r="Z1538" s="79"/>
      <c r="AA1538" s="79"/>
      <c r="AB1538" s="79"/>
      <c r="AC1538" s="79"/>
      <c r="AD1538" s="79"/>
      <c r="AE1538" s="79"/>
      <c r="AT1538" s="72" t="s">
        <v>116</v>
      </c>
      <c r="AU1538" s="72" t="s">
        <v>62</v>
      </c>
    </row>
    <row r="1539" spans="1:65" s="82" customFormat="1" x14ac:dyDescent="0.2">
      <c r="A1539" s="79"/>
      <c r="B1539" s="80"/>
      <c r="C1539" s="79"/>
      <c r="D1539" s="167" t="s">
        <v>118</v>
      </c>
      <c r="E1539" s="79"/>
      <c r="F1539" s="168" t="s">
        <v>4164</v>
      </c>
      <c r="G1539" s="79"/>
      <c r="H1539" s="79"/>
      <c r="I1539" s="79"/>
      <c r="J1539" s="79"/>
      <c r="K1539" s="79"/>
      <c r="L1539" s="80"/>
      <c r="M1539" s="165"/>
      <c r="O1539" s="79"/>
      <c r="P1539" s="79"/>
      <c r="Q1539" s="79"/>
      <c r="R1539" s="79"/>
      <c r="S1539" s="79"/>
      <c r="T1539" s="166"/>
      <c r="U1539" s="79"/>
      <c r="V1539" s="79"/>
      <c r="W1539" s="79"/>
      <c r="X1539" s="79"/>
      <c r="Y1539" s="79"/>
      <c r="Z1539" s="79"/>
      <c r="AA1539" s="79"/>
      <c r="AB1539" s="79"/>
      <c r="AC1539" s="79"/>
      <c r="AD1539" s="79"/>
      <c r="AE1539" s="79"/>
      <c r="AT1539" s="72" t="s">
        <v>118</v>
      </c>
      <c r="AU1539" s="72" t="s">
        <v>62</v>
      </c>
    </row>
    <row r="1540" spans="1:65" s="82" customFormat="1" ht="16.5" customHeight="1" x14ac:dyDescent="0.2">
      <c r="A1540" s="79"/>
      <c r="B1540" s="150"/>
      <c r="C1540" s="151" t="s">
        <v>2360</v>
      </c>
      <c r="D1540" s="151" t="s">
        <v>26</v>
      </c>
      <c r="E1540" s="152" t="s">
        <v>2361</v>
      </c>
      <c r="F1540" s="153" t="s">
        <v>2362</v>
      </c>
      <c r="G1540" s="154" t="s">
        <v>161</v>
      </c>
      <c r="H1540" s="155">
        <v>5</v>
      </c>
      <c r="I1540" s="156">
        <v>468.77</v>
      </c>
      <c r="J1540" s="156">
        <f>ROUND(I1540*H1540,2)</f>
        <v>2343.85</v>
      </c>
      <c r="K1540" s="153" t="s">
        <v>3562</v>
      </c>
      <c r="L1540" s="80"/>
      <c r="M1540" s="157" t="s">
        <v>31</v>
      </c>
      <c r="N1540" s="158" t="s">
        <v>3550</v>
      </c>
      <c r="O1540" s="159">
        <v>0.19500000000000001</v>
      </c>
      <c r="P1540" s="159">
        <f>O1540*H1540</f>
        <v>0.97500000000000009</v>
      </c>
      <c r="Q1540" s="159">
        <v>3.5314E-4</v>
      </c>
      <c r="R1540" s="159">
        <f>Q1540*H1540</f>
        <v>1.7657E-3</v>
      </c>
      <c r="S1540" s="159">
        <v>0</v>
      </c>
      <c r="T1540" s="160">
        <f>S1540*H1540</f>
        <v>0</v>
      </c>
      <c r="U1540" s="79"/>
      <c r="V1540" s="79"/>
      <c r="W1540" s="79"/>
      <c r="X1540" s="79"/>
      <c r="Y1540" s="79"/>
      <c r="Z1540" s="79"/>
      <c r="AA1540" s="79"/>
      <c r="AB1540" s="79"/>
      <c r="AC1540" s="79"/>
      <c r="AD1540" s="79"/>
      <c r="AE1540" s="79"/>
      <c r="AR1540" s="161" t="s">
        <v>162</v>
      </c>
      <c r="AT1540" s="161" t="s">
        <v>26</v>
      </c>
      <c r="AU1540" s="161" t="s">
        <v>62</v>
      </c>
      <c r="AY1540" s="72" t="s">
        <v>107</v>
      </c>
      <c r="BE1540" s="162">
        <f>IF(N1540="základní",J1540,0)</f>
        <v>2343.85</v>
      </c>
      <c r="BF1540" s="162">
        <f>IF(N1540="snížená",J1540,0)</f>
        <v>0</v>
      </c>
      <c r="BG1540" s="162">
        <f>IF(N1540="zákl. přenesená",J1540,0)</f>
        <v>0</v>
      </c>
      <c r="BH1540" s="162">
        <f>IF(N1540="sníž. přenesená",J1540,0)</f>
        <v>0</v>
      </c>
      <c r="BI1540" s="162">
        <f>IF(N1540="nulová",J1540,0)</f>
        <v>0</v>
      </c>
      <c r="BJ1540" s="72" t="s">
        <v>105</v>
      </c>
      <c r="BK1540" s="162">
        <f>ROUND(I1540*H1540,2)</f>
        <v>2343.85</v>
      </c>
      <c r="BL1540" s="72" t="s">
        <v>162</v>
      </c>
      <c r="BM1540" s="161" t="s">
        <v>2363</v>
      </c>
    </row>
    <row r="1541" spans="1:65" s="82" customFormat="1" x14ac:dyDescent="0.2">
      <c r="A1541" s="79"/>
      <c r="B1541" s="80"/>
      <c r="C1541" s="79"/>
      <c r="D1541" s="163" t="s">
        <v>116</v>
      </c>
      <c r="E1541" s="79"/>
      <c r="F1541" s="164" t="s">
        <v>2364</v>
      </c>
      <c r="G1541" s="79"/>
      <c r="H1541" s="79"/>
      <c r="I1541" s="79"/>
      <c r="J1541" s="79"/>
      <c r="K1541" s="79"/>
      <c r="L1541" s="80"/>
      <c r="M1541" s="165"/>
      <c r="O1541" s="79"/>
      <c r="P1541" s="79"/>
      <c r="Q1541" s="79"/>
      <c r="R1541" s="79"/>
      <c r="S1541" s="79"/>
      <c r="T1541" s="166"/>
      <c r="U1541" s="79"/>
      <c r="V1541" s="79"/>
      <c r="W1541" s="79"/>
      <c r="X1541" s="79"/>
      <c r="Y1541" s="79"/>
      <c r="Z1541" s="79"/>
      <c r="AA1541" s="79"/>
      <c r="AB1541" s="79"/>
      <c r="AC1541" s="79"/>
      <c r="AD1541" s="79"/>
      <c r="AE1541" s="79"/>
      <c r="AT1541" s="72" t="s">
        <v>116</v>
      </c>
      <c r="AU1541" s="72" t="s">
        <v>62</v>
      </c>
    </row>
    <row r="1542" spans="1:65" s="82" customFormat="1" x14ac:dyDescent="0.2">
      <c r="A1542" s="79"/>
      <c r="B1542" s="80"/>
      <c r="C1542" s="79"/>
      <c r="D1542" s="167" t="s">
        <v>118</v>
      </c>
      <c r="E1542" s="79"/>
      <c r="F1542" s="168" t="s">
        <v>4165</v>
      </c>
      <c r="G1542" s="79"/>
      <c r="H1542" s="79"/>
      <c r="I1542" s="79"/>
      <c r="J1542" s="79"/>
      <c r="K1542" s="79"/>
      <c r="L1542" s="80"/>
      <c r="M1542" s="165"/>
      <c r="O1542" s="79"/>
      <c r="P1542" s="79"/>
      <c r="Q1542" s="79"/>
      <c r="R1542" s="79"/>
      <c r="S1542" s="79"/>
      <c r="T1542" s="166"/>
      <c r="U1542" s="79"/>
      <c r="V1542" s="79"/>
      <c r="W1542" s="79"/>
      <c r="X1542" s="79"/>
      <c r="Y1542" s="79"/>
      <c r="Z1542" s="79"/>
      <c r="AA1542" s="79"/>
      <c r="AB1542" s="79"/>
      <c r="AC1542" s="79"/>
      <c r="AD1542" s="79"/>
      <c r="AE1542" s="79"/>
      <c r="AT1542" s="72" t="s">
        <v>118</v>
      </c>
      <c r="AU1542" s="72" t="s">
        <v>62</v>
      </c>
    </row>
    <row r="1543" spans="1:65" s="82" customFormat="1" ht="16.5" customHeight="1" x14ac:dyDescent="0.2">
      <c r="A1543" s="79"/>
      <c r="B1543" s="150"/>
      <c r="C1543" s="151" t="s">
        <v>2365</v>
      </c>
      <c r="D1543" s="151" t="s">
        <v>26</v>
      </c>
      <c r="E1543" s="152" t="s">
        <v>2366</v>
      </c>
      <c r="F1543" s="153" t="s">
        <v>2367</v>
      </c>
      <c r="G1543" s="154" t="s">
        <v>161</v>
      </c>
      <c r="H1543" s="155">
        <v>2</v>
      </c>
      <c r="I1543" s="156">
        <v>722.82</v>
      </c>
      <c r="J1543" s="156">
        <f>ROUND(I1543*H1543,2)</f>
        <v>1445.64</v>
      </c>
      <c r="K1543" s="153" t="s">
        <v>3562</v>
      </c>
      <c r="L1543" s="80"/>
      <c r="M1543" s="157" t="s">
        <v>31</v>
      </c>
      <c r="N1543" s="158" t="s">
        <v>3550</v>
      </c>
      <c r="O1543" s="159">
        <v>0.22700000000000001</v>
      </c>
      <c r="P1543" s="159">
        <f>O1543*H1543</f>
        <v>0.45400000000000001</v>
      </c>
      <c r="Q1543" s="159">
        <v>6.4143000000000002E-4</v>
      </c>
      <c r="R1543" s="159">
        <f>Q1543*H1543</f>
        <v>1.28286E-3</v>
      </c>
      <c r="S1543" s="159">
        <v>0</v>
      </c>
      <c r="T1543" s="160">
        <f>S1543*H1543</f>
        <v>0</v>
      </c>
      <c r="U1543" s="79"/>
      <c r="V1543" s="79"/>
      <c r="W1543" s="79"/>
      <c r="X1543" s="79"/>
      <c r="Y1543" s="79"/>
      <c r="Z1543" s="79"/>
      <c r="AA1543" s="79"/>
      <c r="AB1543" s="79"/>
      <c r="AC1543" s="79"/>
      <c r="AD1543" s="79"/>
      <c r="AE1543" s="79"/>
      <c r="AR1543" s="161" t="s">
        <v>162</v>
      </c>
      <c r="AT1543" s="161" t="s">
        <v>26</v>
      </c>
      <c r="AU1543" s="161" t="s">
        <v>62</v>
      </c>
      <c r="AY1543" s="72" t="s">
        <v>107</v>
      </c>
      <c r="BE1543" s="162">
        <f>IF(N1543="základní",J1543,0)</f>
        <v>1445.64</v>
      </c>
      <c r="BF1543" s="162">
        <f>IF(N1543="snížená",J1543,0)</f>
        <v>0</v>
      </c>
      <c r="BG1543" s="162">
        <f>IF(N1543="zákl. přenesená",J1543,0)</f>
        <v>0</v>
      </c>
      <c r="BH1543" s="162">
        <f>IF(N1543="sníž. přenesená",J1543,0)</f>
        <v>0</v>
      </c>
      <c r="BI1543" s="162">
        <f>IF(N1543="nulová",J1543,0)</f>
        <v>0</v>
      </c>
      <c r="BJ1543" s="72" t="s">
        <v>105</v>
      </c>
      <c r="BK1543" s="162">
        <f>ROUND(I1543*H1543,2)</f>
        <v>1445.64</v>
      </c>
      <c r="BL1543" s="72" t="s">
        <v>162</v>
      </c>
      <c r="BM1543" s="161" t="s">
        <v>2368</v>
      </c>
    </row>
    <row r="1544" spans="1:65" s="82" customFormat="1" x14ac:dyDescent="0.2">
      <c r="A1544" s="79"/>
      <c r="B1544" s="80"/>
      <c r="C1544" s="79"/>
      <c r="D1544" s="163" t="s">
        <v>116</v>
      </c>
      <c r="E1544" s="79"/>
      <c r="F1544" s="164" t="s">
        <v>2369</v>
      </c>
      <c r="G1544" s="79"/>
      <c r="H1544" s="79"/>
      <c r="I1544" s="79"/>
      <c r="J1544" s="79"/>
      <c r="K1544" s="79"/>
      <c r="L1544" s="80"/>
      <c r="M1544" s="165"/>
      <c r="O1544" s="79"/>
      <c r="P1544" s="79"/>
      <c r="Q1544" s="79"/>
      <c r="R1544" s="79"/>
      <c r="S1544" s="79"/>
      <c r="T1544" s="166"/>
      <c r="U1544" s="79"/>
      <c r="V1544" s="79"/>
      <c r="W1544" s="79"/>
      <c r="X1544" s="79"/>
      <c r="Y1544" s="79"/>
      <c r="Z1544" s="79"/>
      <c r="AA1544" s="79"/>
      <c r="AB1544" s="79"/>
      <c r="AC1544" s="79"/>
      <c r="AD1544" s="79"/>
      <c r="AE1544" s="79"/>
      <c r="AT1544" s="72" t="s">
        <v>116</v>
      </c>
      <c r="AU1544" s="72" t="s">
        <v>62</v>
      </c>
    </row>
    <row r="1545" spans="1:65" s="82" customFormat="1" x14ac:dyDescent="0.2">
      <c r="A1545" s="79"/>
      <c r="B1545" s="80"/>
      <c r="C1545" s="79"/>
      <c r="D1545" s="167" t="s">
        <v>118</v>
      </c>
      <c r="E1545" s="79"/>
      <c r="F1545" s="168" t="s">
        <v>4166</v>
      </c>
      <c r="G1545" s="79"/>
      <c r="H1545" s="79"/>
      <c r="I1545" s="79"/>
      <c r="J1545" s="79"/>
      <c r="K1545" s="79"/>
      <c r="L1545" s="80"/>
      <c r="M1545" s="165"/>
      <c r="O1545" s="79"/>
      <c r="P1545" s="79"/>
      <c r="Q1545" s="79"/>
      <c r="R1545" s="79"/>
      <c r="S1545" s="79"/>
      <c r="T1545" s="166"/>
      <c r="U1545" s="79"/>
      <c r="V1545" s="79"/>
      <c r="W1545" s="79"/>
      <c r="X1545" s="79"/>
      <c r="Y1545" s="79"/>
      <c r="Z1545" s="79"/>
      <c r="AA1545" s="79"/>
      <c r="AB1545" s="79"/>
      <c r="AC1545" s="79"/>
      <c r="AD1545" s="79"/>
      <c r="AE1545" s="79"/>
      <c r="AT1545" s="72" t="s">
        <v>118</v>
      </c>
      <c r="AU1545" s="72" t="s">
        <v>62</v>
      </c>
    </row>
    <row r="1546" spans="1:65" s="82" customFormat="1" ht="16.5" customHeight="1" x14ac:dyDescent="0.2">
      <c r="A1546" s="79"/>
      <c r="B1546" s="150"/>
      <c r="C1546" s="151" t="s">
        <v>2370</v>
      </c>
      <c r="D1546" s="151" t="s">
        <v>26</v>
      </c>
      <c r="E1546" s="152" t="s">
        <v>2371</v>
      </c>
      <c r="F1546" s="153" t="s">
        <v>2372</v>
      </c>
      <c r="G1546" s="154" t="s">
        <v>161</v>
      </c>
      <c r="H1546" s="155">
        <v>15</v>
      </c>
      <c r="I1546" s="156">
        <v>347.21</v>
      </c>
      <c r="J1546" s="156">
        <f>ROUND(I1546*H1546,2)</f>
        <v>5208.1499999999996</v>
      </c>
      <c r="K1546" s="153" t="s">
        <v>3562</v>
      </c>
      <c r="L1546" s="80"/>
      <c r="M1546" s="157" t="s">
        <v>31</v>
      </c>
      <c r="N1546" s="158" t="s">
        <v>3550</v>
      </c>
      <c r="O1546" s="159">
        <v>0.15</v>
      </c>
      <c r="P1546" s="159">
        <f>O1546*H1546</f>
        <v>2.25</v>
      </c>
      <c r="Q1546" s="159">
        <v>2.4000000000000001E-4</v>
      </c>
      <c r="R1546" s="159">
        <f>Q1546*H1546</f>
        <v>3.5999999999999999E-3</v>
      </c>
      <c r="S1546" s="159">
        <v>0</v>
      </c>
      <c r="T1546" s="160">
        <f>S1546*H1546</f>
        <v>0</v>
      </c>
      <c r="U1546" s="79"/>
      <c r="V1546" s="79"/>
      <c r="W1546" s="79"/>
      <c r="X1546" s="79"/>
      <c r="Y1546" s="79"/>
      <c r="Z1546" s="79"/>
      <c r="AA1546" s="79"/>
      <c r="AB1546" s="79"/>
      <c r="AC1546" s="79"/>
      <c r="AD1546" s="79"/>
      <c r="AE1546" s="79"/>
      <c r="AR1546" s="161" t="s">
        <v>162</v>
      </c>
      <c r="AT1546" s="161" t="s">
        <v>26</v>
      </c>
      <c r="AU1546" s="161" t="s">
        <v>62</v>
      </c>
      <c r="AY1546" s="72" t="s">
        <v>107</v>
      </c>
      <c r="BE1546" s="162">
        <f>IF(N1546="základní",J1546,0)</f>
        <v>5208.1499999999996</v>
      </c>
      <c r="BF1546" s="162">
        <f>IF(N1546="snížená",J1546,0)</f>
        <v>0</v>
      </c>
      <c r="BG1546" s="162">
        <f>IF(N1546="zákl. přenesená",J1546,0)</f>
        <v>0</v>
      </c>
      <c r="BH1546" s="162">
        <f>IF(N1546="sníž. přenesená",J1546,0)</f>
        <v>0</v>
      </c>
      <c r="BI1546" s="162">
        <f>IF(N1546="nulová",J1546,0)</f>
        <v>0</v>
      </c>
      <c r="BJ1546" s="72" t="s">
        <v>105</v>
      </c>
      <c r="BK1546" s="162">
        <f>ROUND(I1546*H1546,2)</f>
        <v>5208.1499999999996</v>
      </c>
      <c r="BL1546" s="72" t="s">
        <v>162</v>
      </c>
      <c r="BM1546" s="161" t="s">
        <v>2373</v>
      </c>
    </row>
    <row r="1547" spans="1:65" s="82" customFormat="1" ht="19.5" x14ac:dyDescent="0.2">
      <c r="A1547" s="79"/>
      <c r="B1547" s="80"/>
      <c r="C1547" s="79"/>
      <c r="D1547" s="163" t="s">
        <v>116</v>
      </c>
      <c r="E1547" s="79"/>
      <c r="F1547" s="164" t="s">
        <v>2374</v>
      </c>
      <c r="G1547" s="79"/>
      <c r="H1547" s="79"/>
      <c r="I1547" s="79"/>
      <c r="J1547" s="79"/>
      <c r="K1547" s="79"/>
      <c r="L1547" s="80"/>
      <c r="M1547" s="165"/>
      <c r="O1547" s="79"/>
      <c r="P1547" s="79"/>
      <c r="Q1547" s="79"/>
      <c r="R1547" s="79"/>
      <c r="S1547" s="79"/>
      <c r="T1547" s="166"/>
      <c r="U1547" s="79"/>
      <c r="V1547" s="79"/>
      <c r="W1547" s="79"/>
      <c r="X1547" s="79"/>
      <c r="Y1547" s="79"/>
      <c r="Z1547" s="79"/>
      <c r="AA1547" s="79"/>
      <c r="AB1547" s="79"/>
      <c r="AC1547" s="79"/>
      <c r="AD1547" s="79"/>
      <c r="AE1547" s="79"/>
      <c r="AT1547" s="72" t="s">
        <v>116</v>
      </c>
      <c r="AU1547" s="72" t="s">
        <v>62</v>
      </c>
    </row>
    <row r="1548" spans="1:65" s="82" customFormat="1" x14ac:dyDescent="0.2">
      <c r="A1548" s="79"/>
      <c r="B1548" s="80"/>
      <c r="C1548" s="79"/>
      <c r="D1548" s="167" t="s">
        <v>118</v>
      </c>
      <c r="E1548" s="79"/>
      <c r="F1548" s="168" t="s">
        <v>4167</v>
      </c>
      <c r="G1548" s="79"/>
      <c r="H1548" s="79"/>
      <c r="I1548" s="79"/>
      <c r="J1548" s="79"/>
      <c r="K1548" s="79"/>
      <c r="L1548" s="80"/>
      <c r="M1548" s="165"/>
      <c r="O1548" s="79"/>
      <c r="P1548" s="79"/>
      <c r="Q1548" s="79"/>
      <c r="R1548" s="79"/>
      <c r="S1548" s="79"/>
      <c r="T1548" s="166"/>
      <c r="U1548" s="79"/>
      <c r="V1548" s="79"/>
      <c r="W1548" s="79"/>
      <c r="X1548" s="79"/>
      <c r="Y1548" s="79"/>
      <c r="Z1548" s="79"/>
      <c r="AA1548" s="79"/>
      <c r="AB1548" s="79"/>
      <c r="AC1548" s="79"/>
      <c r="AD1548" s="79"/>
      <c r="AE1548" s="79"/>
      <c r="AT1548" s="72" t="s">
        <v>118</v>
      </c>
      <c r="AU1548" s="72" t="s">
        <v>62</v>
      </c>
    </row>
    <row r="1549" spans="1:65" s="82" customFormat="1" ht="16.5" customHeight="1" x14ac:dyDescent="0.2">
      <c r="A1549" s="79"/>
      <c r="B1549" s="150"/>
      <c r="C1549" s="151" t="s">
        <v>2375</v>
      </c>
      <c r="D1549" s="151" t="s">
        <v>26</v>
      </c>
      <c r="E1549" s="152" t="s">
        <v>2376</v>
      </c>
      <c r="F1549" s="153" t="s">
        <v>2377</v>
      </c>
      <c r="G1549" s="154" t="s">
        <v>161</v>
      </c>
      <c r="H1549" s="155">
        <v>15</v>
      </c>
      <c r="I1549" s="156">
        <v>372.21</v>
      </c>
      <c r="J1549" s="156">
        <f>ROUND(I1549*H1549,2)</f>
        <v>5583.15</v>
      </c>
      <c r="K1549" s="153" t="s">
        <v>3562</v>
      </c>
      <c r="L1549" s="80"/>
      <c r="M1549" s="157" t="s">
        <v>31</v>
      </c>
      <c r="N1549" s="158" t="s">
        <v>3550</v>
      </c>
      <c r="O1549" s="159">
        <v>0.15</v>
      </c>
      <c r="P1549" s="159">
        <f>O1549*H1549</f>
        <v>2.25</v>
      </c>
      <c r="Q1549" s="159">
        <v>2.4000000000000001E-4</v>
      </c>
      <c r="R1549" s="159">
        <f>Q1549*H1549</f>
        <v>3.5999999999999999E-3</v>
      </c>
      <c r="S1549" s="159">
        <v>0</v>
      </c>
      <c r="T1549" s="160">
        <f>S1549*H1549</f>
        <v>0</v>
      </c>
      <c r="U1549" s="79"/>
      <c r="V1549" s="79"/>
      <c r="W1549" s="79"/>
      <c r="X1549" s="79"/>
      <c r="Y1549" s="79"/>
      <c r="Z1549" s="79"/>
      <c r="AA1549" s="79"/>
      <c r="AB1549" s="79"/>
      <c r="AC1549" s="79"/>
      <c r="AD1549" s="79"/>
      <c r="AE1549" s="79"/>
      <c r="AR1549" s="161" t="s">
        <v>162</v>
      </c>
      <c r="AT1549" s="161" t="s">
        <v>26</v>
      </c>
      <c r="AU1549" s="161" t="s">
        <v>62</v>
      </c>
      <c r="AY1549" s="72" t="s">
        <v>107</v>
      </c>
      <c r="BE1549" s="162">
        <f>IF(N1549="základní",J1549,0)</f>
        <v>5583.15</v>
      </c>
      <c r="BF1549" s="162">
        <f>IF(N1549="snížená",J1549,0)</f>
        <v>0</v>
      </c>
      <c r="BG1549" s="162">
        <f>IF(N1549="zákl. přenesená",J1549,0)</f>
        <v>0</v>
      </c>
      <c r="BH1549" s="162">
        <f>IF(N1549="sníž. přenesená",J1549,0)</f>
        <v>0</v>
      </c>
      <c r="BI1549" s="162">
        <f>IF(N1549="nulová",J1549,0)</f>
        <v>0</v>
      </c>
      <c r="BJ1549" s="72" t="s">
        <v>105</v>
      </c>
      <c r="BK1549" s="162">
        <f>ROUND(I1549*H1549,2)</f>
        <v>5583.15</v>
      </c>
      <c r="BL1549" s="72" t="s">
        <v>162</v>
      </c>
      <c r="BM1549" s="161" t="s">
        <v>2378</v>
      </c>
    </row>
    <row r="1550" spans="1:65" s="82" customFormat="1" ht="19.5" x14ac:dyDescent="0.2">
      <c r="A1550" s="79"/>
      <c r="B1550" s="80"/>
      <c r="C1550" s="79"/>
      <c r="D1550" s="163" t="s">
        <v>116</v>
      </c>
      <c r="E1550" s="79"/>
      <c r="F1550" s="164" t="s">
        <v>2379</v>
      </c>
      <c r="G1550" s="79"/>
      <c r="H1550" s="79"/>
      <c r="I1550" s="79"/>
      <c r="J1550" s="79"/>
      <c r="K1550" s="79"/>
      <c r="L1550" s="80"/>
      <c r="M1550" s="165"/>
      <c r="O1550" s="79"/>
      <c r="P1550" s="79"/>
      <c r="Q1550" s="79"/>
      <c r="R1550" s="79"/>
      <c r="S1550" s="79"/>
      <c r="T1550" s="166"/>
      <c r="U1550" s="79"/>
      <c r="V1550" s="79"/>
      <c r="W1550" s="79"/>
      <c r="X1550" s="79"/>
      <c r="Y1550" s="79"/>
      <c r="Z1550" s="79"/>
      <c r="AA1550" s="79"/>
      <c r="AB1550" s="79"/>
      <c r="AC1550" s="79"/>
      <c r="AD1550" s="79"/>
      <c r="AE1550" s="79"/>
      <c r="AT1550" s="72" t="s">
        <v>116</v>
      </c>
      <c r="AU1550" s="72" t="s">
        <v>62</v>
      </c>
    </row>
    <row r="1551" spans="1:65" s="82" customFormat="1" x14ac:dyDescent="0.2">
      <c r="A1551" s="79"/>
      <c r="B1551" s="80"/>
      <c r="C1551" s="79"/>
      <c r="D1551" s="167" t="s">
        <v>118</v>
      </c>
      <c r="E1551" s="79"/>
      <c r="F1551" s="168" t="s">
        <v>4168</v>
      </c>
      <c r="G1551" s="79"/>
      <c r="H1551" s="79"/>
      <c r="I1551" s="79"/>
      <c r="J1551" s="79"/>
      <c r="K1551" s="79"/>
      <c r="L1551" s="80"/>
      <c r="M1551" s="165"/>
      <c r="O1551" s="79"/>
      <c r="P1551" s="79"/>
      <c r="Q1551" s="79"/>
      <c r="R1551" s="79"/>
      <c r="S1551" s="79"/>
      <c r="T1551" s="166"/>
      <c r="U1551" s="79"/>
      <c r="V1551" s="79"/>
      <c r="W1551" s="79"/>
      <c r="X1551" s="79"/>
      <c r="Y1551" s="79"/>
      <c r="Z1551" s="79"/>
      <c r="AA1551" s="79"/>
      <c r="AB1551" s="79"/>
      <c r="AC1551" s="79"/>
      <c r="AD1551" s="79"/>
      <c r="AE1551" s="79"/>
      <c r="AT1551" s="72" t="s">
        <v>118</v>
      </c>
      <c r="AU1551" s="72" t="s">
        <v>62</v>
      </c>
    </row>
    <row r="1552" spans="1:65" s="82" customFormat="1" ht="16.5" customHeight="1" x14ac:dyDescent="0.2">
      <c r="A1552" s="79"/>
      <c r="B1552" s="150"/>
      <c r="C1552" s="151" t="s">
        <v>2380</v>
      </c>
      <c r="D1552" s="151" t="s">
        <v>26</v>
      </c>
      <c r="E1552" s="152" t="s">
        <v>2381</v>
      </c>
      <c r="F1552" s="153" t="s">
        <v>2382</v>
      </c>
      <c r="G1552" s="154" t="s">
        <v>161</v>
      </c>
      <c r="H1552" s="155">
        <v>55</v>
      </c>
      <c r="I1552" s="156">
        <v>221.7</v>
      </c>
      <c r="J1552" s="156">
        <f>ROUND(I1552*H1552,2)</f>
        <v>12193.5</v>
      </c>
      <c r="K1552" s="153" t="s">
        <v>3562</v>
      </c>
      <c r="L1552" s="80"/>
      <c r="M1552" s="157" t="s">
        <v>31</v>
      </c>
      <c r="N1552" s="158" t="s">
        <v>3550</v>
      </c>
      <c r="O1552" s="159">
        <v>3.5000000000000003E-2</v>
      </c>
      <c r="P1552" s="159">
        <f>O1552*H1552</f>
        <v>1.9250000000000003</v>
      </c>
      <c r="Q1552" s="159">
        <v>1.3999999999999999E-4</v>
      </c>
      <c r="R1552" s="159">
        <f>Q1552*H1552</f>
        <v>7.6999999999999994E-3</v>
      </c>
      <c r="S1552" s="159">
        <v>0</v>
      </c>
      <c r="T1552" s="160">
        <f>S1552*H1552</f>
        <v>0</v>
      </c>
      <c r="U1552" s="79"/>
      <c r="V1552" s="79"/>
      <c r="W1552" s="79"/>
      <c r="X1552" s="79"/>
      <c r="Y1552" s="79"/>
      <c r="Z1552" s="79"/>
      <c r="AA1552" s="79"/>
      <c r="AB1552" s="79"/>
      <c r="AC1552" s="79"/>
      <c r="AD1552" s="79"/>
      <c r="AE1552" s="79"/>
      <c r="AR1552" s="161" t="s">
        <v>162</v>
      </c>
      <c r="AT1552" s="161" t="s">
        <v>26</v>
      </c>
      <c r="AU1552" s="161" t="s">
        <v>62</v>
      </c>
      <c r="AY1552" s="72" t="s">
        <v>107</v>
      </c>
      <c r="BE1552" s="162">
        <f>IF(N1552="základní",J1552,0)</f>
        <v>12193.5</v>
      </c>
      <c r="BF1552" s="162">
        <f>IF(N1552="snížená",J1552,0)</f>
        <v>0</v>
      </c>
      <c r="BG1552" s="162">
        <f>IF(N1552="zákl. přenesená",J1552,0)</f>
        <v>0</v>
      </c>
      <c r="BH1552" s="162">
        <f>IF(N1552="sníž. přenesená",J1552,0)</f>
        <v>0</v>
      </c>
      <c r="BI1552" s="162">
        <f>IF(N1552="nulová",J1552,0)</f>
        <v>0</v>
      </c>
      <c r="BJ1552" s="72" t="s">
        <v>105</v>
      </c>
      <c r="BK1552" s="162">
        <f>ROUND(I1552*H1552,2)</f>
        <v>12193.5</v>
      </c>
      <c r="BL1552" s="72" t="s">
        <v>162</v>
      </c>
      <c r="BM1552" s="161" t="s">
        <v>2383</v>
      </c>
    </row>
    <row r="1553" spans="1:65" s="82" customFormat="1" x14ac:dyDescent="0.2">
      <c r="A1553" s="79"/>
      <c r="B1553" s="80"/>
      <c r="C1553" s="79"/>
      <c r="D1553" s="163" t="s">
        <v>116</v>
      </c>
      <c r="E1553" s="79"/>
      <c r="F1553" s="164" t="s">
        <v>2384</v>
      </c>
      <c r="G1553" s="79"/>
      <c r="H1553" s="79"/>
      <c r="I1553" s="79"/>
      <c r="J1553" s="79"/>
      <c r="K1553" s="79"/>
      <c r="L1553" s="80"/>
      <c r="M1553" s="165"/>
      <c r="O1553" s="79"/>
      <c r="P1553" s="79"/>
      <c r="Q1553" s="79"/>
      <c r="R1553" s="79"/>
      <c r="S1553" s="79"/>
      <c r="T1553" s="166"/>
      <c r="U1553" s="79"/>
      <c r="V1553" s="79"/>
      <c r="W1553" s="79"/>
      <c r="X1553" s="79"/>
      <c r="Y1553" s="79"/>
      <c r="Z1553" s="79"/>
      <c r="AA1553" s="79"/>
      <c r="AB1553" s="79"/>
      <c r="AC1553" s="79"/>
      <c r="AD1553" s="79"/>
      <c r="AE1553" s="79"/>
      <c r="AT1553" s="72" t="s">
        <v>116</v>
      </c>
      <c r="AU1553" s="72" t="s">
        <v>62</v>
      </c>
    </row>
    <row r="1554" spans="1:65" s="82" customFormat="1" x14ac:dyDescent="0.2">
      <c r="A1554" s="79"/>
      <c r="B1554" s="80"/>
      <c r="C1554" s="79"/>
      <c r="D1554" s="167" t="s">
        <v>118</v>
      </c>
      <c r="E1554" s="79"/>
      <c r="F1554" s="168" t="s">
        <v>4169</v>
      </c>
      <c r="G1554" s="79"/>
      <c r="H1554" s="79"/>
      <c r="I1554" s="79"/>
      <c r="J1554" s="79"/>
      <c r="K1554" s="79"/>
      <c r="L1554" s="80"/>
      <c r="M1554" s="165"/>
      <c r="O1554" s="79"/>
      <c r="P1554" s="79"/>
      <c r="Q1554" s="79"/>
      <c r="R1554" s="79"/>
      <c r="S1554" s="79"/>
      <c r="T1554" s="166"/>
      <c r="U1554" s="79"/>
      <c r="V1554" s="79"/>
      <c r="W1554" s="79"/>
      <c r="X1554" s="79"/>
      <c r="Y1554" s="79"/>
      <c r="Z1554" s="79"/>
      <c r="AA1554" s="79"/>
      <c r="AB1554" s="79"/>
      <c r="AC1554" s="79"/>
      <c r="AD1554" s="79"/>
      <c r="AE1554" s="79"/>
      <c r="AT1554" s="72" t="s">
        <v>118</v>
      </c>
      <c r="AU1554" s="72" t="s">
        <v>62</v>
      </c>
    </row>
    <row r="1555" spans="1:65" s="82" customFormat="1" ht="16.5" customHeight="1" x14ac:dyDescent="0.2">
      <c r="A1555" s="79"/>
      <c r="B1555" s="150"/>
      <c r="C1555" s="151" t="s">
        <v>2385</v>
      </c>
      <c r="D1555" s="151" t="s">
        <v>26</v>
      </c>
      <c r="E1555" s="152" t="s">
        <v>2386</v>
      </c>
      <c r="F1555" s="153" t="s">
        <v>2387</v>
      </c>
      <c r="G1555" s="154" t="s">
        <v>161</v>
      </c>
      <c r="H1555" s="155">
        <v>6</v>
      </c>
      <c r="I1555" s="156">
        <v>301.7</v>
      </c>
      <c r="J1555" s="156">
        <f>ROUND(I1555*H1555,2)</f>
        <v>1810.2</v>
      </c>
      <c r="K1555" s="153" t="s">
        <v>3562</v>
      </c>
      <c r="L1555" s="80"/>
      <c r="M1555" s="157" t="s">
        <v>31</v>
      </c>
      <c r="N1555" s="158" t="s">
        <v>3550</v>
      </c>
      <c r="O1555" s="159">
        <v>3.5000000000000003E-2</v>
      </c>
      <c r="P1555" s="159">
        <f>O1555*H1555</f>
        <v>0.21000000000000002</v>
      </c>
      <c r="Q1555" s="159">
        <v>1.1E-4</v>
      </c>
      <c r="R1555" s="159">
        <f>Q1555*H1555</f>
        <v>6.6E-4</v>
      </c>
      <c r="S1555" s="159">
        <v>0</v>
      </c>
      <c r="T1555" s="160">
        <f>S1555*H1555</f>
        <v>0</v>
      </c>
      <c r="U1555" s="79"/>
      <c r="V1555" s="79"/>
      <c r="W1555" s="79"/>
      <c r="X1555" s="79"/>
      <c r="Y1555" s="79"/>
      <c r="Z1555" s="79"/>
      <c r="AA1555" s="79"/>
      <c r="AB1555" s="79"/>
      <c r="AC1555" s="79"/>
      <c r="AD1555" s="79"/>
      <c r="AE1555" s="79"/>
      <c r="AR1555" s="161" t="s">
        <v>162</v>
      </c>
      <c r="AT1555" s="161" t="s">
        <v>26</v>
      </c>
      <c r="AU1555" s="161" t="s">
        <v>62</v>
      </c>
      <c r="AY1555" s="72" t="s">
        <v>107</v>
      </c>
      <c r="BE1555" s="162">
        <f>IF(N1555="základní",J1555,0)</f>
        <v>1810.2</v>
      </c>
      <c r="BF1555" s="162">
        <f>IF(N1555="snížená",J1555,0)</f>
        <v>0</v>
      </c>
      <c r="BG1555" s="162">
        <f>IF(N1555="zákl. přenesená",J1555,0)</f>
        <v>0</v>
      </c>
      <c r="BH1555" s="162">
        <f>IF(N1555="sníž. přenesená",J1555,0)</f>
        <v>0</v>
      </c>
      <c r="BI1555" s="162">
        <f>IF(N1555="nulová",J1555,0)</f>
        <v>0</v>
      </c>
      <c r="BJ1555" s="72" t="s">
        <v>105</v>
      </c>
      <c r="BK1555" s="162">
        <f>ROUND(I1555*H1555,2)</f>
        <v>1810.2</v>
      </c>
      <c r="BL1555" s="72" t="s">
        <v>162</v>
      </c>
      <c r="BM1555" s="161" t="s">
        <v>2388</v>
      </c>
    </row>
    <row r="1556" spans="1:65" s="82" customFormat="1" x14ac:dyDescent="0.2">
      <c r="A1556" s="79"/>
      <c r="B1556" s="80"/>
      <c r="C1556" s="79"/>
      <c r="D1556" s="163" t="s">
        <v>116</v>
      </c>
      <c r="E1556" s="79"/>
      <c r="F1556" s="164" t="s">
        <v>2389</v>
      </c>
      <c r="G1556" s="79"/>
      <c r="H1556" s="79"/>
      <c r="I1556" s="79"/>
      <c r="J1556" s="79"/>
      <c r="K1556" s="79"/>
      <c r="L1556" s="80"/>
      <c r="M1556" s="165"/>
      <c r="O1556" s="79"/>
      <c r="P1556" s="79"/>
      <c r="Q1556" s="79"/>
      <c r="R1556" s="79"/>
      <c r="S1556" s="79"/>
      <c r="T1556" s="166"/>
      <c r="U1556" s="79"/>
      <c r="V1556" s="79"/>
      <c r="W1556" s="79"/>
      <c r="X1556" s="79"/>
      <c r="Y1556" s="79"/>
      <c r="Z1556" s="79"/>
      <c r="AA1556" s="79"/>
      <c r="AB1556" s="79"/>
      <c r="AC1556" s="79"/>
      <c r="AD1556" s="79"/>
      <c r="AE1556" s="79"/>
      <c r="AT1556" s="72" t="s">
        <v>116</v>
      </c>
      <c r="AU1556" s="72" t="s">
        <v>62</v>
      </c>
    </row>
    <row r="1557" spans="1:65" s="82" customFormat="1" x14ac:dyDescent="0.2">
      <c r="A1557" s="79"/>
      <c r="B1557" s="80"/>
      <c r="C1557" s="79"/>
      <c r="D1557" s="167" t="s">
        <v>118</v>
      </c>
      <c r="E1557" s="79"/>
      <c r="F1557" s="168" t="s">
        <v>4170</v>
      </c>
      <c r="G1557" s="79"/>
      <c r="H1557" s="79"/>
      <c r="I1557" s="79"/>
      <c r="J1557" s="79"/>
      <c r="K1557" s="79"/>
      <c r="L1557" s="80"/>
      <c r="M1557" s="165"/>
      <c r="O1557" s="79"/>
      <c r="P1557" s="79"/>
      <c r="Q1557" s="79"/>
      <c r="R1557" s="79"/>
      <c r="S1557" s="79"/>
      <c r="T1557" s="166"/>
      <c r="U1557" s="79"/>
      <c r="V1557" s="79"/>
      <c r="W1557" s="79"/>
      <c r="X1557" s="79"/>
      <c r="Y1557" s="79"/>
      <c r="Z1557" s="79"/>
      <c r="AA1557" s="79"/>
      <c r="AB1557" s="79"/>
      <c r="AC1557" s="79"/>
      <c r="AD1557" s="79"/>
      <c r="AE1557" s="79"/>
      <c r="AT1557" s="72" t="s">
        <v>118</v>
      </c>
      <c r="AU1557" s="72" t="s">
        <v>62</v>
      </c>
    </row>
    <row r="1558" spans="1:65" s="82" customFormat="1" ht="16.5" customHeight="1" x14ac:dyDescent="0.2">
      <c r="A1558" s="79"/>
      <c r="B1558" s="150"/>
      <c r="C1558" s="151" t="s">
        <v>2390</v>
      </c>
      <c r="D1558" s="151" t="s">
        <v>26</v>
      </c>
      <c r="E1558" s="152" t="s">
        <v>2391</v>
      </c>
      <c r="F1558" s="153" t="s">
        <v>2392</v>
      </c>
      <c r="G1558" s="154" t="s">
        <v>161</v>
      </c>
      <c r="H1558" s="155">
        <v>1</v>
      </c>
      <c r="I1558" s="156">
        <v>342.4</v>
      </c>
      <c r="J1558" s="156">
        <f>ROUND(I1558*H1558,2)</f>
        <v>342.4</v>
      </c>
      <c r="K1558" s="153" t="s">
        <v>3562</v>
      </c>
      <c r="L1558" s="80"/>
      <c r="M1558" s="157" t="s">
        <v>31</v>
      </c>
      <c r="N1558" s="158" t="s">
        <v>3550</v>
      </c>
      <c r="O1558" s="159">
        <v>0.15</v>
      </c>
      <c r="P1558" s="159">
        <f>O1558*H1558</f>
        <v>0.15</v>
      </c>
      <c r="Q1558" s="159">
        <v>2.4571E-4</v>
      </c>
      <c r="R1558" s="159">
        <f>Q1558*H1558</f>
        <v>2.4571E-4</v>
      </c>
      <c r="S1558" s="159">
        <v>0</v>
      </c>
      <c r="T1558" s="160">
        <f>S1558*H1558</f>
        <v>0</v>
      </c>
      <c r="U1558" s="79"/>
      <c r="V1558" s="79"/>
      <c r="W1558" s="79"/>
      <c r="X1558" s="79"/>
      <c r="Y1558" s="79"/>
      <c r="Z1558" s="79"/>
      <c r="AA1558" s="79"/>
      <c r="AB1558" s="79"/>
      <c r="AC1558" s="79"/>
      <c r="AD1558" s="79"/>
      <c r="AE1558" s="79"/>
      <c r="AR1558" s="161" t="s">
        <v>162</v>
      </c>
      <c r="AT1558" s="161" t="s">
        <v>26</v>
      </c>
      <c r="AU1558" s="161" t="s">
        <v>62</v>
      </c>
      <c r="AY1558" s="72" t="s">
        <v>107</v>
      </c>
      <c r="BE1558" s="162">
        <f>IF(N1558="základní",J1558,0)</f>
        <v>342.4</v>
      </c>
      <c r="BF1558" s="162">
        <f>IF(N1558="snížená",J1558,0)</f>
        <v>0</v>
      </c>
      <c r="BG1558" s="162">
        <f>IF(N1558="zákl. přenesená",J1558,0)</f>
        <v>0</v>
      </c>
      <c r="BH1558" s="162">
        <f>IF(N1558="sníž. přenesená",J1558,0)</f>
        <v>0</v>
      </c>
      <c r="BI1558" s="162">
        <f>IF(N1558="nulová",J1558,0)</f>
        <v>0</v>
      </c>
      <c r="BJ1558" s="72" t="s">
        <v>105</v>
      </c>
      <c r="BK1558" s="162">
        <f>ROUND(I1558*H1558,2)</f>
        <v>342.4</v>
      </c>
      <c r="BL1558" s="72" t="s">
        <v>162</v>
      </c>
      <c r="BM1558" s="161" t="s">
        <v>2393</v>
      </c>
    </row>
    <row r="1559" spans="1:65" s="82" customFormat="1" x14ac:dyDescent="0.2">
      <c r="A1559" s="79"/>
      <c r="B1559" s="80"/>
      <c r="C1559" s="79"/>
      <c r="D1559" s="163" t="s">
        <v>116</v>
      </c>
      <c r="E1559" s="79"/>
      <c r="F1559" s="164" t="s">
        <v>2394</v>
      </c>
      <c r="G1559" s="79"/>
      <c r="H1559" s="79"/>
      <c r="I1559" s="79"/>
      <c r="J1559" s="79"/>
      <c r="K1559" s="79"/>
      <c r="L1559" s="80"/>
      <c r="M1559" s="165"/>
      <c r="O1559" s="79"/>
      <c r="P1559" s="79"/>
      <c r="Q1559" s="79"/>
      <c r="R1559" s="79"/>
      <c r="S1559" s="79"/>
      <c r="T1559" s="166"/>
      <c r="U1559" s="79"/>
      <c r="V1559" s="79"/>
      <c r="W1559" s="79"/>
      <c r="X1559" s="79"/>
      <c r="Y1559" s="79"/>
      <c r="Z1559" s="79"/>
      <c r="AA1559" s="79"/>
      <c r="AB1559" s="79"/>
      <c r="AC1559" s="79"/>
      <c r="AD1559" s="79"/>
      <c r="AE1559" s="79"/>
      <c r="AT1559" s="72" t="s">
        <v>116</v>
      </c>
      <c r="AU1559" s="72" t="s">
        <v>62</v>
      </c>
    </row>
    <row r="1560" spans="1:65" s="82" customFormat="1" x14ac:dyDescent="0.2">
      <c r="A1560" s="79"/>
      <c r="B1560" s="80"/>
      <c r="C1560" s="79"/>
      <c r="D1560" s="167" t="s">
        <v>118</v>
      </c>
      <c r="E1560" s="79"/>
      <c r="F1560" s="168" t="s">
        <v>4171</v>
      </c>
      <c r="G1560" s="79"/>
      <c r="H1560" s="79"/>
      <c r="I1560" s="79"/>
      <c r="J1560" s="79"/>
      <c r="K1560" s="79"/>
      <c r="L1560" s="80"/>
      <c r="M1560" s="165"/>
      <c r="O1560" s="79"/>
      <c r="P1560" s="79"/>
      <c r="Q1560" s="79"/>
      <c r="R1560" s="79"/>
      <c r="S1560" s="79"/>
      <c r="T1560" s="166"/>
      <c r="U1560" s="79"/>
      <c r="V1560" s="79"/>
      <c r="W1560" s="79"/>
      <c r="X1560" s="79"/>
      <c r="Y1560" s="79"/>
      <c r="Z1560" s="79"/>
      <c r="AA1560" s="79"/>
      <c r="AB1560" s="79"/>
      <c r="AC1560" s="79"/>
      <c r="AD1560" s="79"/>
      <c r="AE1560" s="79"/>
      <c r="AT1560" s="72" t="s">
        <v>118</v>
      </c>
      <c r="AU1560" s="72" t="s">
        <v>62</v>
      </c>
    </row>
    <row r="1561" spans="1:65" s="82" customFormat="1" ht="16.5" customHeight="1" x14ac:dyDescent="0.2">
      <c r="A1561" s="79"/>
      <c r="B1561" s="150"/>
      <c r="C1561" s="151" t="s">
        <v>2395</v>
      </c>
      <c r="D1561" s="151" t="s">
        <v>26</v>
      </c>
      <c r="E1561" s="152" t="s">
        <v>2396</v>
      </c>
      <c r="F1561" s="153" t="s">
        <v>2397</v>
      </c>
      <c r="G1561" s="154" t="s">
        <v>161</v>
      </c>
      <c r="H1561" s="155">
        <v>1</v>
      </c>
      <c r="I1561" s="156">
        <v>363.7</v>
      </c>
      <c r="J1561" s="156">
        <f>ROUND(I1561*H1561,2)</f>
        <v>363.7</v>
      </c>
      <c r="K1561" s="153" t="s">
        <v>3562</v>
      </c>
      <c r="L1561" s="80"/>
      <c r="M1561" s="157" t="s">
        <v>31</v>
      </c>
      <c r="N1561" s="158" t="s">
        <v>3550</v>
      </c>
      <c r="O1561" s="159">
        <v>0.15</v>
      </c>
      <c r="P1561" s="159">
        <f>O1561*H1561</f>
        <v>0.15</v>
      </c>
      <c r="Q1561" s="159">
        <v>2.7713999999999999E-4</v>
      </c>
      <c r="R1561" s="159">
        <f>Q1561*H1561</f>
        <v>2.7713999999999999E-4</v>
      </c>
      <c r="S1561" s="159">
        <v>0</v>
      </c>
      <c r="T1561" s="160">
        <f>S1561*H1561</f>
        <v>0</v>
      </c>
      <c r="U1561" s="79"/>
      <c r="V1561" s="79"/>
      <c r="W1561" s="79"/>
      <c r="X1561" s="79"/>
      <c r="Y1561" s="79"/>
      <c r="Z1561" s="79"/>
      <c r="AA1561" s="79"/>
      <c r="AB1561" s="79"/>
      <c r="AC1561" s="79"/>
      <c r="AD1561" s="79"/>
      <c r="AE1561" s="79"/>
      <c r="AR1561" s="161" t="s">
        <v>162</v>
      </c>
      <c r="AT1561" s="161" t="s">
        <v>26</v>
      </c>
      <c r="AU1561" s="161" t="s">
        <v>62</v>
      </c>
      <c r="AY1561" s="72" t="s">
        <v>107</v>
      </c>
      <c r="BE1561" s="162">
        <f>IF(N1561="základní",J1561,0)</f>
        <v>363.7</v>
      </c>
      <c r="BF1561" s="162">
        <f>IF(N1561="snížená",J1561,0)</f>
        <v>0</v>
      </c>
      <c r="BG1561" s="162">
        <f>IF(N1561="zákl. přenesená",J1561,0)</f>
        <v>0</v>
      </c>
      <c r="BH1561" s="162">
        <f>IF(N1561="sníž. přenesená",J1561,0)</f>
        <v>0</v>
      </c>
      <c r="BI1561" s="162">
        <f>IF(N1561="nulová",J1561,0)</f>
        <v>0</v>
      </c>
      <c r="BJ1561" s="72" t="s">
        <v>105</v>
      </c>
      <c r="BK1561" s="162">
        <f>ROUND(I1561*H1561,2)</f>
        <v>363.7</v>
      </c>
      <c r="BL1561" s="72" t="s">
        <v>162</v>
      </c>
      <c r="BM1561" s="161" t="s">
        <v>2398</v>
      </c>
    </row>
    <row r="1562" spans="1:65" s="82" customFormat="1" x14ac:dyDescent="0.2">
      <c r="A1562" s="79"/>
      <c r="B1562" s="80"/>
      <c r="C1562" s="79"/>
      <c r="D1562" s="163" t="s">
        <v>116</v>
      </c>
      <c r="E1562" s="79"/>
      <c r="F1562" s="164" t="s">
        <v>2399</v>
      </c>
      <c r="G1562" s="79"/>
      <c r="H1562" s="79"/>
      <c r="I1562" s="79"/>
      <c r="J1562" s="79"/>
      <c r="K1562" s="79"/>
      <c r="L1562" s="80"/>
      <c r="M1562" s="165"/>
      <c r="O1562" s="79"/>
      <c r="P1562" s="79"/>
      <c r="Q1562" s="79"/>
      <c r="R1562" s="79"/>
      <c r="S1562" s="79"/>
      <c r="T1562" s="166"/>
      <c r="U1562" s="79"/>
      <c r="V1562" s="79"/>
      <c r="W1562" s="79"/>
      <c r="X1562" s="79"/>
      <c r="Y1562" s="79"/>
      <c r="Z1562" s="79"/>
      <c r="AA1562" s="79"/>
      <c r="AB1562" s="79"/>
      <c r="AC1562" s="79"/>
      <c r="AD1562" s="79"/>
      <c r="AE1562" s="79"/>
      <c r="AT1562" s="72" t="s">
        <v>116</v>
      </c>
      <c r="AU1562" s="72" t="s">
        <v>62</v>
      </c>
    </row>
    <row r="1563" spans="1:65" s="82" customFormat="1" x14ac:dyDescent="0.2">
      <c r="A1563" s="79"/>
      <c r="B1563" s="80"/>
      <c r="C1563" s="79"/>
      <c r="D1563" s="167" t="s">
        <v>118</v>
      </c>
      <c r="E1563" s="79"/>
      <c r="F1563" s="168" t="s">
        <v>4172</v>
      </c>
      <c r="G1563" s="79"/>
      <c r="H1563" s="79"/>
      <c r="I1563" s="79"/>
      <c r="J1563" s="79"/>
      <c r="K1563" s="79"/>
      <c r="L1563" s="80"/>
      <c r="M1563" s="165"/>
      <c r="O1563" s="79"/>
      <c r="P1563" s="79"/>
      <c r="Q1563" s="79"/>
      <c r="R1563" s="79"/>
      <c r="S1563" s="79"/>
      <c r="T1563" s="166"/>
      <c r="U1563" s="79"/>
      <c r="V1563" s="79"/>
      <c r="W1563" s="79"/>
      <c r="X1563" s="79"/>
      <c r="Y1563" s="79"/>
      <c r="Z1563" s="79"/>
      <c r="AA1563" s="79"/>
      <c r="AB1563" s="79"/>
      <c r="AC1563" s="79"/>
      <c r="AD1563" s="79"/>
      <c r="AE1563" s="79"/>
      <c r="AT1563" s="72" t="s">
        <v>118</v>
      </c>
      <c r="AU1563" s="72" t="s">
        <v>62</v>
      </c>
    </row>
    <row r="1564" spans="1:65" s="82" customFormat="1" ht="16.5" customHeight="1" x14ac:dyDescent="0.2">
      <c r="A1564" s="79"/>
      <c r="B1564" s="150"/>
      <c r="C1564" s="151" t="s">
        <v>2400</v>
      </c>
      <c r="D1564" s="151" t="s">
        <v>26</v>
      </c>
      <c r="E1564" s="152" t="s">
        <v>2401</v>
      </c>
      <c r="F1564" s="153" t="s">
        <v>2402</v>
      </c>
      <c r="G1564" s="154" t="s">
        <v>161</v>
      </c>
      <c r="H1564" s="155">
        <v>1</v>
      </c>
      <c r="I1564" s="156">
        <v>579.77</v>
      </c>
      <c r="J1564" s="156">
        <f>ROUND(I1564*H1564,2)</f>
        <v>579.77</v>
      </c>
      <c r="K1564" s="153" t="s">
        <v>3562</v>
      </c>
      <c r="L1564" s="80"/>
      <c r="M1564" s="157" t="s">
        <v>31</v>
      </c>
      <c r="N1564" s="158" t="s">
        <v>3550</v>
      </c>
      <c r="O1564" s="159">
        <v>0.19500000000000001</v>
      </c>
      <c r="P1564" s="159">
        <f>O1564*H1564</f>
        <v>0.19500000000000001</v>
      </c>
      <c r="Q1564" s="159">
        <v>3.7314E-4</v>
      </c>
      <c r="R1564" s="159">
        <f>Q1564*H1564</f>
        <v>3.7314E-4</v>
      </c>
      <c r="S1564" s="159">
        <v>0</v>
      </c>
      <c r="T1564" s="160">
        <f>S1564*H1564</f>
        <v>0</v>
      </c>
      <c r="U1564" s="79"/>
      <c r="V1564" s="79"/>
      <c r="W1564" s="79"/>
      <c r="X1564" s="79"/>
      <c r="Y1564" s="79"/>
      <c r="Z1564" s="79"/>
      <c r="AA1564" s="79"/>
      <c r="AB1564" s="79"/>
      <c r="AC1564" s="79"/>
      <c r="AD1564" s="79"/>
      <c r="AE1564" s="79"/>
      <c r="AR1564" s="161" t="s">
        <v>162</v>
      </c>
      <c r="AT1564" s="161" t="s">
        <v>26</v>
      </c>
      <c r="AU1564" s="161" t="s">
        <v>62</v>
      </c>
      <c r="AY1564" s="72" t="s">
        <v>107</v>
      </c>
      <c r="BE1564" s="162">
        <f>IF(N1564="základní",J1564,0)</f>
        <v>579.77</v>
      </c>
      <c r="BF1564" s="162">
        <f>IF(N1564="snížená",J1564,0)</f>
        <v>0</v>
      </c>
      <c r="BG1564" s="162">
        <f>IF(N1564="zákl. přenesená",J1564,0)</f>
        <v>0</v>
      </c>
      <c r="BH1564" s="162">
        <f>IF(N1564="sníž. přenesená",J1564,0)</f>
        <v>0</v>
      </c>
      <c r="BI1564" s="162">
        <f>IF(N1564="nulová",J1564,0)</f>
        <v>0</v>
      </c>
      <c r="BJ1564" s="72" t="s">
        <v>105</v>
      </c>
      <c r="BK1564" s="162">
        <f>ROUND(I1564*H1564,2)</f>
        <v>579.77</v>
      </c>
      <c r="BL1564" s="72" t="s">
        <v>162</v>
      </c>
      <c r="BM1564" s="161" t="s">
        <v>2403</v>
      </c>
    </row>
    <row r="1565" spans="1:65" s="82" customFormat="1" x14ac:dyDescent="0.2">
      <c r="A1565" s="79"/>
      <c r="B1565" s="80"/>
      <c r="C1565" s="79"/>
      <c r="D1565" s="163" t="s">
        <v>116</v>
      </c>
      <c r="E1565" s="79"/>
      <c r="F1565" s="164" t="s">
        <v>2404</v>
      </c>
      <c r="G1565" s="79"/>
      <c r="H1565" s="79"/>
      <c r="I1565" s="79"/>
      <c r="J1565" s="79"/>
      <c r="K1565" s="79"/>
      <c r="L1565" s="80"/>
      <c r="M1565" s="165"/>
      <c r="O1565" s="79"/>
      <c r="P1565" s="79"/>
      <c r="Q1565" s="79"/>
      <c r="R1565" s="79"/>
      <c r="S1565" s="79"/>
      <c r="T1565" s="166"/>
      <c r="U1565" s="79"/>
      <c r="V1565" s="79"/>
      <c r="W1565" s="79"/>
      <c r="X1565" s="79"/>
      <c r="Y1565" s="79"/>
      <c r="Z1565" s="79"/>
      <c r="AA1565" s="79"/>
      <c r="AB1565" s="79"/>
      <c r="AC1565" s="79"/>
      <c r="AD1565" s="79"/>
      <c r="AE1565" s="79"/>
      <c r="AT1565" s="72" t="s">
        <v>116</v>
      </c>
      <c r="AU1565" s="72" t="s">
        <v>62</v>
      </c>
    </row>
    <row r="1566" spans="1:65" s="82" customFormat="1" x14ac:dyDescent="0.2">
      <c r="A1566" s="79"/>
      <c r="B1566" s="80"/>
      <c r="C1566" s="79"/>
      <c r="D1566" s="167" t="s">
        <v>118</v>
      </c>
      <c r="E1566" s="79"/>
      <c r="F1566" s="168" t="s">
        <v>4173</v>
      </c>
      <c r="G1566" s="79"/>
      <c r="H1566" s="79"/>
      <c r="I1566" s="79"/>
      <c r="J1566" s="79"/>
      <c r="K1566" s="79"/>
      <c r="L1566" s="80"/>
      <c r="M1566" s="165"/>
      <c r="O1566" s="79"/>
      <c r="P1566" s="79"/>
      <c r="Q1566" s="79"/>
      <c r="R1566" s="79"/>
      <c r="S1566" s="79"/>
      <c r="T1566" s="166"/>
      <c r="U1566" s="79"/>
      <c r="V1566" s="79"/>
      <c r="W1566" s="79"/>
      <c r="X1566" s="79"/>
      <c r="Y1566" s="79"/>
      <c r="Z1566" s="79"/>
      <c r="AA1566" s="79"/>
      <c r="AB1566" s="79"/>
      <c r="AC1566" s="79"/>
      <c r="AD1566" s="79"/>
      <c r="AE1566" s="79"/>
      <c r="AT1566" s="72" t="s">
        <v>118</v>
      </c>
      <c r="AU1566" s="72" t="s">
        <v>62</v>
      </c>
    </row>
    <row r="1567" spans="1:65" s="82" customFormat="1" ht="16.5" customHeight="1" x14ac:dyDescent="0.2">
      <c r="A1567" s="79"/>
      <c r="B1567" s="150"/>
      <c r="C1567" s="151" t="s">
        <v>2405</v>
      </c>
      <c r="D1567" s="151" t="s">
        <v>26</v>
      </c>
      <c r="E1567" s="152" t="s">
        <v>2406</v>
      </c>
      <c r="F1567" s="153" t="s">
        <v>2407</v>
      </c>
      <c r="G1567" s="154" t="s">
        <v>161</v>
      </c>
      <c r="H1567" s="155">
        <v>2</v>
      </c>
      <c r="I1567" s="156">
        <v>1001.32</v>
      </c>
      <c r="J1567" s="156">
        <f>ROUND(I1567*H1567,2)</f>
        <v>2002.64</v>
      </c>
      <c r="K1567" s="153" t="s">
        <v>3562</v>
      </c>
      <c r="L1567" s="80"/>
      <c r="M1567" s="157" t="s">
        <v>31</v>
      </c>
      <c r="N1567" s="158" t="s">
        <v>3550</v>
      </c>
      <c r="O1567" s="159">
        <v>8.2000000000000003E-2</v>
      </c>
      <c r="P1567" s="159">
        <f>O1567*H1567</f>
        <v>0.16400000000000001</v>
      </c>
      <c r="Q1567" s="159">
        <v>2.7608640000000001E-4</v>
      </c>
      <c r="R1567" s="159">
        <f>Q1567*H1567</f>
        <v>5.5217280000000003E-4</v>
      </c>
      <c r="S1567" s="159">
        <v>0</v>
      </c>
      <c r="T1567" s="160">
        <f>S1567*H1567</f>
        <v>0</v>
      </c>
      <c r="U1567" s="79"/>
      <c r="V1567" s="79"/>
      <c r="W1567" s="79"/>
      <c r="X1567" s="79"/>
      <c r="Y1567" s="79"/>
      <c r="Z1567" s="79"/>
      <c r="AA1567" s="79"/>
      <c r="AB1567" s="79"/>
      <c r="AC1567" s="79"/>
      <c r="AD1567" s="79"/>
      <c r="AE1567" s="79"/>
      <c r="AR1567" s="161" t="s">
        <v>162</v>
      </c>
      <c r="AT1567" s="161" t="s">
        <v>26</v>
      </c>
      <c r="AU1567" s="161" t="s">
        <v>62</v>
      </c>
      <c r="AY1567" s="72" t="s">
        <v>107</v>
      </c>
      <c r="BE1567" s="162">
        <f>IF(N1567="základní",J1567,0)</f>
        <v>2002.64</v>
      </c>
      <c r="BF1567" s="162">
        <f>IF(N1567="snížená",J1567,0)</f>
        <v>0</v>
      </c>
      <c r="BG1567" s="162">
        <f>IF(N1567="zákl. přenesená",J1567,0)</f>
        <v>0</v>
      </c>
      <c r="BH1567" s="162">
        <f>IF(N1567="sníž. přenesená",J1567,0)</f>
        <v>0</v>
      </c>
      <c r="BI1567" s="162">
        <f>IF(N1567="nulová",J1567,0)</f>
        <v>0</v>
      </c>
      <c r="BJ1567" s="72" t="s">
        <v>105</v>
      </c>
      <c r="BK1567" s="162">
        <f>ROUND(I1567*H1567,2)</f>
        <v>2002.64</v>
      </c>
      <c r="BL1567" s="72" t="s">
        <v>162</v>
      </c>
      <c r="BM1567" s="161" t="s">
        <v>2408</v>
      </c>
    </row>
    <row r="1568" spans="1:65" s="82" customFormat="1" x14ac:dyDescent="0.2">
      <c r="A1568" s="79"/>
      <c r="B1568" s="80"/>
      <c r="C1568" s="79"/>
      <c r="D1568" s="163" t="s">
        <v>116</v>
      </c>
      <c r="E1568" s="79"/>
      <c r="F1568" s="164" t="s">
        <v>2409</v>
      </c>
      <c r="G1568" s="79"/>
      <c r="H1568" s="79"/>
      <c r="I1568" s="79"/>
      <c r="J1568" s="79"/>
      <c r="K1568" s="79"/>
      <c r="L1568" s="80"/>
      <c r="M1568" s="165"/>
      <c r="O1568" s="79"/>
      <c r="P1568" s="79"/>
      <c r="Q1568" s="79"/>
      <c r="R1568" s="79"/>
      <c r="S1568" s="79"/>
      <c r="T1568" s="166"/>
      <c r="U1568" s="79"/>
      <c r="V1568" s="79"/>
      <c r="W1568" s="79"/>
      <c r="X1568" s="79"/>
      <c r="Y1568" s="79"/>
      <c r="Z1568" s="79"/>
      <c r="AA1568" s="79"/>
      <c r="AB1568" s="79"/>
      <c r="AC1568" s="79"/>
      <c r="AD1568" s="79"/>
      <c r="AE1568" s="79"/>
      <c r="AT1568" s="72" t="s">
        <v>116</v>
      </c>
      <c r="AU1568" s="72" t="s">
        <v>62</v>
      </c>
    </row>
    <row r="1569" spans="1:65" s="82" customFormat="1" x14ac:dyDescent="0.2">
      <c r="A1569" s="79"/>
      <c r="B1569" s="80"/>
      <c r="C1569" s="79"/>
      <c r="D1569" s="167" t="s">
        <v>118</v>
      </c>
      <c r="E1569" s="79"/>
      <c r="F1569" s="168" t="s">
        <v>4174</v>
      </c>
      <c r="G1569" s="79"/>
      <c r="H1569" s="79"/>
      <c r="I1569" s="79"/>
      <c r="J1569" s="79"/>
      <c r="K1569" s="79"/>
      <c r="L1569" s="80"/>
      <c r="M1569" s="165"/>
      <c r="O1569" s="79"/>
      <c r="P1569" s="79"/>
      <c r="Q1569" s="79"/>
      <c r="R1569" s="79"/>
      <c r="S1569" s="79"/>
      <c r="T1569" s="166"/>
      <c r="U1569" s="79"/>
      <c r="V1569" s="79"/>
      <c r="W1569" s="79"/>
      <c r="X1569" s="79"/>
      <c r="Y1569" s="79"/>
      <c r="Z1569" s="79"/>
      <c r="AA1569" s="79"/>
      <c r="AB1569" s="79"/>
      <c r="AC1569" s="79"/>
      <c r="AD1569" s="79"/>
      <c r="AE1569" s="79"/>
      <c r="AT1569" s="72" t="s">
        <v>118</v>
      </c>
      <c r="AU1569" s="72" t="s">
        <v>62</v>
      </c>
    </row>
    <row r="1570" spans="1:65" s="82" customFormat="1" ht="24.2" customHeight="1" x14ac:dyDescent="0.2">
      <c r="A1570" s="79"/>
      <c r="B1570" s="150"/>
      <c r="C1570" s="169" t="s">
        <v>2410</v>
      </c>
      <c r="D1570" s="169" t="s">
        <v>338</v>
      </c>
      <c r="E1570" s="170" t="s">
        <v>2411</v>
      </c>
      <c r="F1570" s="171" t="s">
        <v>2412</v>
      </c>
      <c r="G1570" s="172" t="s">
        <v>161</v>
      </c>
      <c r="H1570" s="173">
        <v>2</v>
      </c>
      <c r="I1570" s="174">
        <v>737</v>
      </c>
      <c r="J1570" s="174">
        <f>ROUND(I1570*H1570,2)</f>
        <v>1474</v>
      </c>
      <c r="K1570" s="171" t="s">
        <v>3562</v>
      </c>
      <c r="L1570" s="175"/>
      <c r="M1570" s="176" t="s">
        <v>31</v>
      </c>
      <c r="N1570" s="177" t="s">
        <v>3550</v>
      </c>
      <c r="O1570" s="159">
        <v>0</v>
      </c>
      <c r="P1570" s="159">
        <f>O1570*H1570</f>
        <v>0</v>
      </c>
      <c r="Q1570" s="159">
        <v>4.0000000000000002E-4</v>
      </c>
      <c r="R1570" s="159">
        <f>Q1570*H1570</f>
        <v>8.0000000000000004E-4</v>
      </c>
      <c r="S1570" s="159">
        <v>0</v>
      </c>
      <c r="T1570" s="160">
        <f>S1570*H1570</f>
        <v>0</v>
      </c>
      <c r="U1570" s="79"/>
      <c r="V1570" s="79"/>
      <c r="W1570" s="79"/>
      <c r="X1570" s="79"/>
      <c r="Y1570" s="79"/>
      <c r="Z1570" s="79"/>
      <c r="AA1570" s="79"/>
      <c r="AB1570" s="79"/>
      <c r="AC1570" s="79"/>
      <c r="AD1570" s="79"/>
      <c r="AE1570" s="79"/>
      <c r="AR1570" s="161" t="s">
        <v>268</v>
      </c>
      <c r="AT1570" s="161" t="s">
        <v>338</v>
      </c>
      <c r="AU1570" s="161" t="s">
        <v>62</v>
      </c>
      <c r="AY1570" s="72" t="s">
        <v>107</v>
      </c>
      <c r="BE1570" s="162">
        <f>IF(N1570="základní",J1570,0)</f>
        <v>1474</v>
      </c>
      <c r="BF1570" s="162">
        <f>IF(N1570="snížená",J1570,0)</f>
        <v>0</v>
      </c>
      <c r="BG1570" s="162">
        <f>IF(N1570="zákl. přenesená",J1570,0)</f>
        <v>0</v>
      </c>
      <c r="BH1570" s="162">
        <f>IF(N1570="sníž. přenesená",J1570,0)</f>
        <v>0</v>
      </c>
      <c r="BI1570" s="162">
        <f>IF(N1570="nulová",J1570,0)</f>
        <v>0</v>
      </c>
      <c r="BJ1570" s="72" t="s">
        <v>105</v>
      </c>
      <c r="BK1570" s="162">
        <f>ROUND(I1570*H1570,2)</f>
        <v>1474</v>
      </c>
      <c r="BL1570" s="72" t="s">
        <v>162</v>
      </c>
      <c r="BM1570" s="161" t="s">
        <v>2413</v>
      </c>
    </row>
    <row r="1571" spans="1:65" s="82" customFormat="1" x14ac:dyDescent="0.2">
      <c r="A1571" s="79"/>
      <c r="B1571" s="80"/>
      <c r="C1571" s="79"/>
      <c r="D1571" s="163" t="s">
        <v>116</v>
      </c>
      <c r="E1571" s="79"/>
      <c r="F1571" s="164" t="s">
        <v>2412</v>
      </c>
      <c r="G1571" s="79"/>
      <c r="H1571" s="79"/>
      <c r="I1571" s="79"/>
      <c r="J1571" s="79"/>
      <c r="K1571" s="79"/>
      <c r="L1571" s="80"/>
      <c r="M1571" s="165"/>
      <c r="O1571" s="79"/>
      <c r="P1571" s="79"/>
      <c r="Q1571" s="79"/>
      <c r="R1571" s="79"/>
      <c r="S1571" s="79"/>
      <c r="T1571" s="166"/>
      <c r="U1571" s="79"/>
      <c r="V1571" s="79"/>
      <c r="W1571" s="79"/>
      <c r="X1571" s="79"/>
      <c r="Y1571" s="79"/>
      <c r="Z1571" s="79"/>
      <c r="AA1571" s="79"/>
      <c r="AB1571" s="79"/>
      <c r="AC1571" s="79"/>
      <c r="AD1571" s="79"/>
      <c r="AE1571" s="79"/>
      <c r="AT1571" s="72" t="s">
        <v>116</v>
      </c>
      <c r="AU1571" s="72" t="s">
        <v>62</v>
      </c>
    </row>
    <row r="1572" spans="1:65" s="82" customFormat="1" ht="16.5" customHeight="1" x14ac:dyDescent="0.2">
      <c r="A1572" s="79"/>
      <c r="B1572" s="150"/>
      <c r="C1572" s="151" t="s">
        <v>2414</v>
      </c>
      <c r="D1572" s="151" t="s">
        <v>26</v>
      </c>
      <c r="E1572" s="152" t="s">
        <v>2415</v>
      </c>
      <c r="F1572" s="153" t="s">
        <v>2416</v>
      </c>
      <c r="G1572" s="154" t="s">
        <v>161</v>
      </c>
      <c r="H1572" s="155">
        <v>2</v>
      </c>
      <c r="I1572" s="156">
        <v>649.63</v>
      </c>
      <c r="J1572" s="156">
        <f>ROUND(I1572*H1572,2)</f>
        <v>1299.26</v>
      </c>
      <c r="K1572" s="153" t="s">
        <v>3562</v>
      </c>
      <c r="L1572" s="80"/>
      <c r="M1572" s="157" t="s">
        <v>31</v>
      </c>
      <c r="N1572" s="158" t="s">
        <v>3550</v>
      </c>
      <c r="O1572" s="159">
        <v>0.25800000000000001</v>
      </c>
      <c r="P1572" s="159">
        <f>O1572*H1572</f>
        <v>0.51600000000000001</v>
      </c>
      <c r="Q1572" s="159">
        <v>1.4998250000000001E-4</v>
      </c>
      <c r="R1572" s="159">
        <f>Q1572*H1572</f>
        <v>2.9996500000000002E-4</v>
      </c>
      <c r="S1572" s="159">
        <v>0</v>
      </c>
      <c r="T1572" s="160">
        <f>S1572*H1572</f>
        <v>0</v>
      </c>
      <c r="U1572" s="79"/>
      <c r="V1572" s="79"/>
      <c r="W1572" s="79"/>
      <c r="X1572" s="79"/>
      <c r="Y1572" s="79"/>
      <c r="Z1572" s="79"/>
      <c r="AA1572" s="79"/>
      <c r="AB1572" s="79"/>
      <c r="AC1572" s="79"/>
      <c r="AD1572" s="79"/>
      <c r="AE1572" s="79"/>
      <c r="AR1572" s="161" t="s">
        <v>162</v>
      </c>
      <c r="AT1572" s="161" t="s">
        <v>26</v>
      </c>
      <c r="AU1572" s="161" t="s">
        <v>62</v>
      </c>
      <c r="AY1572" s="72" t="s">
        <v>107</v>
      </c>
      <c r="BE1572" s="162">
        <f>IF(N1572="základní",J1572,0)</f>
        <v>1299.26</v>
      </c>
      <c r="BF1572" s="162">
        <f>IF(N1572="snížená",J1572,0)</f>
        <v>0</v>
      </c>
      <c r="BG1572" s="162">
        <f>IF(N1572="zákl. přenesená",J1572,0)</f>
        <v>0</v>
      </c>
      <c r="BH1572" s="162">
        <f>IF(N1572="sníž. přenesená",J1572,0)</f>
        <v>0</v>
      </c>
      <c r="BI1572" s="162">
        <f>IF(N1572="nulová",J1572,0)</f>
        <v>0</v>
      </c>
      <c r="BJ1572" s="72" t="s">
        <v>105</v>
      </c>
      <c r="BK1572" s="162">
        <f>ROUND(I1572*H1572,2)</f>
        <v>1299.26</v>
      </c>
      <c r="BL1572" s="72" t="s">
        <v>162</v>
      </c>
      <c r="BM1572" s="161" t="s">
        <v>2417</v>
      </c>
    </row>
    <row r="1573" spans="1:65" s="82" customFormat="1" x14ac:dyDescent="0.2">
      <c r="A1573" s="79"/>
      <c r="B1573" s="80"/>
      <c r="C1573" s="79"/>
      <c r="D1573" s="163" t="s">
        <v>116</v>
      </c>
      <c r="E1573" s="79"/>
      <c r="F1573" s="164" t="s">
        <v>2418</v>
      </c>
      <c r="G1573" s="79"/>
      <c r="H1573" s="79"/>
      <c r="I1573" s="79"/>
      <c r="J1573" s="79"/>
      <c r="K1573" s="79"/>
      <c r="L1573" s="80"/>
      <c r="M1573" s="165"/>
      <c r="O1573" s="79"/>
      <c r="P1573" s="79"/>
      <c r="Q1573" s="79"/>
      <c r="R1573" s="79"/>
      <c r="S1573" s="79"/>
      <c r="T1573" s="166"/>
      <c r="U1573" s="79"/>
      <c r="V1573" s="79"/>
      <c r="W1573" s="79"/>
      <c r="X1573" s="79"/>
      <c r="Y1573" s="79"/>
      <c r="Z1573" s="79"/>
      <c r="AA1573" s="79"/>
      <c r="AB1573" s="79"/>
      <c r="AC1573" s="79"/>
      <c r="AD1573" s="79"/>
      <c r="AE1573" s="79"/>
      <c r="AT1573" s="72" t="s">
        <v>116</v>
      </c>
      <c r="AU1573" s="72" t="s">
        <v>62</v>
      </c>
    </row>
    <row r="1574" spans="1:65" s="82" customFormat="1" x14ac:dyDescent="0.2">
      <c r="A1574" s="79"/>
      <c r="B1574" s="80"/>
      <c r="C1574" s="79"/>
      <c r="D1574" s="167" t="s">
        <v>118</v>
      </c>
      <c r="E1574" s="79"/>
      <c r="F1574" s="168" t="s">
        <v>4175</v>
      </c>
      <c r="G1574" s="79"/>
      <c r="H1574" s="79"/>
      <c r="I1574" s="79"/>
      <c r="J1574" s="79"/>
      <c r="K1574" s="79"/>
      <c r="L1574" s="80"/>
      <c r="M1574" s="165"/>
      <c r="O1574" s="79"/>
      <c r="P1574" s="79"/>
      <c r="Q1574" s="79"/>
      <c r="R1574" s="79"/>
      <c r="S1574" s="79"/>
      <c r="T1574" s="166"/>
      <c r="U1574" s="79"/>
      <c r="V1574" s="79"/>
      <c r="W1574" s="79"/>
      <c r="X1574" s="79"/>
      <c r="Y1574" s="79"/>
      <c r="Z1574" s="79"/>
      <c r="AA1574" s="79"/>
      <c r="AB1574" s="79"/>
      <c r="AC1574" s="79"/>
      <c r="AD1574" s="79"/>
      <c r="AE1574" s="79"/>
      <c r="AT1574" s="72" t="s">
        <v>118</v>
      </c>
      <c r="AU1574" s="72" t="s">
        <v>62</v>
      </c>
    </row>
    <row r="1575" spans="1:65" s="82" customFormat="1" ht="16.5" customHeight="1" x14ac:dyDescent="0.2">
      <c r="A1575" s="79"/>
      <c r="B1575" s="150"/>
      <c r="C1575" s="169" t="s">
        <v>2419</v>
      </c>
      <c r="D1575" s="169" t="s">
        <v>338</v>
      </c>
      <c r="E1575" s="170" t="s">
        <v>2420</v>
      </c>
      <c r="F1575" s="171" t="s">
        <v>2421</v>
      </c>
      <c r="G1575" s="172" t="s">
        <v>161</v>
      </c>
      <c r="H1575" s="173">
        <v>2</v>
      </c>
      <c r="I1575" s="174">
        <v>1130</v>
      </c>
      <c r="J1575" s="174">
        <f>ROUND(I1575*H1575,2)</f>
        <v>2260</v>
      </c>
      <c r="K1575" s="171" t="s">
        <v>3562</v>
      </c>
      <c r="L1575" s="175"/>
      <c r="M1575" s="176" t="s">
        <v>31</v>
      </c>
      <c r="N1575" s="177" t="s">
        <v>3550</v>
      </c>
      <c r="O1575" s="159">
        <v>0</v>
      </c>
      <c r="P1575" s="159">
        <f>O1575*H1575</f>
        <v>0</v>
      </c>
      <c r="Q1575" s="159">
        <v>6.0999999999999997E-4</v>
      </c>
      <c r="R1575" s="159">
        <f>Q1575*H1575</f>
        <v>1.2199999999999999E-3</v>
      </c>
      <c r="S1575" s="159">
        <v>0</v>
      </c>
      <c r="T1575" s="160">
        <f>S1575*H1575</f>
        <v>0</v>
      </c>
      <c r="U1575" s="79"/>
      <c r="V1575" s="79"/>
      <c r="W1575" s="79"/>
      <c r="X1575" s="79"/>
      <c r="Y1575" s="79"/>
      <c r="Z1575" s="79"/>
      <c r="AA1575" s="79"/>
      <c r="AB1575" s="79"/>
      <c r="AC1575" s="79"/>
      <c r="AD1575" s="79"/>
      <c r="AE1575" s="79"/>
      <c r="AR1575" s="161" t="s">
        <v>268</v>
      </c>
      <c r="AT1575" s="161" t="s">
        <v>338</v>
      </c>
      <c r="AU1575" s="161" t="s">
        <v>62</v>
      </c>
      <c r="AY1575" s="72" t="s">
        <v>107</v>
      </c>
      <c r="BE1575" s="162">
        <f>IF(N1575="základní",J1575,0)</f>
        <v>2260</v>
      </c>
      <c r="BF1575" s="162">
        <f>IF(N1575="snížená",J1575,0)</f>
        <v>0</v>
      </c>
      <c r="BG1575" s="162">
        <f>IF(N1575="zákl. přenesená",J1575,0)</f>
        <v>0</v>
      </c>
      <c r="BH1575" s="162">
        <f>IF(N1575="sníž. přenesená",J1575,0)</f>
        <v>0</v>
      </c>
      <c r="BI1575" s="162">
        <f>IF(N1575="nulová",J1575,0)</f>
        <v>0</v>
      </c>
      <c r="BJ1575" s="72" t="s">
        <v>105</v>
      </c>
      <c r="BK1575" s="162">
        <f>ROUND(I1575*H1575,2)</f>
        <v>2260</v>
      </c>
      <c r="BL1575" s="72" t="s">
        <v>162</v>
      </c>
      <c r="BM1575" s="161" t="s">
        <v>2422</v>
      </c>
    </row>
    <row r="1576" spans="1:65" s="82" customFormat="1" x14ac:dyDescent="0.2">
      <c r="A1576" s="79"/>
      <c r="B1576" s="80"/>
      <c r="C1576" s="79"/>
      <c r="D1576" s="163" t="s">
        <v>116</v>
      </c>
      <c r="E1576" s="79"/>
      <c r="F1576" s="164" t="s">
        <v>2421</v>
      </c>
      <c r="G1576" s="79"/>
      <c r="H1576" s="79"/>
      <c r="I1576" s="79"/>
      <c r="J1576" s="79"/>
      <c r="K1576" s="79"/>
      <c r="L1576" s="80"/>
      <c r="M1576" s="165"/>
      <c r="O1576" s="79"/>
      <c r="P1576" s="79"/>
      <c r="Q1576" s="79"/>
      <c r="R1576" s="79"/>
      <c r="S1576" s="79"/>
      <c r="T1576" s="166"/>
      <c r="U1576" s="79"/>
      <c r="V1576" s="79"/>
      <c r="W1576" s="79"/>
      <c r="X1576" s="79"/>
      <c r="Y1576" s="79"/>
      <c r="Z1576" s="79"/>
      <c r="AA1576" s="79"/>
      <c r="AB1576" s="79"/>
      <c r="AC1576" s="79"/>
      <c r="AD1576" s="79"/>
      <c r="AE1576" s="79"/>
      <c r="AT1576" s="72" t="s">
        <v>116</v>
      </c>
      <c r="AU1576" s="72" t="s">
        <v>62</v>
      </c>
    </row>
    <row r="1577" spans="1:65" s="82" customFormat="1" ht="16.5" customHeight="1" x14ac:dyDescent="0.2">
      <c r="A1577" s="79"/>
      <c r="B1577" s="150"/>
      <c r="C1577" s="151" t="s">
        <v>2423</v>
      </c>
      <c r="D1577" s="151" t="s">
        <v>26</v>
      </c>
      <c r="E1577" s="152" t="s">
        <v>2424</v>
      </c>
      <c r="F1577" s="153" t="s">
        <v>2425</v>
      </c>
      <c r="G1577" s="154" t="s">
        <v>161</v>
      </c>
      <c r="H1577" s="155">
        <v>5</v>
      </c>
      <c r="I1577" s="156">
        <v>286.22000000000003</v>
      </c>
      <c r="J1577" s="156">
        <f>ROUND(I1577*H1577,2)</f>
        <v>1431.1</v>
      </c>
      <c r="K1577" s="153" t="s">
        <v>3562</v>
      </c>
      <c r="L1577" s="80"/>
      <c r="M1577" s="157" t="s">
        <v>31</v>
      </c>
      <c r="N1577" s="158" t="s">
        <v>3550</v>
      </c>
      <c r="O1577" s="159">
        <v>0.16500000000000001</v>
      </c>
      <c r="P1577" s="159">
        <f>O1577*H1577</f>
        <v>0.82500000000000007</v>
      </c>
      <c r="Q1577" s="159">
        <v>1.0957E-4</v>
      </c>
      <c r="R1577" s="159">
        <f>Q1577*H1577</f>
        <v>5.4785000000000001E-4</v>
      </c>
      <c r="S1577" s="159">
        <v>0</v>
      </c>
      <c r="T1577" s="160">
        <f>S1577*H1577</f>
        <v>0</v>
      </c>
      <c r="U1577" s="79"/>
      <c r="V1577" s="79"/>
      <c r="W1577" s="79"/>
      <c r="X1577" s="79"/>
      <c r="Y1577" s="79"/>
      <c r="Z1577" s="79"/>
      <c r="AA1577" s="79"/>
      <c r="AB1577" s="79"/>
      <c r="AC1577" s="79"/>
      <c r="AD1577" s="79"/>
      <c r="AE1577" s="79"/>
      <c r="AR1577" s="161" t="s">
        <v>162</v>
      </c>
      <c r="AT1577" s="161" t="s">
        <v>26</v>
      </c>
      <c r="AU1577" s="161" t="s">
        <v>62</v>
      </c>
      <c r="AY1577" s="72" t="s">
        <v>107</v>
      </c>
      <c r="BE1577" s="162">
        <f>IF(N1577="základní",J1577,0)</f>
        <v>1431.1</v>
      </c>
      <c r="BF1577" s="162">
        <f>IF(N1577="snížená",J1577,0)</f>
        <v>0</v>
      </c>
      <c r="BG1577" s="162">
        <f>IF(N1577="zákl. přenesená",J1577,0)</f>
        <v>0</v>
      </c>
      <c r="BH1577" s="162">
        <f>IF(N1577="sníž. přenesená",J1577,0)</f>
        <v>0</v>
      </c>
      <c r="BI1577" s="162">
        <f>IF(N1577="nulová",J1577,0)</f>
        <v>0</v>
      </c>
      <c r="BJ1577" s="72" t="s">
        <v>105</v>
      </c>
      <c r="BK1577" s="162">
        <f>ROUND(I1577*H1577,2)</f>
        <v>1431.1</v>
      </c>
      <c r="BL1577" s="72" t="s">
        <v>162</v>
      </c>
      <c r="BM1577" s="161" t="s">
        <v>2426</v>
      </c>
    </row>
    <row r="1578" spans="1:65" s="82" customFormat="1" x14ac:dyDescent="0.2">
      <c r="A1578" s="79"/>
      <c r="B1578" s="80"/>
      <c r="C1578" s="79"/>
      <c r="D1578" s="163" t="s">
        <v>116</v>
      </c>
      <c r="E1578" s="79"/>
      <c r="F1578" s="164" t="s">
        <v>2427</v>
      </c>
      <c r="G1578" s="79"/>
      <c r="H1578" s="79"/>
      <c r="I1578" s="79"/>
      <c r="J1578" s="79"/>
      <c r="K1578" s="79"/>
      <c r="L1578" s="80"/>
      <c r="M1578" s="165"/>
      <c r="O1578" s="79"/>
      <c r="P1578" s="79"/>
      <c r="Q1578" s="79"/>
      <c r="R1578" s="79"/>
      <c r="S1578" s="79"/>
      <c r="T1578" s="166"/>
      <c r="U1578" s="79"/>
      <c r="V1578" s="79"/>
      <c r="W1578" s="79"/>
      <c r="X1578" s="79"/>
      <c r="Y1578" s="79"/>
      <c r="Z1578" s="79"/>
      <c r="AA1578" s="79"/>
      <c r="AB1578" s="79"/>
      <c r="AC1578" s="79"/>
      <c r="AD1578" s="79"/>
      <c r="AE1578" s="79"/>
      <c r="AT1578" s="72" t="s">
        <v>116</v>
      </c>
      <c r="AU1578" s="72" t="s">
        <v>62</v>
      </c>
    </row>
    <row r="1579" spans="1:65" s="82" customFormat="1" x14ac:dyDescent="0.2">
      <c r="A1579" s="79"/>
      <c r="B1579" s="80"/>
      <c r="C1579" s="79"/>
      <c r="D1579" s="167" t="s">
        <v>118</v>
      </c>
      <c r="E1579" s="79"/>
      <c r="F1579" s="168" t="s">
        <v>4176</v>
      </c>
      <c r="G1579" s="79"/>
      <c r="H1579" s="79"/>
      <c r="I1579" s="79"/>
      <c r="J1579" s="79"/>
      <c r="K1579" s="79"/>
      <c r="L1579" s="80"/>
      <c r="M1579" s="165"/>
      <c r="O1579" s="79"/>
      <c r="P1579" s="79"/>
      <c r="Q1579" s="79"/>
      <c r="R1579" s="79"/>
      <c r="S1579" s="79"/>
      <c r="T1579" s="166"/>
      <c r="U1579" s="79"/>
      <c r="V1579" s="79"/>
      <c r="W1579" s="79"/>
      <c r="X1579" s="79"/>
      <c r="Y1579" s="79"/>
      <c r="Z1579" s="79"/>
      <c r="AA1579" s="79"/>
      <c r="AB1579" s="79"/>
      <c r="AC1579" s="79"/>
      <c r="AD1579" s="79"/>
      <c r="AE1579" s="79"/>
      <c r="AT1579" s="72" t="s">
        <v>118</v>
      </c>
      <c r="AU1579" s="72" t="s">
        <v>62</v>
      </c>
    </row>
    <row r="1580" spans="1:65" s="82" customFormat="1" ht="16.5" customHeight="1" x14ac:dyDescent="0.2">
      <c r="A1580" s="79"/>
      <c r="B1580" s="150"/>
      <c r="C1580" s="151" t="s">
        <v>2428</v>
      </c>
      <c r="D1580" s="151" t="s">
        <v>26</v>
      </c>
      <c r="E1580" s="152" t="s">
        <v>2429</v>
      </c>
      <c r="F1580" s="153" t="s">
        <v>2430</v>
      </c>
      <c r="G1580" s="154" t="s">
        <v>161</v>
      </c>
      <c r="H1580" s="155">
        <v>5</v>
      </c>
      <c r="I1580" s="156">
        <v>276.22000000000003</v>
      </c>
      <c r="J1580" s="156">
        <f>ROUND(I1580*H1580,2)</f>
        <v>1381.1</v>
      </c>
      <c r="K1580" s="153" t="s">
        <v>3562</v>
      </c>
      <c r="L1580" s="80"/>
      <c r="M1580" s="157" t="s">
        <v>31</v>
      </c>
      <c r="N1580" s="158" t="s">
        <v>3550</v>
      </c>
      <c r="O1580" s="159">
        <v>0.16500000000000001</v>
      </c>
      <c r="P1580" s="159">
        <f>O1580*H1580</f>
        <v>0.82500000000000007</v>
      </c>
      <c r="Q1580" s="159">
        <v>1.2956999999999999E-4</v>
      </c>
      <c r="R1580" s="159">
        <f>Q1580*H1580</f>
        <v>6.4784999999999995E-4</v>
      </c>
      <c r="S1580" s="159">
        <v>0</v>
      </c>
      <c r="T1580" s="160">
        <f>S1580*H1580</f>
        <v>0</v>
      </c>
      <c r="U1580" s="79"/>
      <c r="V1580" s="79"/>
      <c r="W1580" s="79"/>
      <c r="X1580" s="79"/>
      <c r="Y1580" s="79"/>
      <c r="Z1580" s="79"/>
      <c r="AA1580" s="79"/>
      <c r="AB1580" s="79"/>
      <c r="AC1580" s="79"/>
      <c r="AD1580" s="79"/>
      <c r="AE1580" s="79"/>
      <c r="AR1580" s="161" t="s">
        <v>162</v>
      </c>
      <c r="AT1580" s="161" t="s">
        <v>26</v>
      </c>
      <c r="AU1580" s="161" t="s">
        <v>62</v>
      </c>
      <c r="AY1580" s="72" t="s">
        <v>107</v>
      </c>
      <c r="BE1580" s="162">
        <f>IF(N1580="základní",J1580,0)</f>
        <v>1381.1</v>
      </c>
      <c r="BF1580" s="162">
        <f>IF(N1580="snížená",J1580,0)</f>
        <v>0</v>
      </c>
      <c r="BG1580" s="162">
        <f>IF(N1580="zákl. přenesená",J1580,0)</f>
        <v>0</v>
      </c>
      <c r="BH1580" s="162">
        <f>IF(N1580="sníž. přenesená",J1580,0)</f>
        <v>0</v>
      </c>
      <c r="BI1580" s="162">
        <f>IF(N1580="nulová",J1580,0)</f>
        <v>0</v>
      </c>
      <c r="BJ1580" s="72" t="s">
        <v>105</v>
      </c>
      <c r="BK1580" s="162">
        <f>ROUND(I1580*H1580,2)</f>
        <v>1381.1</v>
      </c>
      <c r="BL1580" s="72" t="s">
        <v>162</v>
      </c>
      <c r="BM1580" s="161" t="s">
        <v>2431</v>
      </c>
    </row>
    <row r="1581" spans="1:65" s="82" customFormat="1" x14ac:dyDescent="0.2">
      <c r="A1581" s="79"/>
      <c r="B1581" s="80"/>
      <c r="C1581" s="79"/>
      <c r="D1581" s="163" t="s">
        <v>116</v>
      </c>
      <c r="E1581" s="79"/>
      <c r="F1581" s="164" t="s">
        <v>2432</v>
      </c>
      <c r="G1581" s="79"/>
      <c r="H1581" s="79"/>
      <c r="I1581" s="79"/>
      <c r="J1581" s="79"/>
      <c r="K1581" s="79"/>
      <c r="L1581" s="80"/>
      <c r="M1581" s="165"/>
      <c r="O1581" s="79"/>
      <c r="P1581" s="79"/>
      <c r="Q1581" s="79"/>
      <c r="R1581" s="79"/>
      <c r="S1581" s="79"/>
      <c r="T1581" s="166"/>
      <c r="U1581" s="79"/>
      <c r="V1581" s="79"/>
      <c r="W1581" s="79"/>
      <c r="X1581" s="79"/>
      <c r="Y1581" s="79"/>
      <c r="Z1581" s="79"/>
      <c r="AA1581" s="79"/>
      <c r="AB1581" s="79"/>
      <c r="AC1581" s="79"/>
      <c r="AD1581" s="79"/>
      <c r="AE1581" s="79"/>
      <c r="AT1581" s="72" t="s">
        <v>116</v>
      </c>
      <c r="AU1581" s="72" t="s">
        <v>62</v>
      </c>
    </row>
    <row r="1582" spans="1:65" s="82" customFormat="1" x14ac:dyDescent="0.2">
      <c r="A1582" s="79"/>
      <c r="B1582" s="80"/>
      <c r="C1582" s="79"/>
      <c r="D1582" s="167" t="s">
        <v>118</v>
      </c>
      <c r="E1582" s="79"/>
      <c r="F1582" s="168" t="s">
        <v>4177</v>
      </c>
      <c r="G1582" s="79"/>
      <c r="H1582" s="79"/>
      <c r="I1582" s="79"/>
      <c r="J1582" s="79"/>
      <c r="K1582" s="79"/>
      <c r="L1582" s="80"/>
      <c r="M1582" s="165"/>
      <c r="O1582" s="79"/>
      <c r="P1582" s="79"/>
      <c r="Q1582" s="79"/>
      <c r="R1582" s="79"/>
      <c r="S1582" s="79"/>
      <c r="T1582" s="166"/>
      <c r="U1582" s="79"/>
      <c r="V1582" s="79"/>
      <c r="W1582" s="79"/>
      <c r="X1582" s="79"/>
      <c r="Y1582" s="79"/>
      <c r="Z1582" s="79"/>
      <c r="AA1582" s="79"/>
      <c r="AB1582" s="79"/>
      <c r="AC1582" s="79"/>
      <c r="AD1582" s="79"/>
      <c r="AE1582" s="79"/>
      <c r="AT1582" s="72" t="s">
        <v>118</v>
      </c>
      <c r="AU1582" s="72" t="s">
        <v>62</v>
      </c>
    </row>
    <row r="1583" spans="1:65" s="82" customFormat="1" ht="16.5" customHeight="1" x14ac:dyDescent="0.2">
      <c r="A1583" s="79"/>
      <c r="B1583" s="150"/>
      <c r="C1583" s="151" t="s">
        <v>2433</v>
      </c>
      <c r="D1583" s="151" t="s">
        <v>26</v>
      </c>
      <c r="E1583" s="152" t="s">
        <v>2434</v>
      </c>
      <c r="F1583" s="153" t="s">
        <v>2435</v>
      </c>
      <c r="G1583" s="154" t="s">
        <v>161</v>
      </c>
      <c r="H1583" s="155">
        <v>10</v>
      </c>
      <c r="I1583" s="156">
        <v>368.12</v>
      </c>
      <c r="J1583" s="156">
        <f>ROUND(I1583*H1583,2)</f>
        <v>3681.2</v>
      </c>
      <c r="K1583" s="153" t="s">
        <v>3562</v>
      </c>
      <c r="L1583" s="80"/>
      <c r="M1583" s="157" t="s">
        <v>31</v>
      </c>
      <c r="N1583" s="158" t="s">
        <v>3550</v>
      </c>
      <c r="O1583" s="159">
        <v>0.20599999999999999</v>
      </c>
      <c r="P1583" s="159">
        <f>O1583*H1583</f>
        <v>2.06</v>
      </c>
      <c r="Q1583" s="159">
        <v>1.7956999999999999E-4</v>
      </c>
      <c r="R1583" s="159">
        <f>Q1583*H1583</f>
        <v>1.7956999999999999E-3</v>
      </c>
      <c r="S1583" s="159">
        <v>0</v>
      </c>
      <c r="T1583" s="160">
        <f>S1583*H1583</f>
        <v>0</v>
      </c>
      <c r="U1583" s="79"/>
      <c r="V1583" s="79"/>
      <c r="W1583" s="79"/>
      <c r="X1583" s="79"/>
      <c r="Y1583" s="79"/>
      <c r="Z1583" s="79"/>
      <c r="AA1583" s="79"/>
      <c r="AB1583" s="79"/>
      <c r="AC1583" s="79"/>
      <c r="AD1583" s="79"/>
      <c r="AE1583" s="79"/>
      <c r="AR1583" s="161" t="s">
        <v>162</v>
      </c>
      <c r="AT1583" s="161" t="s">
        <v>26</v>
      </c>
      <c r="AU1583" s="161" t="s">
        <v>62</v>
      </c>
      <c r="AY1583" s="72" t="s">
        <v>107</v>
      </c>
      <c r="BE1583" s="162">
        <f>IF(N1583="základní",J1583,0)</f>
        <v>3681.2</v>
      </c>
      <c r="BF1583" s="162">
        <f>IF(N1583="snížená",J1583,0)</f>
        <v>0</v>
      </c>
      <c r="BG1583" s="162">
        <f>IF(N1583="zákl. přenesená",J1583,0)</f>
        <v>0</v>
      </c>
      <c r="BH1583" s="162">
        <f>IF(N1583="sníž. přenesená",J1583,0)</f>
        <v>0</v>
      </c>
      <c r="BI1583" s="162">
        <f>IF(N1583="nulová",J1583,0)</f>
        <v>0</v>
      </c>
      <c r="BJ1583" s="72" t="s">
        <v>105</v>
      </c>
      <c r="BK1583" s="162">
        <f>ROUND(I1583*H1583,2)</f>
        <v>3681.2</v>
      </c>
      <c r="BL1583" s="72" t="s">
        <v>162</v>
      </c>
      <c r="BM1583" s="161" t="s">
        <v>2436</v>
      </c>
    </row>
    <row r="1584" spans="1:65" s="82" customFormat="1" x14ac:dyDescent="0.2">
      <c r="A1584" s="79"/>
      <c r="B1584" s="80"/>
      <c r="C1584" s="79"/>
      <c r="D1584" s="163" t="s">
        <v>116</v>
      </c>
      <c r="E1584" s="79"/>
      <c r="F1584" s="164" t="s">
        <v>2437</v>
      </c>
      <c r="G1584" s="79"/>
      <c r="H1584" s="79"/>
      <c r="I1584" s="79"/>
      <c r="J1584" s="79"/>
      <c r="K1584" s="79"/>
      <c r="L1584" s="80"/>
      <c r="M1584" s="165"/>
      <c r="O1584" s="79"/>
      <c r="P1584" s="79"/>
      <c r="Q1584" s="79"/>
      <c r="R1584" s="79"/>
      <c r="S1584" s="79"/>
      <c r="T1584" s="166"/>
      <c r="U1584" s="79"/>
      <c r="V1584" s="79"/>
      <c r="W1584" s="79"/>
      <c r="X1584" s="79"/>
      <c r="Y1584" s="79"/>
      <c r="Z1584" s="79"/>
      <c r="AA1584" s="79"/>
      <c r="AB1584" s="79"/>
      <c r="AC1584" s="79"/>
      <c r="AD1584" s="79"/>
      <c r="AE1584" s="79"/>
      <c r="AT1584" s="72" t="s">
        <v>116</v>
      </c>
      <c r="AU1584" s="72" t="s">
        <v>62</v>
      </c>
    </row>
    <row r="1585" spans="1:65" s="82" customFormat="1" x14ac:dyDescent="0.2">
      <c r="A1585" s="79"/>
      <c r="B1585" s="80"/>
      <c r="C1585" s="79"/>
      <c r="D1585" s="167" t="s">
        <v>118</v>
      </c>
      <c r="E1585" s="79"/>
      <c r="F1585" s="168" t="s">
        <v>4178</v>
      </c>
      <c r="G1585" s="79"/>
      <c r="H1585" s="79"/>
      <c r="I1585" s="79"/>
      <c r="J1585" s="79"/>
      <c r="K1585" s="79"/>
      <c r="L1585" s="80"/>
      <c r="M1585" s="165"/>
      <c r="O1585" s="79"/>
      <c r="P1585" s="79"/>
      <c r="Q1585" s="79"/>
      <c r="R1585" s="79"/>
      <c r="S1585" s="79"/>
      <c r="T1585" s="166"/>
      <c r="U1585" s="79"/>
      <c r="V1585" s="79"/>
      <c r="W1585" s="79"/>
      <c r="X1585" s="79"/>
      <c r="Y1585" s="79"/>
      <c r="Z1585" s="79"/>
      <c r="AA1585" s="79"/>
      <c r="AB1585" s="79"/>
      <c r="AC1585" s="79"/>
      <c r="AD1585" s="79"/>
      <c r="AE1585" s="79"/>
      <c r="AT1585" s="72" t="s">
        <v>118</v>
      </c>
      <c r="AU1585" s="72" t="s">
        <v>62</v>
      </c>
    </row>
    <row r="1586" spans="1:65" s="82" customFormat="1" ht="16.5" customHeight="1" x14ac:dyDescent="0.2">
      <c r="A1586" s="79"/>
      <c r="B1586" s="150"/>
      <c r="C1586" s="151" t="s">
        <v>2438</v>
      </c>
      <c r="D1586" s="151" t="s">
        <v>26</v>
      </c>
      <c r="E1586" s="152" t="s">
        <v>2439</v>
      </c>
      <c r="F1586" s="153" t="s">
        <v>2440</v>
      </c>
      <c r="G1586" s="154" t="s">
        <v>161</v>
      </c>
      <c r="H1586" s="155">
        <v>2</v>
      </c>
      <c r="I1586" s="156">
        <v>645.04999999999995</v>
      </c>
      <c r="J1586" s="156">
        <f>ROUND(I1586*H1586,2)</f>
        <v>1290.0999999999999</v>
      </c>
      <c r="K1586" s="153" t="s">
        <v>3562</v>
      </c>
      <c r="L1586" s="80"/>
      <c r="M1586" s="157" t="s">
        <v>31</v>
      </c>
      <c r="N1586" s="158" t="s">
        <v>3550</v>
      </c>
      <c r="O1586" s="159">
        <v>0.26800000000000002</v>
      </c>
      <c r="P1586" s="159">
        <f>O1586*H1586</f>
        <v>0.53600000000000003</v>
      </c>
      <c r="Q1586" s="159">
        <v>8.3956999999999999E-4</v>
      </c>
      <c r="R1586" s="159">
        <f>Q1586*H1586</f>
        <v>1.67914E-3</v>
      </c>
      <c r="S1586" s="159">
        <v>0</v>
      </c>
      <c r="T1586" s="160">
        <f>S1586*H1586</f>
        <v>0</v>
      </c>
      <c r="U1586" s="79"/>
      <c r="V1586" s="79"/>
      <c r="W1586" s="79"/>
      <c r="X1586" s="79"/>
      <c r="Y1586" s="79"/>
      <c r="Z1586" s="79"/>
      <c r="AA1586" s="79"/>
      <c r="AB1586" s="79"/>
      <c r="AC1586" s="79"/>
      <c r="AD1586" s="79"/>
      <c r="AE1586" s="79"/>
      <c r="AR1586" s="161" t="s">
        <v>162</v>
      </c>
      <c r="AT1586" s="161" t="s">
        <v>26</v>
      </c>
      <c r="AU1586" s="161" t="s">
        <v>62</v>
      </c>
      <c r="AY1586" s="72" t="s">
        <v>107</v>
      </c>
      <c r="BE1586" s="162">
        <f>IF(N1586="základní",J1586,0)</f>
        <v>1290.0999999999999</v>
      </c>
      <c r="BF1586" s="162">
        <f>IF(N1586="snížená",J1586,0)</f>
        <v>0</v>
      </c>
      <c r="BG1586" s="162">
        <f>IF(N1586="zákl. přenesená",J1586,0)</f>
        <v>0</v>
      </c>
      <c r="BH1586" s="162">
        <f>IF(N1586="sníž. přenesená",J1586,0)</f>
        <v>0</v>
      </c>
      <c r="BI1586" s="162">
        <f>IF(N1586="nulová",J1586,0)</f>
        <v>0</v>
      </c>
      <c r="BJ1586" s="72" t="s">
        <v>105</v>
      </c>
      <c r="BK1586" s="162">
        <f>ROUND(I1586*H1586,2)</f>
        <v>1290.0999999999999</v>
      </c>
      <c r="BL1586" s="72" t="s">
        <v>162</v>
      </c>
      <c r="BM1586" s="161" t="s">
        <v>2441</v>
      </c>
    </row>
    <row r="1587" spans="1:65" s="82" customFormat="1" x14ac:dyDescent="0.2">
      <c r="A1587" s="79"/>
      <c r="B1587" s="80"/>
      <c r="C1587" s="79"/>
      <c r="D1587" s="163" t="s">
        <v>116</v>
      </c>
      <c r="E1587" s="79"/>
      <c r="F1587" s="164" t="s">
        <v>2442</v>
      </c>
      <c r="G1587" s="79"/>
      <c r="H1587" s="79"/>
      <c r="I1587" s="79"/>
      <c r="J1587" s="79"/>
      <c r="K1587" s="79"/>
      <c r="L1587" s="80"/>
      <c r="M1587" s="165"/>
      <c r="O1587" s="79"/>
      <c r="P1587" s="79"/>
      <c r="Q1587" s="79"/>
      <c r="R1587" s="79"/>
      <c r="S1587" s="79"/>
      <c r="T1587" s="166"/>
      <c r="U1587" s="79"/>
      <c r="V1587" s="79"/>
      <c r="W1587" s="79"/>
      <c r="X1587" s="79"/>
      <c r="Y1587" s="79"/>
      <c r="Z1587" s="79"/>
      <c r="AA1587" s="79"/>
      <c r="AB1587" s="79"/>
      <c r="AC1587" s="79"/>
      <c r="AD1587" s="79"/>
      <c r="AE1587" s="79"/>
      <c r="AT1587" s="72" t="s">
        <v>116</v>
      </c>
      <c r="AU1587" s="72" t="s">
        <v>62</v>
      </c>
    </row>
    <row r="1588" spans="1:65" s="82" customFormat="1" x14ac:dyDescent="0.2">
      <c r="A1588" s="79"/>
      <c r="B1588" s="80"/>
      <c r="C1588" s="79"/>
      <c r="D1588" s="167" t="s">
        <v>118</v>
      </c>
      <c r="E1588" s="79"/>
      <c r="F1588" s="168" t="s">
        <v>4179</v>
      </c>
      <c r="G1588" s="79"/>
      <c r="H1588" s="79"/>
      <c r="I1588" s="79"/>
      <c r="J1588" s="79"/>
      <c r="K1588" s="79"/>
      <c r="L1588" s="80"/>
      <c r="M1588" s="165"/>
      <c r="O1588" s="79"/>
      <c r="P1588" s="79"/>
      <c r="Q1588" s="79"/>
      <c r="R1588" s="79"/>
      <c r="S1588" s="79"/>
      <c r="T1588" s="166"/>
      <c r="U1588" s="79"/>
      <c r="V1588" s="79"/>
      <c r="W1588" s="79"/>
      <c r="X1588" s="79"/>
      <c r="Y1588" s="79"/>
      <c r="Z1588" s="79"/>
      <c r="AA1588" s="79"/>
      <c r="AB1588" s="79"/>
      <c r="AC1588" s="79"/>
      <c r="AD1588" s="79"/>
      <c r="AE1588" s="79"/>
      <c r="AT1588" s="72" t="s">
        <v>118</v>
      </c>
      <c r="AU1588" s="72" t="s">
        <v>62</v>
      </c>
    </row>
    <row r="1589" spans="1:65" s="82" customFormat="1" ht="16.5" customHeight="1" x14ac:dyDescent="0.2">
      <c r="A1589" s="79"/>
      <c r="B1589" s="150"/>
      <c r="C1589" s="151" t="s">
        <v>2443</v>
      </c>
      <c r="D1589" s="151" t="s">
        <v>26</v>
      </c>
      <c r="E1589" s="152" t="s">
        <v>2444</v>
      </c>
      <c r="F1589" s="153" t="s">
        <v>2445</v>
      </c>
      <c r="G1589" s="154" t="s">
        <v>161</v>
      </c>
      <c r="H1589" s="155">
        <v>5</v>
      </c>
      <c r="I1589" s="156">
        <v>498.22</v>
      </c>
      <c r="J1589" s="156">
        <f>ROUND(I1589*H1589,2)</f>
        <v>2491.1</v>
      </c>
      <c r="K1589" s="153" t="s">
        <v>3562</v>
      </c>
      <c r="L1589" s="80"/>
      <c r="M1589" s="157" t="s">
        <v>31</v>
      </c>
      <c r="N1589" s="158" t="s">
        <v>3550</v>
      </c>
      <c r="O1589" s="159">
        <v>0.16500000000000001</v>
      </c>
      <c r="P1589" s="159">
        <f>O1589*H1589</f>
        <v>0.82500000000000007</v>
      </c>
      <c r="Q1589" s="159">
        <v>2.4957000000000001E-4</v>
      </c>
      <c r="R1589" s="159">
        <f>Q1589*H1589</f>
        <v>1.24785E-3</v>
      </c>
      <c r="S1589" s="159">
        <v>0</v>
      </c>
      <c r="T1589" s="160">
        <f>S1589*H1589</f>
        <v>0</v>
      </c>
      <c r="U1589" s="79"/>
      <c r="V1589" s="79"/>
      <c r="W1589" s="79"/>
      <c r="X1589" s="79"/>
      <c r="Y1589" s="79"/>
      <c r="Z1589" s="79"/>
      <c r="AA1589" s="79"/>
      <c r="AB1589" s="79"/>
      <c r="AC1589" s="79"/>
      <c r="AD1589" s="79"/>
      <c r="AE1589" s="79"/>
      <c r="AR1589" s="161" t="s">
        <v>162</v>
      </c>
      <c r="AT1589" s="161" t="s">
        <v>26</v>
      </c>
      <c r="AU1589" s="161" t="s">
        <v>62</v>
      </c>
      <c r="AY1589" s="72" t="s">
        <v>107</v>
      </c>
      <c r="BE1589" s="162">
        <f>IF(N1589="základní",J1589,0)</f>
        <v>2491.1</v>
      </c>
      <c r="BF1589" s="162">
        <f>IF(N1589="snížená",J1589,0)</f>
        <v>0</v>
      </c>
      <c r="BG1589" s="162">
        <f>IF(N1589="zákl. přenesená",J1589,0)</f>
        <v>0</v>
      </c>
      <c r="BH1589" s="162">
        <f>IF(N1589="sníž. přenesená",J1589,0)</f>
        <v>0</v>
      </c>
      <c r="BI1589" s="162">
        <f>IF(N1589="nulová",J1589,0)</f>
        <v>0</v>
      </c>
      <c r="BJ1589" s="72" t="s">
        <v>105</v>
      </c>
      <c r="BK1589" s="162">
        <f>ROUND(I1589*H1589,2)</f>
        <v>2491.1</v>
      </c>
      <c r="BL1589" s="72" t="s">
        <v>162</v>
      </c>
      <c r="BM1589" s="161" t="s">
        <v>2446</v>
      </c>
    </row>
    <row r="1590" spans="1:65" s="82" customFormat="1" x14ac:dyDescent="0.2">
      <c r="A1590" s="79"/>
      <c r="B1590" s="80"/>
      <c r="C1590" s="79"/>
      <c r="D1590" s="163" t="s">
        <v>116</v>
      </c>
      <c r="E1590" s="79"/>
      <c r="F1590" s="164" t="s">
        <v>2447</v>
      </c>
      <c r="G1590" s="79"/>
      <c r="H1590" s="79"/>
      <c r="I1590" s="79"/>
      <c r="J1590" s="79"/>
      <c r="K1590" s="79"/>
      <c r="L1590" s="80"/>
      <c r="M1590" s="165"/>
      <c r="O1590" s="79"/>
      <c r="P1590" s="79"/>
      <c r="Q1590" s="79"/>
      <c r="R1590" s="79"/>
      <c r="S1590" s="79"/>
      <c r="T1590" s="166"/>
      <c r="U1590" s="79"/>
      <c r="V1590" s="79"/>
      <c r="W1590" s="79"/>
      <c r="X1590" s="79"/>
      <c r="Y1590" s="79"/>
      <c r="Z1590" s="79"/>
      <c r="AA1590" s="79"/>
      <c r="AB1590" s="79"/>
      <c r="AC1590" s="79"/>
      <c r="AD1590" s="79"/>
      <c r="AE1590" s="79"/>
      <c r="AT1590" s="72" t="s">
        <v>116</v>
      </c>
      <c r="AU1590" s="72" t="s">
        <v>62</v>
      </c>
    </row>
    <row r="1591" spans="1:65" s="82" customFormat="1" x14ac:dyDescent="0.2">
      <c r="A1591" s="79"/>
      <c r="B1591" s="80"/>
      <c r="C1591" s="79"/>
      <c r="D1591" s="167" t="s">
        <v>118</v>
      </c>
      <c r="E1591" s="79"/>
      <c r="F1591" s="168" t="s">
        <v>4180</v>
      </c>
      <c r="G1591" s="79"/>
      <c r="H1591" s="79"/>
      <c r="I1591" s="79"/>
      <c r="J1591" s="79"/>
      <c r="K1591" s="79"/>
      <c r="L1591" s="80"/>
      <c r="M1591" s="165"/>
      <c r="O1591" s="79"/>
      <c r="P1591" s="79"/>
      <c r="Q1591" s="79"/>
      <c r="R1591" s="79"/>
      <c r="S1591" s="79"/>
      <c r="T1591" s="166"/>
      <c r="U1591" s="79"/>
      <c r="V1591" s="79"/>
      <c r="W1591" s="79"/>
      <c r="X1591" s="79"/>
      <c r="Y1591" s="79"/>
      <c r="Z1591" s="79"/>
      <c r="AA1591" s="79"/>
      <c r="AB1591" s="79"/>
      <c r="AC1591" s="79"/>
      <c r="AD1591" s="79"/>
      <c r="AE1591" s="79"/>
      <c r="AT1591" s="72" t="s">
        <v>118</v>
      </c>
      <c r="AU1591" s="72" t="s">
        <v>62</v>
      </c>
    </row>
    <row r="1592" spans="1:65" s="82" customFormat="1" ht="16.5" customHeight="1" x14ac:dyDescent="0.2">
      <c r="A1592" s="79"/>
      <c r="B1592" s="150"/>
      <c r="C1592" s="151" t="s">
        <v>2448</v>
      </c>
      <c r="D1592" s="151" t="s">
        <v>26</v>
      </c>
      <c r="E1592" s="152" t="s">
        <v>2449</v>
      </c>
      <c r="F1592" s="153" t="s">
        <v>2450</v>
      </c>
      <c r="G1592" s="154" t="s">
        <v>161</v>
      </c>
      <c r="H1592" s="155">
        <v>2</v>
      </c>
      <c r="I1592" s="156">
        <v>637.12</v>
      </c>
      <c r="J1592" s="156">
        <f>ROUND(I1592*H1592,2)</f>
        <v>1274.24</v>
      </c>
      <c r="K1592" s="153" t="s">
        <v>3562</v>
      </c>
      <c r="L1592" s="80"/>
      <c r="M1592" s="157" t="s">
        <v>31</v>
      </c>
      <c r="N1592" s="158" t="s">
        <v>3550</v>
      </c>
      <c r="O1592" s="159">
        <v>0.20599999999999999</v>
      </c>
      <c r="P1592" s="159">
        <f>O1592*H1592</f>
        <v>0.41199999999999998</v>
      </c>
      <c r="Q1592" s="159">
        <v>3.5956999999999997E-4</v>
      </c>
      <c r="R1592" s="159">
        <f>Q1592*H1592</f>
        <v>7.1913999999999995E-4</v>
      </c>
      <c r="S1592" s="159">
        <v>0</v>
      </c>
      <c r="T1592" s="160">
        <f>S1592*H1592</f>
        <v>0</v>
      </c>
      <c r="U1592" s="79"/>
      <c r="V1592" s="79"/>
      <c r="W1592" s="79"/>
      <c r="X1592" s="79"/>
      <c r="Y1592" s="79"/>
      <c r="Z1592" s="79"/>
      <c r="AA1592" s="79"/>
      <c r="AB1592" s="79"/>
      <c r="AC1592" s="79"/>
      <c r="AD1592" s="79"/>
      <c r="AE1592" s="79"/>
      <c r="AR1592" s="161" t="s">
        <v>162</v>
      </c>
      <c r="AT1592" s="161" t="s">
        <v>26</v>
      </c>
      <c r="AU1592" s="161" t="s">
        <v>62</v>
      </c>
      <c r="AY1592" s="72" t="s">
        <v>107</v>
      </c>
      <c r="BE1592" s="162">
        <f>IF(N1592="základní",J1592,0)</f>
        <v>1274.24</v>
      </c>
      <c r="BF1592" s="162">
        <f>IF(N1592="snížená",J1592,0)</f>
        <v>0</v>
      </c>
      <c r="BG1592" s="162">
        <f>IF(N1592="zákl. přenesená",J1592,0)</f>
        <v>0</v>
      </c>
      <c r="BH1592" s="162">
        <f>IF(N1592="sníž. přenesená",J1592,0)</f>
        <v>0</v>
      </c>
      <c r="BI1592" s="162">
        <f>IF(N1592="nulová",J1592,0)</f>
        <v>0</v>
      </c>
      <c r="BJ1592" s="72" t="s">
        <v>105</v>
      </c>
      <c r="BK1592" s="162">
        <f>ROUND(I1592*H1592,2)</f>
        <v>1274.24</v>
      </c>
      <c r="BL1592" s="72" t="s">
        <v>162</v>
      </c>
      <c r="BM1592" s="161" t="s">
        <v>2451</v>
      </c>
    </row>
    <row r="1593" spans="1:65" s="82" customFormat="1" x14ac:dyDescent="0.2">
      <c r="A1593" s="79"/>
      <c r="B1593" s="80"/>
      <c r="C1593" s="79"/>
      <c r="D1593" s="163" t="s">
        <v>116</v>
      </c>
      <c r="E1593" s="79"/>
      <c r="F1593" s="164" t="s">
        <v>2452</v>
      </c>
      <c r="G1593" s="79"/>
      <c r="H1593" s="79"/>
      <c r="I1593" s="79"/>
      <c r="J1593" s="79"/>
      <c r="K1593" s="79"/>
      <c r="L1593" s="80"/>
      <c r="M1593" s="165"/>
      <c r="O1593" s="79"/>
      <c r="P1593" s="79"/>
      <c r="Q1593" s="79"/>
      <c r="R1593" s="79"/>
      <c r="S1593" s="79"/>
      <c r="T1593" s="166"/>
      <c r="U1593" s="79"/>
      <c r="V1593" s="79"/>
      <c r="W1593" s="79"/>
      <c r="X1593" s="79"/>
      <c r="Y1593" s="79"/>
      <c r="Z1593" s="79"/>
      <c r="AA1593" s="79"/>
      <c r="AB1593" s="79"/>
      <c r="AC1593" s="79"/>
      <c r="AD1593" s="79"/>
      <c r="AE1593" s="79"/>
      <c r="AT1593" s="72" t="s">
        <v>116</v>
      </c>
      <c r="AU1593" s="72" t="s">
        <v>62</v>
      </c>
    </row>
    <row r="1594" spans="1:65" s="82" customFormat="1" x14ac:dyDescent="0.2">
      <c r="A1594" s="79"/>
      <c r="B1594" s="80"/>
      <c r="C1594" s="79"/>
      <c r="D1594" s="167" t="s">
        <v>118</v>
      </c>
      <c r="E1594" s="79"/>
      <c r="F1594" s="168" t="s">
        <v>4181</v>
      </c>
      <c r="G1594" s="79"/>
      <c r="H1594" s="79"/>
      <c r="I1594" s="79"/>
      <c r="J1594" s="79"/>
      <c r="K1594" s="79"/>
      <c r="L1594" s="80"/>
      <c r="M1594" s="165"/>
      <c r="O1594" s="79"/>
      <c r="P1594" s="79"/>
      <c r="Q1594" s="79"/>
      <c r="R1594" s="79"/>
      <c r="S1594" s="79"/>
      <c r="T1594" s="166"/>
      <c r="U1594" s="79"/>
      <c r="V1594" s="79"/>
      <c r="W1594" s="79"/>
      <c r="X1594" s="79"/>
      <c r="Y1594" s="79"/>
      <c r="Z1594" s="79"/>
      <c r="AA1594" s="79"/>
      <c r="AB1594" s="79"/>
      <c r="AC1594" s="79"/>
      <c r="AD1594" s="79"/>
      <c r="AE1594" s="79"/>
      <c r="AT1594" s="72" t="s">
        <v>118</v>
      </c>
      <c r="AU1594" s="72" t="s">
        <v>62</v>
      </c>
    </row>
    <row r="1595" spans="1:65" s="82" customFormat="1" ht="16.5" customHeight="1" x14ac:dyDescent="0.2">
      <c r="A1595" s="79"/>
      <c r="B1595" s="150"/>
      <c r="C1595" s="151" t="s">
        <v>2453</v>
      </c>
      <c r="D1595" s="151" t="s">
        <v>26</v>
      </c>
      <c r="E1595" s="152" t="s">
        <v>2454</v>
      </c>
      <c r="F1595" s="153" t="s">
        <v>2455</v>
      </c>
      <c r="G1595" s="154" t="s">
        <v>161</v>
      </c>
      <c r="H1595" s="155">
        <v>1</v>
      </c>
      <c r="I1595" s="156">
        <v>1035.3399999999999</v>
      </c>
      <c r="J1595" s="156">
        <f>ROUND(I1595*H1595,2)</f>
        <v>1035.3399999999999</v>
      </c>
      <c r="K1595" s="153" t="s">
        <v>3562</v>
      </c>
      <c r="L1595" s="80"/>
      <c r="M1595" s="157" t="s">
        <v>31</v>
      </c>
      <c r="N1595" s="158" t="s">
        <v>3550</v>
      </c>
      <c r="O1595" s="159">
        <v>0.22700000000000001</v>
      </c>
      <c r="P1595" s="159">
        <f>O1595*H1595</f>
        <v>0.22700000000000001</v>
      </c>
      <c r="Q1595" s="159">
        <v>7.2957000000000002E-4</v>
      </c>
      <c r="R1595" s="159">
        <f>Q1595*H1595</f>
        <v>7.2957000000000002E-4</v>
      </c>
      <c r="S1595" s="159">
        <v>0</v>
      </c>
      <c r="T1595" s="160">
        <f>S1595*H1595</f>
        <v>0</v>
      </c>
      <c r="U1595" s="79"/>
      <c r="V1595" s="79"/>
      <c r="W1595" s="79"/>
      <c r="X1595" s="79"/>
      <c r="Y1595" s="79"/>
      <c r="Z1595" s="79"/>
      <c r="AA1595" s="79"/>
      <c r="AB1595" s="79"/>
      <c r="AC1595" s="79"/>
      <c r="AD1595" s="79"/>
      <c r="AE1595" s="79"/>
      <c r="AR1595" s="161" t="s">
        <v>162</v>
      </c>
      <c r="AT1595" s="161" t="s">
        <v>26</v>
      </c>
      <c r="AU1595" s="161" t="s">
        <v>62</v>
      </c>
      <c r="AY1595" s="72" t="s">
        <v>107</v>
      </c>
      <c r="BE1595" s="162">
        <f>IF(N1595="základní",J1595,0)</f>
        <v>1035.3399999999999</v>
      </c>
      <c r="BF1595" s="162">
        <f>IF(N1595="snížená",J1595,0)</f>
        <v>0</v>
      </c>
      <c r="BG1595" s="162">
        <f>IF(N1595="zákl. přenesená",J1595,0)</f>
        <v>0</v>
      </c>
      <c r="BH1595" s="162">
        <f>IF(N1595="sníž. přenesená",J1595,0)</f>
        <v>0</v>
      </c>
      <c r="BI1595" s="162">
        <f>IF(N1595="nulová",J1595,0)</f>
        <v>0</v>
      </c>
      <c r="BJ1595" s="72" t="s">
        <v>105</v>
      </c>
      <c r="BK1595" s="162">
        <f>ROUND(I1595*H1595,2)</f>
        <v>1035.3399999999999</v>
      </c>
      <c r="BL1595" s="72" t="s">
        <v>162</v>
      </c>
      <c r="BM1595" s="161" t="s">
        <v>2456</v>
      </c>
    </row>
    <row r="1596" spans="1:65" s="82" customFormat="1" x14ac:dyDescent="0.2">
      <c r="A1596" s="79"/>
      <c r="B1596" s="80"/>
      <c r="C1596" s="79"/>
      <c r="D1596" s="163" t="s">
        <v>116</v>
      </c>
      <c r="E1596" s="79"/>
      <c r="F1596" s="164" t="s">
        <v>2457</v>
      </c>
      <c r="G1596" s="79"/>
      <c r="H1596" s="79"/>
      <c r="I1596" s="79"/>
      <c r="J1596" s="79"/>
      <c r="K1596" s="79"/>
      <c r="L1596" s="80"/>
      <c r="M1596" s="165"/>
      <c r="O1596" s="79"/>
      <c r="P1596" s="79"/>
      <c r="Q1596" s="79"/>
      <c r="R1596" s="79"/>
      <c r="S1596" s="79"/>
      <c r="T1596" s="166"/>
      <c r="U1596" s="79"/>
      <c r="V1596" s="79"/>
      <c r="W1596" s="79"/>
      <c r="X1596" s="79"/>
      <c r="Y1596" s="79"/>
      <c r="Z1596" s="79"/>
      <c r="AA1596" s="79"/>
      <c r="AB1596" s="79"/>
      <c r="AC1596" s="79"/>
      <c r="AD1596" s="79"/>
      <c r="AE1596" s="79"/>
      <c r="AT1596" s="72" t="s">
        <v>116</v>
      </c>
      <c r="AU1596" s="72" t="s">
        <v>62</v>
      </c>
    </row>
    <row r="1597" spans="1:65" s="82" customFormat="1" x14ac:dyDescent="0.2">
      <c r="A1597" s="79"/>
      <c r="B1597" s="80"/>
      <c r="C1597" s="79"/>
      <c r="D1597" s="167" t="s">
        <v>118</v>
      </c>
      <c r="E1597" s="79"/>
      <c r="F1597" s="168" t="s">
        <v>4182</v>
      </c>
      <c r="G1597" s="79"/>
      <c r="H1597" s="79"/>
      <c r="I1597" s="79"/>
      <c r="J1597" s="79"/>
      <c r="K1597" s="79"/>
      <c r="L1597" s="80"/>
      <c r="M1597" s="165"/>
      <c r="O1597" s="79"/>
      <c r="P1597" s="79"/>
      <c r="Q1597" s="79"/>
      <c r="R1597" s="79"/>
      <c r="S1597" s="79"/>
      <c r="T1597" s="166"/>
      <c r="U1597" s="79"/>
      <c r="V1597" s="79"/>
      <c r="W1597" s="79"/>
      <c r="X1597" s="79"/>
      <c r="Y1597" s="79"/>
      <c r="Z1597" s="79"/>
      <c r="AA1597" s="79"/>
      <c r="AB1597" s="79"/>
      <c r="AC1597" s="79"/>
      <c r="AD1597" s="79"/>
      <c r="AE1597" s="79"/>
      <c r="AT1597" s="72" t="s">
        <v>118</v>
      </c>
      <c r="AU1597" s="72" t="s">
        <v>62</v>
      </c>
    </row>
    <row r="1598" spans="1:65" s="82" customFormat="1" ht="16.5" customHeight="1" x14ac:dyDescent="0.2">
      <c r="A1598" s="79"/>
      <c r="B1598" s="150"/>
      <c r="C1598" s="151" t="s">
        <v>2458</v>
      </c>
      <c r="D1598" s="151" t="s">
        <v>26</v>
      </c>
      <c r="E1598" s="152" t="s">
        <v>2459</v>
      </c>
      <c r="F1598" s="153" t="s">
        <v>2460</v>
      </c>
      <c r="G1598" s="154" t="s">
        <v>161</v>
      </c>
      <c r="H1598" s="155">
        <v>1</v>
      </c>
      <c r="I1598" s="156">
        <v>1287.05</v>
      </c>
      <c r="J1598" s="156">
        <f>ROUND(I1598*H1598,2)</f>
        <v>1287.05</v>
      </c>
      <c r="K1598" s="153" t="s">
        <v>3562</v>
      </c>
      <c r="L1598" s="80"/>
      <c r="M1598" s="157" t="s">
        <v>31</v>
      </c>
      <c r="N1598" s="158" t="s">
        <v>3550</v>
      </c>
      <c r="O1598" s="159">
        <v>0.26800000000000002</v>
      </c>
      <c r="P1598" s="159">
        <f>O1598*H1598</f>
        <v>0.26800000000000002</v>
      </c>
      <c r="Q1598" s="159">
        <v>9.3957000000000003E-4</v>
      </c>
      <c r="R1598" s="159">
        <f>Q1598*H1598</f>
        <v>9.3957000000000003E-4</v>
      </c>
      <c r="S1598" s="159">
        <v>0</v>
      </c>
      <c r="T1598" s="160">
        <f>S1598*H1598</f>
        <v>0</v>
      </c>
      <c r="U1598" s="79"/>
      <c r="V1598" s="79"/>
      <c r="W1598" s="79"/>
      <c r="X1598" s="79"/>
      <c r="Y1598" s="79"/>
      <c r="Z1598" s="79"/>
      <c r="AA1598" s="79"/>
      <c r="AB1598" s="79"/>
      <c r="AC1598" s="79"/>
      <c r="AD1598" s="79"/>
      <c r="AE1598" s="79"/>
      <c r="AR1598" s="161" t="s">
        <v>162</v>
      </c>
      <c r="AT1598" s="161" t="s">
        <v>26</v>
      </c>
      <c r="AU1598" s="161" t="s">
        <v>62</v>
      </c>
      <c r="AY1598" s="72" t="s">
        <v>107</v>
      </c>
      <c r="BE1598" s="162">
        <f>IF(N1598="základní",J1598,0)</f>
        <v>1287.05</v>
      </c>
      <c r="BF1598" s="162">
        <f>IF(N1598="snížená",J1598,0)</f>
        <v>0</v>
      </c>
      <c r="BG1598" s="162">
        <f>IF(N1598="zákl. přenesená",J1598,0)</f>
        <v>0</v>
      </c>
      <c r="BH1598" s="162">
        <f>IF(N1598="sníž. přenesená",J1598,0)</f>
        <v>0</v>
      </c>
      <c r="BI1598" s="162">
        <f>IF(N1598="nulová",J1598,0)</f>
        <v>0</v>
      </c>
      <c r="BJ1598" s="72" t="s">
        <v>105</v>
      </c>
      <c r="BK1598" s="162">
        <f>ROUND(I1598*H1598,2)</f>
        <v>1287.05</v>
      </c>
      <c r="BL1598" s="72" t="s">
        <v>162</v>
      </c>
      <c r="BM1598" s="161" t="s">
        <v>2461</v>
      </c>
    </row>
    <row r="1599" spans="1:65" s="82" customFormat="1" x14ac:dyDescent="0.2">
      <c r="A1599" s="79"/>
      <c r="B1599" s="80"/>
      <c r="C1599" s="79"/>
      <c r="D1599" s="163" t="s">
        <v>116</v>
      </c>
      <c r="E1599" s="79"/>
      <c r="F1599" s="164" t="s">
        <v>2462</v>
      </c>
      <c r="G1599" s="79"/>
      <c r="H1599" s="79"/>
      <c r="I1599" s="79"/>
      <c r="J1599" s="79"/>
      <c r="K1599" s="79"/>
      <c r="L1599" s="80"/>
      <c r="M1599" s="165"/>
      <c r="O1599" s="79"/>
      <c r="P1599" s="79"/>
      <c r="Q1599" s="79"/>
      <c r="R1599" s="79"/>
      <c r="S1599" s="79"/>
      <c r="T1599" s="166"/>
      <c r="U1599" s="79"/>
      <c r="V1599" s="79"/>
      <c r="W1599" s="79"/>
      <c r="X1599" s="79"/>
      <c r="Y1599" s="79"/>
      <c r="Z1599" s="79"/>
      <c r="AA1599" s="79"/>
      <c r="AB1599" s="79"/>
      <c r="AC1599" s="79"/>
      <c r="AD1599" s="79"/>
      <c r="AE1599" s="79"/>
      <c r="AT1599" s="72" t="s">
        <v>116</v>
      </c>
      <c r="AU1599" s="72" t="s">
        <v>62</v>
      </c>
    </row>
    <row r="1600" spans="1:65" s="82" customFormat="1" x14ac:dyDescent="0.2">
      <c r="A1600" s="79"/>
      <c r="B1600" s="80"/>
      <c r="C1600" s="79"/>
      <c r="D1600" s="167" t="s">
        <v>118</v>
      </c>
      <c r="E1600" s="79"/>
      <c r="F1600" s="168" t="s">
        <v>4183</v>
      </c>
      <c r="G1600" s="79"/>
      <c r="H1600" s="79"/>
      <c r="I1600" s="79"/>
      <c r="J1600" s="79"/>
      <c r="K1600" s="79"/>
      <c r="L1600" s="80"/>
      <c r="M1600" s="165"/>
      <c r="O1600" s="79"/>
      <c r="P1600" s="79"/>
      <c r="Q1600" s="79"/>
      <c r="R1600" s="79"/>
      <c r="S1600" s="79"/>
      <c r="T1600" s="166"/>
      <c r="U1600" s="79"/>
      <c r="V1600" s="79"/>
      <c r="W1600" s="79"/>
      <c r="X1600" s="79"/>
      <c r="Y1600" s="79"/>
      <c r="Z1600" s="79"/>
      <c r="AA1600" s="79"/>
      <c r="AB1600" s="79"/>
      <c r="AC1600" s="79"/>
      <c r="AD1600" s="79"/>
      <c r="AE1600" s="79"/>
      <c r="AT1600" s="72" t="s">
        <v>118</v>
      </c>
      <c r="AU1600" s="72" t="s">
        <v>62</v>
      </c>
    </row>
    <row r="1601" spans="1:65" s="82" customFormat="1" ht="16.5" customHeight="1" x14ac:dyDescent="0.2">
      <c r="A1601" s="79"/>
      <c r="B1601" s="150"/>
      <c r="C1601" s="151" t="s">
        <v>2463</v>
      </c>
      <c r="D1601" s="151" t="s">
        <v>26</v>
      </c>
      <c r="E1601" s="152" t="s">
        <v>2464</v>
      </c>
      <c r="F1601" s="153" t="s">
        <v>2465</v>
      </c>
      <c r="G1601" s="154" t="s">
        <v>161</v>
      </c>
      <c r="H1601" s="155">
        <v>30</v>
      </c>
      <c r="I1601" s="156">
        <v>156.97999999999999</v>
      </c>
      <c r="J1601" s="156">
        <f>ROUND(I1601*H1601,2)</f>
        <v>4709.3999999999996</v>
      </c>
      <c r="K1601" s="153" t="s">
        <v>3562</v>
      </c>
      <c r="L1601" s="80"/>
      <c r="M1601" s="157" t="s">
        <v>31</v>
      </c>
      <c r="N1601" s="158" t="s">
        <v>3550</v>
      </c>
      <c r="O1601" s="159">
        <v>8.2000000000000003E-2</v>
      </c>
      <c r="P1601" s="159">
        <f>O1601*H1601</f>
        <v>2.46</v>
      </c>
      <c r="Q1601" s="159">
        <v>1.932444E-4</v>
      </c>
      <c r="R1601" s="159">
        <f>Q1601*H1601</f>
        <v>5.7973319999999997E-3</v>
      </c>
      <c r="S1601" s="159">
        <v>0</v>
      </c>
      <c r="T1601" s="160">
        <f>S1601*H1601</f>
        <v>0</v>
      </c>
      <c r="U1601" s="79"/>
      <c r="V1601" s="79"/>
      <c r="W1601" s="79"/>
      <c r="X1601" s="79"/>
      <c r="Y1601" s="79"/>
      <c r="Z1601" s="79"/>
      <c r="AA1601" s="79"/>
      <c r="AB1601" s="79"/>
      <c r="AC1601" s="79"/>
      <c r="AD1601" s="79"/>
      <c r="AE1601" s="79"/>
      <c r="AR1601" s="161" t="s">
        <v>162</v>
      </c>
      <c r="AT1601" s="161" t="s">
        <v>26</v>
      </c>
      <c r="AU1601" s="161" t="s">
        <v>62</v>
      </c>
      <c r="AY1601" s="72" t="s">
        <v>107</v>
      </c>
      <c r="BE1601" s="162">
        <f>IF(N1601="základní",J1601,0)</f>
        <v>4709.3999999999996</v>
      </c>
      <c r="BF1601" s="162">
        <f>IF(N1601="snížená",J1601,0)</f>
        <v>0</v>
      </c>
      <c r="BG1601" s="162">
        <f>IF(N1601="zákl. přenesená",J1601,0)</f>
        <v>0</v>
      </c>
      <c r="BH1601" s="162">
        <f>IF(N1601="sníž. přenesená",J1601,0)</f>
        <v>0</v>
      </c>
      <c r="BI1601" s="162">
        <f>IF(N1601="nulová",J1601,0)</f>
        <v>0</v>
      </c>
      <c r="BJ1601" s="72" t="s">
        <v>105</v>
      </c>
      <c r="BK1601" s="162">
        <f>ROUND(I1601*H1601,2)</f>
        <v>4709.3999999999996</v>
      </c>
      <c r="BL1601" s="72" t="s">
        <v>162</v>
      </c>
      <c r="BM1601" s="161" t="s">
        <v>2466</v>
      </c>
    </row>
    <row r="1602" spans="1:65" s="82" customFormat="1" x14ac:dyDescent="0.2">
      <c r="A1602" s="79"/>
      <c r="B1602" s="80"/>
      <c r="C1602" s="79"/>
      <c r="D1602" s="163" t="s">
        <v>116</v>
      </c>
      <c r="E1602" s="79"/>
      <c r="F1602" s="164" t="s">
        <v>2467</v>
      </c>
      <c r="G1602" s="79"/>
      <c r="H1602" s="79"/>
      <c r="I1602" s="79"/>
      <c r="J1602" s="79"/>
      <c r="K1602" s="79"/>
      <c r="L1602" s="80"/>
      <c r="M1602" s="165"/>
      <c r="O1602" s="79"/>
      <c r="P1602" s="79"/>
      <c r="Q1602" s="79"/>
      <c r="R1602" s="79"/>
      <c r="S1602" s="79"/>
      <c r="T1602" s="166"/>
      <c r="U1602" s="79"/>
      <c r="V1602" s="79"/>
      <c r="W1602" s="79"/>
      <c r="X1602" s="79"/>
      <c r="Y1602" s="79"/>
      <c r="Z1602" s="79"/>
      <c r="AA1602" s="79"/>
      <c r="AB1602" s="79"/>
      <c r="AC1602" s="79"/>
      <c r="AD1602" s="79"/>
      <c r="AE1602" s="79"/>
      <c r="AT1602" s="72" t="s">
        <v>116</v>
      </c>
      <c r="AU1602" s="72" t="s">
        <v>62</v>
      </c>
    </row>
    <row r="1603" spans="1:65" s="82" customFormat="1" x14ac:dyDescent="0.2">
      <c r="A1603" s="79"/>
      <c r="B1603" s="80"/>
      <c r="C1603" s="79"/>
      <c r="D1603" s="167" t="s">
        <v>118</v>
      </c>
      <c r="E1603" s="79"/>
      <c r="F1603" s="168" t="s">
        <v>4184</v>
      </c>
      <c r="G1603" s="79"/>
      <c r="H1603" s="79"/>
      <c r="I1603" s="79"/>
      <c r="J1603" s="79"/>
      <c r="K1603" s="79"/>
      <c r="L1603" s="80"/>
      <c r="M1603" s="165"/>
      <c r="O1603" s="79"/>
      <c r="P1603" s="79"/>
      <c r="Q1603" s="79"/>
      <c r="R1603" s="79"/>
      <c r="S1603" s="79"/>
      <c r="T1603" s="166"/>
      <c r="U1603" s="79"/>
      <c r="V1603" s="79"/>
      <c r="W1603" s="79"/>
      <c r="X1603" s="79"/>
      <c r="Y1603" s="79"/>
      <c r="Z1603" s="79"/>
      <c r="AA1603" s="79"/>
      <c r="AB1603" s="79"/>
      <c r="AC1603" s="79"/>
      <c r="AD1603" s="79"/>
      <c r="AE1603" s="79"/>
      <c r="AT1603" s="72" t="s">
        <v>118</v>
      </c>
      <c r="AU1603" s="72" t="s">
        <v>62</v>
      </c>
    </row>
    <row r="1604" spans="1:65" s="82" customFormat="1" ht="16.5" customHeight="1" x14ac:dyDescent="0.2">
      <c r="A1604" s="79"/>
      <c r="B1604" s="150"/>
      <c r="C1604" s="151" t="s">
        <v>2468</v>
      </c>
      <c r="D1604" s="151" t="s">
        <v>26</v>
      </c>
      <c r="E1604" s="152" t="s">
        <v>2469</v>
      </c>
      <c r="F1604" s="153" t="s">
        <v>2470</v>
      </c>
      <c r="G1604" s="154" t="s">
        <v>161</v>
      </c>
      <c r="H1604" s="155">
        <v>20</v>
      </c>
      <c r="I1604" s="156">
        <v>185.28</v>
      </c>
      <c r="J1604" s="156">
        <f>ROUND(I1604*H1604,2)</f>
        <v>3705.6</v>
      </c>
      <c r="K1604" s="153" t="s">
        <v>3562</v>
      </c>
      <c r="L1604" s="80"/>
      <c r="M1604" s="157" t="s">
        <v>31</v>
      </c>
      <c r="N1604" s="158" t="s">
        <v>3550</v>
      </c>
      <c r="O1604" s="159">
        <v>8.2000000000000003E-2</v>
      </c>
      <c r="P1604" s="159">
        <f>O1604*H1604</f>
        <v>1.6400000000000001</v>
      </c>
      <c r="Q1604" s="159">
        <v>2.5403699999999998E-4</v>
      </c>
      <c r="R1604" s="159">
        <f>Q1604*H1604</f>
        <v>5.0807399999999994E-3</v>
      </c>
      <c r="S1604" s="159">
        <v>0</v>
      </c>
      <c r="T1604" s="160">
        <f>S1604*H1604</f>
        <v>0</v>
      </c>
      <c r="U1604" s="79"/>
      <c r="V1604" s="79"/>
      <c r="W1604" s="79"/>
      <c r="X1604" s="79"/>
      <c r="Y1604" s="79"/>
      <c r="Z1604" s="79"/>
      <c r="AA1604" s="79"/>
      <c r="AB1604" s="79"/>
      <c r="AC1604" s="79"/>
      <c r="AD1604" s="79"/>
      <c r="AE1604" s="79"/>
      <c r="AR1604" s="161" t="s">
        <v>162</v>
      </c>
      <c r="AT1604" s="161" t="s">
        <v>26</v>
      </c>
      <c r="AU1604" s="161" t="s">
        <v>62</v>
      </c>
      <c r="AY1604" s="72" t="s">
        <v>107</v>
      </c>
      <c r="BE1604" s="162">
        <f>IF(N1604="základní",J1604,0)</f>
        <v>3705.6</v>
      </c>
      <c r="BF1604" s="162">
        <f>IF(N1604="snížená",J1604,0)</f>
        <v>0</v>
      </c>
      <c r="BG1604" s="162">
        <f>IF(N1604="zákl. přenesená",J1604,0)</f>
        <v>0</v>
      </c>
      <c r="BH1604" s="162">
        <f>IF(N1604="sníž. přenesená",J1604,0)</f>
        <v>0</v>
      </c>
      <c r="BI1604" s="162">
        <f>IF(N1604="nulová",J1604,0)</f>
        <v>0</v>
      </c>
      <c r="BJ1604" s="72" t="s">
        <v>105</v>
      </c>
      <c r="BK1604" s="162">
        <f>ROUND(I1604*H1604,2)</f>
        <v>3705.6</v>
      </c>
      <c r="BL1604" s="72" t="s">
        <v>162</v>
      </c>
      <c r="BM1604" s="161" t="s">
        <v>2471</v>
      </c>
    </row>
    <row r="1605" spans="1:65" s="82" customFormat="1" x14ac:dyDescent="0.2">
      <c r="A1605" s="79"/>
      <c r="B1605" s="80"/>
      <c r="C1605" s="79"/>
      <c r="D1605" s="163" t="s">
        <v>116</v>
      </c>
      <c r="E1605" s="79"/>
      <c r="F1605" s="164" t="s">
        <v>2472</v>
      </c>
      <c r="G1605" s="79"/>
      <c r="H1605" s="79"/>
      <c r="I1605" s="79"/>
      <c r="J1605" s="79"/>
      <c r="K1605" s="79"/>
      <c r="L1605" s="80"/>
      <c r="M1605" s="165"/>
      <c r="O1605" s="79"/>
      <c r="P1605" s="79"/>
      <c r="Q1605" s="79"/>
      <c r="R1605" s="79"/>
      <c r="S1605" s="79"/>
      <c r="T1605" s="166"/>
      <c r="U1605" s="79"/>
      <c r="V1605" s="79"/>
      <c r="W1605" s="79"/>
      <c r="X1605" s="79"/>
      <c r="Y1605" s="79"/>
      <c r="Z1605" s="79"/>
      <c r="AA1605" s="79"/>
      <c r="AB1605" s="79"/>
      <c r="AC1605" s="79"/>
      <c r="AD1605" s="79"/>
      <c r="AE1605" s="79"/>
      <c r="AT1605" s="72" t="s">
        <v>116</v>
      </c>
      <c r="AU1605" s="72" t="s">
        <v>62</v>
      </c>
    </row>
    <row r="1606" spans="1:65" s="82" customFormat="1" x14ac:dyDescent="0.2">
      <c r="A1606" s="79"/>
      <c r="B1606" s="80"/>
      <c r="C1606" s="79"/>
      <c r="D1606" s="167" t="s">
        <v>118</v>
      </c>
      <c r="E1606" s="79"/>
      <c r="F1606" s="168" t="s">
        <v>4185</v>
      </c>
      <c r="G1606" s="79"/>
      <c r="H1606" s="79"/>
      <c r="I1606" s="79"/>
      <c r="J1606" s="79"/>
      <c r="K1606" s="79"/>
      <c r="L1606" s="80"/>
      <c r="M1606" s="165"/>
      <c r="O1606" s="79"/>
      <c r="P1606" s="79"/>
      <c r="Q1606" s="79"/>
      <c r="R1606" s="79"/>
      <c r="S1606" s="79"/>
      <c r="T1606" s="166"/>
      <c r="U1606" s="79"/>
      <c r="V1606" s="79"/>
      <c r="W1606" s="79"/>
      <c r="X1606" s="79"/>
      <c r="Y1606" s="79"/>
      <c r="Z1606" s="79"/>
      <c r="AA1606" s="79"/>
      <c r="AB1606" s="79"/>
      <c r="AC1606" s="79"/>
      <c r="AD1606" s="79"/>
      <c r="AE1606" s="79"/>
      <c r="AT1606" s="72" t="s">
        <v>118</v>
      </c>
      <c r="AU1606" s="72" t="s">
        <v>62</v>
      </c>
    </row>
    <row r="1607" spans="1:65" s="82" customFormat="1" ht="16.5" customHeight="1" x14ac:dyDescent="0.2">
      <c r="A1607" s="79"/>
      <c r="B1607" s="150"/>
      <c r="C1607" s="151" t="s">
        <v>2473</v>
      </c>
      <c r="D1607" s="151" t="s">
        <v>26</v>
      </c>
      <c r="E1607" s="152" t="s">
        <v>2474</v>
      </c>
      <c r="F1607" s="153" t="s">
        <v>2475</v>
      </c>
      <c r="G1607" s="154" t="s">
        <v>161</v>
      </c>
      <c r="H1607" s="155">
        <v>15</v>
      </c>
      <c r="I1607" s="156">
        <v>261.32</v>
      </c>
      <c r="J1607" s="156">
        <f>ROUND(I1607*H1607,2)</f>
        <v>3919.8</v>
      </c>
      <c r="K1607" s="153" t="s">
        <v>3562</v>
      </c>
      <c r="L1607" s="80"/>
      <c r="M1607" s="157" t="s">
        <v>31</v>
      </c>
      <c r="N1607" s="158" t="s">
        <v>3550</v>
      </c>
      <c r="O1607" s="159">
        <v>9.2999999999999999E-2</v>
      </c>
      <c r="P1607" s="159">
        <f>O1607*H1607</f>
        <v>1.395</v>
      </c>
      <c r="Q1607" s="159">
        <v>3.586153E-4</v>
      </c>
      <c r="R1607" s="159">
        <f>Q1607*H1607</f>
        <v>5.3792294999999999E-3</v>
      </c>
      <c r="S1607" s="159">
        <v>0</v>
      </c>
      <c r="T1607" s="160">
        <f>S1607*H1607</f>
        <v>0</v>
      </c>
      <c r="U1607" s="79"/>
      <c r="V1607" s="79"/>
      <c r="W1607" s="79"/>
      <c r="X1607" s="79"/>
      <c r="Y1607" s="79"/>
      <c r="Z1607" s="79"/>
      <c r="AA1607" s="79"/>
      <c r="AB1607" s="79"/>
      <c r="AC1607" s="79"/>
      <c r="AD1607" s="79"/>
      <c r="AE1607" s="79"/>
      <c r="AR1607" s="161" t="s">
        <v>162</v>
      </c>
      <c r="AT1607" s="161" t="s">
        <v>26</v>
      </c>
      <c r="AU1607" s="161" t="s">
        <v>62</v>
      </c>
      <c r="AY1607" s="72" t="s">
        <v>107</v>
      </c>
      <c r="BE1607" s="162">
        <f>IF(N1607="základní",J1607,0)</f>
        <v>3919.8</v>
      </c>
      <c r="BF1607" s="162">
        <f>IF(N1607="snížená",J1607,0)</f>
        <v>0</v>
      </c>
      <c r="BG1607" s="162">
        <f>IF(N1607="zákl. přenesená",J1607,0)</f>
        <v>0</v>
      </c>
      <c r="BH1607" s="162">
        <f>IF(N1607="sníž. přenesená",J1607,0)</f>
        <v>0</v>
      </c>
      <c r="BI1607" s="162">
        <f>IF(N1607="nulová",J1607,0)</f>
        <v>0</v>
      </c>
      <c r="BJ1607" s="72" t="s">
        <v>105</v>
      </c>
      <c r="BK1607" s="162">
        <f>ROUND(I1607*H1607,2)</f>
        <v>3919.8</v>
      </c>
      <c r="BL1607" s="72" t="s">
        <v>162</v>
      </c>
      <c r="BM1607" s="161" t="s">
        <v>2476</v>
      </c>
    </row>
    <row r="1608" spans="1:65" s="82" customFormat="1" x14ac:dyDescent="0.2">
      <c r="A1608" s="79"/>
      <c r="B1608" s="80"/>
      <c r="C1608" s="79"/>
      <c r="D1608" s="163" t="s">
        <v>116</v>
      </c>
      <c r="E1608" s="79"/>
      <c r="F1608" s="164" t="s">
        <v>2477</v>
      </c>
      <c r="G1608" s="79"/>
      <c r="H1608" s="79"/>
      <c r="I1608" s="79"/>
      <c r="J1608" s="79"/>
      <c r="K1608" s="79"/>
      <c r="L1608" s="80"/>
      <c r="M1608" s="165"/>
      <c r="O1608" s="79"/>
      <c r="P1608" s="79"/>
      <c r="Q1608" s="79"/>
      <c r="R1608" s="79"/>
      <c r="S1608" s="79"/>
      <c r="T1608" s="166"/>
      <c r="U1608" s="79"/>
      <c r="V1608" s="79"/>
      <c r="W1608" s="79"/>
      <c r="X1608" s="79"/>
      <c r="Y1608" s="79"/>
      <c r="Z1608" s="79"/>
      <c r="AA1608" s="79"/>
      <c r="AB1608" s="79"/>
      <c r="AC1608" s="79"/>
      <c r="AD1608" s="79"/>
      <c r="AE1608" s="79"/>
      <c r="AT1608" s="72" t="s">
        <v>116</v>
      </c>
      <c r="AU1608" s="72" t="s">
        <v>62</v>
      </c>
    </row>
    <row r="1609" spans="1:65" s="82" customFormat="1" x14ac:dyDescent="0.2">
      <c r="A1609" s="79"/>
      <c r="B1609" s="80"/>
      <c r="C1609" s="79"/>
      <c r="D1609" s="167" t="s">
        <v>118</v>
      </c>
      <c r="E1609" s="79"/>
      <c r="F1609" s="168" t="s">
        <v>4186</v>
      </c>
      <c r="G1609" s="79"/>
      <c r="H1609" s="79"/>
      <c r="I1609" s="79"/>
      <c r="J1609" s="79"/>
      <c r="K1609" s="79"/>
      <c r="L1609" s="80"/>
      <c r="M1609" s="165"/>
      <c r="O1609" s="79"/>
      <c r="P1609" s="79"/>
      <c r="Q1609" s="79"/>
      <c r="R1609" s="79"/>
      <c r="S1609" s="79"/>
      <c r="T1609" s="166"/>
      <c r="U1609" s="79"/>
      <c r="V1609" s="79"/>
      <c r="W1609" s="79"/>
      <c r="X1609" s="79"/>
      <c r="Y1609" s="79"/>
      <c r="Z1609" s="79"/>
      <c r="AA1609" s="79"/>
      <c r="AB1609" s="79"/>
      <c r="AC1609" s="79"/>
      <c r="AD1609" s="79"/>
      <c r="AE1609" s="79"/>
      <c r="AT1609" s="72" t="s">
        <v>118</v>
      </c>
      <c r="AU1609" s="72" t="s">
        <v>62</v>
      </c>
    </row>
    <row r="1610" spans="1:65" s="82" customFormat="1" ht="16.5" customHeight="1" x14ac:dyDescent="0.2">
      <c r="A1610" s="79"/>
      <c r="B1610" s="150"/>
      <c r="C1610" s="151" t="s">
        <v>2478</v>
      </c>
      <c r="D1610" s="151" t="s">
        <v>26</v>
      </c>
      <c r="E1610" s="152" t="s">
        <v>2479</v>
      </c>
      <c r="F1610" s="153" t="s">
        <v>2480</v>
      </c>
      <c r="G1610" s="154" t="s">
        <v>161</v>
      </c>
      <c r="H1610" s="155">
        <v>10</v>
      </c>
      <c r="I1610" s="156">
        <v>586.39</v>
      </c>
      <c r="J1610" s="156">
        <f>ROUND(I1610*H1610,2)</f>
        <v>5863.9</v>
      </c>
      <c r="K1610" s="153" t="s">
        <v>3562</v>
      </c>
      <c r="L1610" s="80"/>
      <c r="M1610" s="157" t="s">
        <v>31</v>
      </c>
      <c r="N1610" s="158" t="s">
        <v>3550</v>
      </c>
      <c r="O1610" s="159">
        <v>0.124</v>
      </c>
      <c r="P1610" s="159">
        <f>O1610*H1610</f>
        <v>1.24</v>
      </c>
      <c r="Q1610" s="159">
        <v>7.4892169999999996E-4</v>
      </c>
      <c r="R1610" s="159">
        <f>Q1610*H1610</f>
        <v>7.4892169999999994E-3</v>
      </c>
      <c r="S1610" s="159">
        <v>0</v>
      </c>
      <c r="T1610" s="160">
        <f>S1610*H1610</f>
        <v>0</v>
      </c>
      <c r="U1610" s="79"/>
      <c r="V1610" s="79"/>
      <c r="W1610" s="79"/>
      <c r="X1610" s="79"/>
      <c r="Y1610" s="79"/>
      <c r="Z1610" s="79"/>
      <c r="AA1610" s="79"/>
      <c r="AB1610" s="79"/>
      <c r="AC1610" s="79"/>
      <c r="AD1610" s="79"/>
      <c r="AE1610" s="79"/>
      <c r="AR1610" s="161" t="s">
        <v>162</v>
      </c>
      <c r="AT1610" s="161" t="s">
        <v>26</v>
      </c>
      <c r="AU1610" s="161" t="s">
        <v>62</v>
      </c>
      <c r="AY1610" s="72" t="s">
        <v>107</v>
      </c>
      <c r="BE1610" s="162">
        <f>IF(N1610="základní",J1610,0)</f>
        <v>5863.9</v>
      </c>
      <c r="BF1610" s="162">
        <f>IF(N1610="snížená",J1610,0)</f>
        <v>0</v>
      </c>
      <c r="BG1610" s="162">
        <f>IF(N1610="zákl. přenesená",J1610,0)</f>
        <v>0</v>
      </c>
      <c r="BH1610" s="162">
        <f>IF(N1610="sníž. přenesená",J1610,0)</f>
        <v>0</v>
      </c>
      <c r="BI1610" s="162">
        <f>IF(N1610="nulová",J1610,0)</f>
        <v>0</v>
      </c>
      <c r="BJ1610" s="72" t="s">
        <v>105</v>
      </c>
      <c r="BK1610" s="162">
        <f>ROUND(I1610*H1610,2)</f>
        <v>5863.9</v>
      </c>
      <c r="BL1610" s="72" t="s">
        <v>162</v>
      </c>
      <c r="BM1610" s="161" t="s">
        <v>2481</v>
      </c>
    </row>
    <row r="1611" spans="1:65" s="82" customFormat="1" x14ac:dyDescent="0.2">
      <c r="A1611" s="79"/>
      <c r="B1611" s="80"/>
      <c r="C1611" s="79"/>
      <c r="D1611" s="163" t="s">
        <v>116</v>
      </c>
      <c r="E1611" s="79"/>
      <c r="F1611" s="164" t="s">
        <v>2482</v>
      </c>
      <c r="G1611" s="79"/>
      <c r="H1611" s="79"/>
      <c r="I1611" s="79"/>
      <c r="J1611" s="79"/>
      <c r="K1611" s="79"/>
      <c r="L1611" s="80"/>
      <c r="M1611" s="165"/>
      <c r="O1611" s="79"/>
      <c r="P1611" s="79"/>
      <c r="Q1611" s="79"/>
      <c r="R1611" s="79"/>
      <c r="S1611" s="79"/>
      <c r="T1611" s="166"/>
      <c r="U1611" s="79"/>
      <c r="V1611" s="79"/>
      <c r="W1611" s="79"/>
      <c r="X1611" s="79"/>
      <c r="Y1611" s="79"/>
      <c r="Z1611" s="79"/>
      <c r="AA1611" s="79"/>
      <c r="AB1611" s="79"/>
      <c r="AC1611" s="79"/>
      <c r="AD1611" s="79"/>
      <c r="AE1611" s="79"/>
      <c r="AT1611" s="72" t="s">
        <v>116</v>
      </c>
      <c r="AU1611" s="72" t="s">
        <v>62</v>
      </c>
    </row>
    <row r="1612" spans="1:65" s="82" customFormat="1" x14ac:dyDescent="0.2">
      <c r="A1612" s="79"/>
      <c r="B1612" s="80"/>
      <c r="C1612" s="79"/>
      <c r="D1612" s="167" t="s">
        <v>118</v>
      </c>
      <c r="E1612" s="79"/>
      <c r="F1612" s="168" t="s">
        <v>4187</v>
      </c>
      <c r="G1612" s="79"/>
      <c r="H1612" s="79"/>
      <c r="I1612" s="79"/>
      <c r="J1612" s="79"/>
      <c r="K1612" s="79"/>
      <c r="L1612" s="80"/>
      <c r="M1612" s="165"/>
      <c r="O1612" s="79"/>
      <c r="P1612" s="79"/>
      <c r="Q1612" s="79"/>
      <c r="R1612" s="79"/>
      <c r="S1612" s="79"/>
      <c r="T1612" s="166"/>
      <c r="U1612" s="79"/>
      <c r="V1612" s="79"/>
      <c r="W1612" s="79"/>
      <c r="X1612" s="79"/>
      <c r="Y1612" s="79"/>
      <c r="Z1612" s="79"/>
      <c r="AA1612" s="79"/>
      <c r="AB1612" s="79"/>
      <c r="AC1612" s="79"/>
      <c r="AD1612" s="79"/>
      <c r="AE1612" s="79"/>
      <c r="AT1612" s="72" t="s">
        <v>118</v>
      </c>
      <c r="AU1612" s="72" t="s">
        <v>62</v>
      </c>
    </row>
    <row r="1613" spans="1:65" s="82" customFormat="1" ht="16.5" customHeight="1" x14ac:dyDescent="0.2">
      <c r="A1613" s="79"/>
      <c r="B1613" s="150"/>
      <c r="C1613" s="151" t="s">
        <v>2483</v>
      </c>
      <c r="D1613" s="151" t="s">
        <v>26</v>
      </c>
      <c r="E1613" s="152" t="s">
        <v>2484</v>
      </c>
      <c r="F1613" s="153" t="s">
        <v>2485</v>
      </c>
      <c r="G1613" s="154" t="s">
        <v>161</v>
      </c>
      <c r="H1613" s="155">
        <v>10</v>
      </c>
      <c r="I1613" s="156">
        <v>1167.92</v>
      </c>
      <c r="J1613" s="156">
        <f>ROUND(I1613*H1613,2)</f>
        <v>11679.2</v>
      </c>
      <c r="K1613" s="153" t="s">
        <v>3562</v>
      </c>
      <c r="L1613" s="80"/>
      <c r="M1613" s="157" t="s">
        <v>31</v>
      </c>
      <c r="N1613" s="158" t="s">
        <v>3550</v>
      </c>
      <c r="O1613" s="159">
        <v>0.13500000000000001</v>
      </c>
      <c r="P1613" s="159">
        <f>O1613*H1613</f>
        <v>1.35</v>
      </c>
      <c r="Q1613" s="159">
        <v>1.2804394999999999E-3</v>
      </c>
      <c r="R1613" s="159">
        <f>Q1613*H1613</f>
        <v>1.2804395E-2</v>
      </c>
      <c r="S1613" s="159">
        <v>0</v>
      </c>
      <c r="T1613" s="160">
        <f>S1613*H1613</f>
        <v>0</v>
      </c>
      <c r="U1613" s="79"/>
      <c r="V1613" s="79"/>
      <c r="W1613" s="79"/>
      <c r="X1613" s="79"/>
      <c r="Y1613" s="79"/>
      <c r="Z1613" s="79"/>
      <c r="AA1613" s="79"/>
      <c r="AB1613" s="79"/>
      <c r="AC1613" s="79"/>
      <c r="AD1613" s="79"/>
      <c r="AE1613" s="79"/>
      <c r="AR1613" s="161" t="s">
        <v>162</v>
      </c>
      <c r="AT1613" s="161" t="s">
        <v>26</v>
      </c>
      <c r="AU1613" s="161" t="s">
        <v>62</v>
      </c>
      <c r="AY1613" s="72" t="s">
        <v>107</v>
      </c>
      <c r="BE1613" s="162">
        <f>IF(N1613="základní",J1613,0)</f>
        <v>11679.2</v>
      </c>
      <c r="BF1613" s="162">
        <f>IF(N1613="snížená",J1613,0)</f>
        <v>0</v>
      </c>
      <c r="BG1613" s="162">
        <f>IF(N1613="zákl. přenesená",J1613,0)</f>
        <v>0</v>
      </c>
      <c r="BH1613" s="162">
        <f>IF(N1613="sníž. přenesená",J1613,0)</f>
        <v>0</v>
      </c>
      <c r="BI1613" s="162">
        <f>IF(N1613="nulová",J1613,0)</f>
        <v>0</v>
      </c>
      <c r="BJ1613" s="72" t="s">
        <v>105</v>
      </c>
      <c r="BK1613" s="162">
        <f>ROUND(I1613*H1613,2)</f>
        <v>11679.2</v>
      </c>
      <c r="BL1613" s="72" t="s">
        <v>162</v>
      </c>
      <c r="BM1613" s="161" t="s">
        <v>2486</v>
      </c>
    </row>
    <row r="1614" spans="1:65" s="82" customFormat="1" x14ac:dyDescent="0.2">
      <c r="A1614" s="79"/>
      <c r="B1614" s="80"/>
      <c r="C1614" s="79"/>
      <c r="D1614" s="163" t="s">
        <v>116</v>
      </c>
      <c r="E1614" s="79"/>
      <c r="F1614" s="164" t="s">
        <v>2487</v>
      </c>
      <c r="G1614" s="79"/>
      <c r="H1614" s="79"/>
      <c r="I1614" s="79"/>
      <c r="J1614" s="79"/>
      <c r="K1614" s="79"/>
      <c r="L1614" s="80"/>
      <c r="M1614" s="165"/>
      <c r="O1614" s="79"/>
      <c r="P1614" s="79"/>
      <c r="Q1614" s="79"/>
      <c r="R1614" s="79"/>
      <c r="S1614" s="79"/>
      <c r="T1614" s="166"/>
      <c r="U1614" s="79"/>
      <c r="V1614" s="79"/>
      <c r="W1614" s="79"/>
      <c r="X1614" s="79"/>
      <c r="Y1614" s="79"/>
      <c r="Z1614" s="79"/>
      <c r="AA1614" s="79"/>
      <c r="AB1614" s="79"/>
      <c r="AC1614" s="79"/>
      <c r="AD1614" s="79"/>
      <c r="AE1614" s="79"/>
      <c r="AT1614" s="72" t="s">
        <v>116</v>
      </c>
      <c r="AU1614" s="72" t="s">
        <v>62</v>
      </c>
    </row>
    <row r="1615" spans="1:65" s="82" customFormat="1" x14ac:dyDescent="0.2">
      <c r="A1615" s="79"/>
      <c r="B1615" s="80"/>
      <c r="C1615" s="79"/>
      <c r="D1615" s="167" t="s">
        <v>118</v>
      </c>
      <c r="E1615" s="79"/>
      <c r="F1615" s="168" t="s">
        <v>4188</v>
      </c>
      <c r="G1615" s="79"/>
      <c r="H1615" s="79"/>
      <c r="I1615" s="79"/>
      <c r="J1615" s="79"/>
      <c r="K1615" s="79"/>
      <c r="L1615" s="80"/>
      <c r="M1615" s="165"/>
      <c r="O1615" s="79"/>
      <c r="P1615" s="79"/>
      <c r="Q1615" s="79"/>
      <c r="R1615" s="79"/>
      <c r="S1615" s="79"/>
      <c r="T1615" s="166"/>
      <c r="U1615" s="79"/>
      <c r="V1615" s="79"/>
      <c r="W1615" s="79"/>
      <c r="X1615" s="79"/>
      <c r="Y1615" s="79"/>
      <c r="Z1615" s="79"/>
      <c r="AA1615" s="79"/>
      <c r="AB1615" s="79"/>
      <c r="AC1615" s="79"/>
      <c r="AD1615" s="79"/>
      <c r="AE1615" s="79"/>
      <c r="AT1615" s="72" t="s">
        <v>118</v>
      </c>
      <c r="AU1615" s="72" t="s">
        <v>62</v>
      </c>
    </row>
    <row r="1616" spans="1:65" s="82" customFormat="1" ht="16.5" customHeight="1" x14ac:dyDescent="0.2">
      <c r="A1616" s="79"/>
      <c r="B1616" s="150"/>
      <c r="C1616" s="151" t="s">
        <v>2488</v>
      </c>
      <c r="D1616" s="151" t="s">
        <v>26</v>
      </c>
      <c r="E1616" s="152" t="s">
        <v>2489</v>
      </c>
      <c r="F1616" s="153" t="s">
        <v>2490</v>
      </c>
      <c r="G1616" s="154" t="s">
        <v>161</v>
      </c>
      <c r="H1616" s="155">
        <v>20</v>
      </c>
      <c r="I1616" s="156">
        <v>174.68</v>
      </c>
      <c r="J1616" s="156">
        <f>ROUND(I1616*H1616,2)</f>
        <v>3493.6</v>
      </c>
      <c r="K1616" s="153" t="s">
        <v>3562</v>
      </c>
      <c r="L1616" s="80"/>
      <c r="M1616" s="157" t="s">
        <v>31</v>
      </c>
      <c r="N1616" s="158" t="s">
        <v>3550</v>
      </c>
      <c r="O1616" s="159">
        <v>8.2000000000000003E-2</v>
      </c>
      <c r="P1616" s="159">
        <f>O1616*H1616</f>
        <v>1.6400000000000001</v>
      </c>
      <c r="Q1616" s="159">
        <v>2.0324439999999999E-4</v>
      </c>
      <c r="R1616" s="159">
        <f>Q1616*H1616</f>
        <v>4.064888E-3</v>
      </c>
      <c r="S1616" s="159">
        <v>0</v>
      </c>
      <c r="T1616" s="160">
        <f>S1616*H1616</f>
        <v>0</v>
      </c>
      <c r="U1616" s="79"/>
      <c r="V1616" s="79"/>
      <c r="W1616" s="79"/>
      <c r="X1616" s="79"/>
      <c r="Y1616" s="79"/>
      <c r="Z1616" s="79"/>
      <c r="AA1616" s="79"/>
      <c r="AB1616" s="79"/>
      <c r="AC1616" s="79"/>
      <c r="AD1616" s="79"/>
      <c r="AE1616" s="79"/>
      <c r="AR1616" s="161" t="s">
        <v>162</v>
      </c>
      <c r="AT1616" s="161" t="s">
        <v>26</v>
      </c>
      <c r="AU1616" s="161" t="s">
        <v>62</v>
      </c>
      <c r="AY1616" s="72" t="s">
        <v>107</v>
      </c>
      <c r="BE1616" s="162">
        <f>IF(N1616="základní",J1616,0)</f>
        <v>3493.6</v>
      </c>
      <c r="BF1616" s="162">
        <f>IF(N1616="snížená",J1616,0)</f>
        <v>0</v>
      </c>
      <c r="BG1616" s="162">
        <f>IF(N1616="zákl. přenesená",J1616,0)</f>
        <v>0</v>
      </c>
      <c r="BH1616" s="162">
        <f>IF(N1616="sníž. přenesená",J1616,0)</f>
        <v>0</v>
      </c>
      <c r="BI1616" s="162">
        <f>IF(N1616="nulová",J1616,0)</f>
        <v>0</v>
      </c>
      <c r="BJ1616" s="72" t="s">
        <v>105</v>
      </c>
      <c r="BK1616" s="162">
        <f>ROUND(I1616*H1616,2)</f>
        <v>3493.6</v>
      </c>
      <c r="BL1616" s="72" t="s">
        <v>162</v>
      </c>
      <c r="BM1616" s="161" t="s">
        <v>2491</v>
      </c>
    </row>
    <row r="1617" spans="1:65" s="82" customFormat="1" x14ac:dyDescent="0.2">
      <c r="A1617" s="79"/>
      <c r="B1617" s="80"/>
      <c r="C1617" s="79"/>
      <c r="D1617" s="163" t="s">
        <v>116</v>
      </c>
      <c r="E1617" s="79"/>
      <c r="F1617" s="164" t="s">
        <v>2492</v>
      </c>
      <c r="G1617" s="79"/>
      <c r="H1617" s="79"/>
      <c r="I1617" s="79"/>
      <c r="J1617" s="79"/>
      <c r="K1617" s="79"/>
      <c r="L1617" s="80"/>
      <c r="M1617" s="165"/>
      <c r="O1617" s="79"/>
      <c r="P1617" s="79"/>
      <c r="Q1617" s="79"/>
      <c r="R1617" s="79"/>
      <c r="S1617" s="79"/>
      <c r="T1617" s="166"/>
      <c r="U1617" s="79"/>
      <c r="V1617" s="79"/>
      <c r="W1617" s="79"/>
      <c r="X1617" s="79"/>
      <c r="Y1617" s="79"/>
      <c r="Z1617" s="79"/>
      <c r="AA1617" s="79"/>
      <c r="AB1617" s="79"/>
      <c r="AC1617" s="79"/>
      <c r="AD1617" s="79"/>
      <c r="AE1617" s="79"/>
      <c r="AT1617" s="72" t="s">
        <v>116</v>
      </c>
      <c r="AU1617" s="72" t="s">
        <v>62</v>
      </c>
    </row>
    <row r="1618" spans="1:65" s="82" customFormat="1" x14ac:dyDescent="0.2">
      <c r="A1618" s="79"/>
      <c r="B1618" s="80"/>
      <c r="C1618" s="79"/>
      <c r="D1618" s="167" t="s">
        <v>118</v>
      </c>
      <c r="E1618" s="79"/>
      <c r="F1618" s="168" t="s">
        <v>4189</v>
      </c>
      <c r="G1618" s="79"/>
      <c r="H1618" s="79"/>
      <c r="I1618" s="79"/>
      <c r="J1618" s="79"/>
      <c r="K1618" s="79"/>
      <c r="L1618" s="80"/>
      <c r="M1618" s="165"/>
      <c r="O1618" s="79"/>
      <c r="P1618" s="79"/>
      <c r="Q1618" s="79"/>
      <c r="R1618" s="79"/>
      <c r="S1618" s="79"/>
      <c r="T1618" s="166"/>
      <c r="U1618" s="79"/>
      <c r="V1618" s="79"/>
      <c r="W1618" s="79"/>
      <c r="X1618" s="79"/>
      <c r="Y1618" s="79"/>
      <c r="Z1618" s="79"/>
      <c r="AA1618" s="79"/>
      <c r="AB1618" s="79"/>
      <c r="AC1618" s="79"/>
      <c r="AD1618" s="79"/>
      <c r="AE1618" s="79"/>
      <c r="AT1618" s="72" t="s">
        <v>118</v>
      </c>
      <c r="AU1618" s="72" t="s">
        <v>62</v>
      </c>
    </row>
    <row r="1619" spans="1:65" s="82" customFormat="1" ht="16.5" customHeight="1" x14ac:dyDescent="0.2">
      <c r="A1619" s="79"/>
      <c r="B1619" s="150"/>
      <c r="C1619" s="151" t="s">
        <v>2493</v>
      </c>
      <c r="D1619" s="151" t="s">
        <v>26</v>
      </c>
      <c r="E1619" s="152" t="s">
        <v>2494</v>
      </c>
      <c r="F1619" s="153" t="s">
        <v>2495</v>
      </c>
      <c r="G1619" s="154" t="s">
        <v>161</v>
      </c>
      <c r="H1619" s="155">
        <v>10</v>
      </c>
      <c r="I1619" s="156">
        <v>204.28</v>
      </c>
      <c r="J1619" s="156">
        <f>ROUND(I1619*H1619,2)</f>
        <v>2042.8</v>
      </c>
      <c r="K1619" s="153" t="s">
        <v>3562</v>
      </c>
      <c r="L1619" s="80"/>
      <c r="M1619" s="157" t="s">
        <v>31</v>
      </c>
      <c r="N1619" s="158" t="s">
        <v>3550</v>
      </c>
      <c r="O1619" s="159">
        <v>8.2000000000000003E-2</v>
      </c>
      <c r="P1619" s="159">
        <f>O1619*H1619</f>
        <v>0.82000000000000006</v>
      </c>
      <c r="Q1619" s="159">
        <v>2.7403699999999998E-4</v>
      </c>
      <c r="R1619" s="159">
        <f>Q1619*H1619</f>
        <v>2.7403699999999998E-3</v>
      </c>
      <c r="S1619" s="159">
        <v>0</v>
      </c>
      <c r="T1619" s="160">
        <f>S1619*H1619</f>
        <v>0</v>
      </c>
      <c r="U1619" s="79"/>
      <c r="V1619" s="79"/>
      <c r="W1619" s="79"/>
      <c r="X1619" s="79"/>
      <c r="Y1619" s="79"/>
      <c r="Z1619" s="79"/>
      <c r="AA1619" s="79"/>
      <c r="AB1619" s="79"/>
      <c r="AC1619" s="79"/>
      <c r="AD1619" s="79"/>
      <c r="AE1619" s="79"/>
      <c r="AR1619" s="161" t="s">
        <v>162</v>
      </c>
      <c r="AT1619" s="161" t="s">
        <v>26</v>
      </c>
      <c r="AU1619" s="161" t="s">
        <v>62</v>
      </c>
      <c r="AY1619" s="72" t="s">
        <v>107</v>
      </c>
      <c r="BE1619" s="162">
        <f>IF(N1619="základní",J1619,0)</f>
        <v>2042.8</v>
      </c>
      <c r="BF1619" s="162">
        <f>IF(N1619="snížená",J1619,0)</f>
        <v>0</v>
      </c>
      <c r="BG1619" s="162">
        <f>IF(N1619="zákl. přenesená",J1619,0)</f>
        <v>0</v>
      </c>
      <c r="BH1619" s="162">
        <f>IF(N1619="sníž. přenesená",J1619,0)</f>
        <v>0</v>
      </c>
      <c r="BI1619" s="162">
        <f>IF(N1619="nulová",J1619,0)</f>
        <v>0</v>
      </c>
      <c r="BJ1619" s="72" t="s">
        <v>105</v>
      </c>
      <c r="BK1619" s="162">
        <f>ROUND(I1619*H1619,2)</f>
        <v>2042.8</v>
      </c>
      <c r="BL1619" s="72" t="s">
        <v>162</v>
      </c>
      <c r="BM1619" s="161" t="s">
        <v>2496</v>
      </c>
    </row>
    <row r="1620" spans="1:65" s="82" customFormat="1" x14ac:dyDescent="0.2">
      <c r="A1620" s="79"/>
      <c r="B1620" s="80"/>
      <c r="C1620" s="79"/>
      <c r="D1620" s="163" t="s">
        <v>116</v>
      </c>
      <c r="E1620" s="79"/>
      <c r="F1620" s="164" t="s">
        <v>2497</v>
      </c>
      <c r="G1620" s="79"/>
      <c r="H1620" s="79"/>
      <c r="I1620" s="79"/>
      <c r="J1620" s="79"/>
      <c r="K1620" s="79"/>
      <c r="L1620" s="80"/>
      <c r="M1620" s="165"/>
      <c r="O1620" s="79"/>
      <c r="P1620" s="79"/>
      <c r="Q1620" s="79"/>
      <c r="R1620" s="79"/>
      <c r="S1620" s="79"/>
      <c r="T1620" s="166"/>
      <c r="U1620" s="79"/>
      <c r="V1620" s="79"/>
      <c r="W1620" s="79"/>
      <c r="X1620" s="79"/>
      <c r="Y1620" s="79"/>
      <c r="Z1620" s="79"/>
      <c r="AA1620" s="79"/>
      <c r="AB1620" s="79"/>
      <c r="AC1620" s="79"/>
      <c r="AD1620" s="79"/>
      <c r="AE1620" s="79"/>
      <c r="AT1620" s="72" t="s">
        <v>116</v>
      </c>
      <c r="AU1620" s="72" t="s">
        <v>62</v>
      </c>
    </row>
    <row r="1621" spans="1:65" s="82" customFormat="1" x14ac:dyDescent="0.2">
      <c r="A1621" s="79"/>
      <c r="B1621" s="80"/>
      <c r="C1621" s="79"/>
      <c r="D1621" s="167" t="s">
        <v>118</v>
      </c>
      <c r="E1621" s="79"/>
      <c r="F1621" s="168" t="s">
        <v>4190</v>
      </c>
      <c r="G1621" s="79"/>
      <c r="H1621" s="79"/>
      <c r="I1621" s="79"/>
      <c r="J1621" s="79"/>
      <c r="K1621" s="79"/>
      <c r="L1621" s="80"/>
      <c r="M1621" s="165"/>
      <c r="O1621" s="79"/>
      <c r="P1621" s="79"/>
      <c r="Q1621" s="79"/>
      <c r="R1621" s="79"/>
      <c r="S1621" s="79"/>
      <c r="T1621" s="166"/>
      <c r="U1621" s="79"/>
      <c r="V1621" s="79"/>
      <c r="W1621" s="79"/>
      <c r="X1621" s="79"/>
      <c r="Y1621" s="79"/>
      <c r="Z1621" s="79"/>
      <c r="AA1621" s="79"/>
      <c r="AB1621" s="79"/>
      <c r="AC1621" s="79"/>
      <c r="AD1621" s="79"/>
      <c r="AE1621" s="79"/>
      <c r="AT1621" s="72" t="s">
        <v>118</v>
      </c>
      <c r="AU1621" s="72" t="s">
        <v>62</v>
      </c>
    </row>
    <row r="1622" spans="1:65" s="82" customFormat="1" ht="16.5" customHeight="1" x14ac:dyDescent="0.2">
      <c r="A1622" s="79"/>
      <c r="B1622" s="150"/>
      <c r="C1622" s="151" t="s">
        <v>2498</v>
      </c>
      <c r="D1622" s="151" t="s">
        <v>26</v>
      </c>
      <c r="E1622" s="152" t="s">
        <v>2499</v>
      </c>
      <c r="F1622" s="153" t="s">
        <v>2500</v>
      </c>
      <c r="G1622" s="154" t="s">
        <v>161</v>
      </c>
      <c r="H1622" s="155">
        <v>3</v>
      </c>
      <c r="I1622" s="156">
        <v>300.32</v>
      </c>
      <c r="J1622" s="156">
        <f>ROUND(I1622*H1622,2)</f>
        <v>900.96</v>
      </c>
      <c r="K1622" s="153" t="s">
        <v>3562</v>
      </c>
      <c r="L1622" s="80"/>
      <c r="M1622" s="157" t="s">
        <v>31</v>
      </c>
      <c r="N1622" s="158" t="s">
        <v>3550</v>
      </c>
      <c r="O1622" s="159">
        <v>9.2999999999999999E-2</v>
      </c>
      <c r="P1622" s="159">
        <f>O1622*H1622</f>
        <v>0.27900000000000003</v>
      </c>
      <c r="Q1622" s="159">
        <v>4.0861530000000002E-4</v>
      </c>
      <c r="R1622" s="159">
        <f>Q1622*H1622</f>
        <v>1.2258459E-3</v>
      </c>
      <c r="S1622" s="159">
        <v>0</v>
      </c>
      <c r="T1622" s="160">
        <f>S1622*H1622</f>
        <v>0</v>
      </c>
      <c r="U1622" s="79"/>
      <c r="V1622" s="79"/>
      <c r="W1622" s="79"/>
      <c r="X1622" s="79"/>
      <c r="Y1622" s="79"/>
      <c r="Z1622" s="79"/>
      <c r="AA1622" s="79"/>
      <c r="AB1622" s="79"/>
      <c r="AC1622" s="79"/>
      <c r="AD1622" s="79"/>
      <c r="AE1622" s="79"/>
      <c r="AR1622" s="161" t="s">
        <v>162</v>
      </c>
      <c r="AT1622" s="161" t="s">
        <v>26</v>
      </c>
      <c r="AU1622" s="161" t="s">
        <v>62</v>
      </c>
      <c r="AY1622" s="72" t="s">
        <v>107</v>
      </c>
      <c r="BE1622" s="162">
        <f>IF(N1622="základní",J1622,0)</f>
        <v>900.96</v>
      </c>
      <c r="BF1622" s="162">
        <f>IF(N1622="snížená",J1622,0)</f>
        <v>0</v>
      </c>
      <c r="BG1622" s="162">
        <f>IF(N1622="zákl. přenesená",J1622,0)</f>
        <v>0</v>
      </c>
      <c r="BH1622" s="162">
        <f>IF(N1622="sníž. přenesená",J1622,0)</f>
        <v>0</v>
      </c>
      <c r="BI1622" s="162">
        <f>IF(N1622="nulová",J1622,0)</f>
        <v>0</v>
      </c>
      <c r="BJ1622" s="72" t="s">
        <v>105</v>
      </c>
      <c r="BK1622" s="162">
        <f>ROUND(I1622*H1622,2)</f>
        <v>900.96</v>
      </c>
      <c r="BL1622" s="72" t="s">
        <v>162</v>
      </c>
      <c r="BM1622" s="161" t="s">
        <v>2501</v>
      </c>
    </row>
    <row r="1623" spans="1:65" s="82" customFormat="1" x14ac:dyDescent="0.2">
      <c r="A1623" s="79"/>
      <c r="B1623" s="80"/>
      <c r="C1623" s="79"/>
      <c r="D1623" s="163" t="s">
        <v>116</v>
      </c>
      <c r="E1623" s="79"/>
      <c r="F1623" s="164" t="s">
        <v>2502</v>
      </c>
      <c r="G1623" s="79"/>
      <c r="H1623" s="79"/>
      <c r="I1623" s="79"/>
      <c r="J1623" s="79"/>
      <c r="K1623" s="79"/>
      <c r="L1623" s="80"/>
      <c r="M1623" s="165"/>
      <c r="O1623" s="79"/>
      <c r="P1623" s="79"/>
      <c r="Q1623" s="79"/>
      <c r="R1623" s="79"/>
      <c r="S1623" s="79"/>
      <c r="T1623" s="166"/>
      <c r="U1623" s="79"/>
      <c r="V1623" s="79"/>
      <c r="W1623" s="79"/>
      <c r="X1623" s="79"/>
      <c r="Y1623" s="79"/>
      <c r="Z1623" s="79"/>
      <c r="AA1623" s="79"/>
      <c r="AB1623" s="79"/>
      <c r="AC1623" s="79"/>
      <c r="AD1623" s="79"/>
      <c r="AE1623" s="79"/>
      <c r="AT1623" s="72" t="s">
        <v>116</v>
      </c>
      <c r="AU1623" s="72" t="s">
        <v>62</v>
      </c>
    </row>
    <row r="1624" spans="1:65" s="82" customFormat="1" x14ac:dyDescent="0.2">
      <c r="A1624" s="79"/>
      <c r="B1624" s="80"/>
      <c r="C1624" s="79"/>
      <c r="D1624" s="167" t="s">
        <v>118</v>
      </c>
      <c r="E1624" s="79"/>
      <c r="F1624" s="168" t="s">
        <v>4191</v>
      </c>
      <c r="G1624" s="79"/>
      <c r="H1624" s="79"/>
      <c r="I1624" s="79"/>
      <c r="J1624" s="79"/>
      <c r="K1624" s="79"/>
      <c r="L1624" s="80"/>
      <c r="M1624" s="165"/>
      <c r="O1624" s="79"/>
      <c r="P1624" s="79"/>
      <c r="Q1624" s="79"/>
      <c r="R1624" s="79"/>
      <c r="S1624" s="79"/>
      <c r="T1624" s="166"/>
      <c r="U1624" s="79"/>
      <c r="V1624" s="79"/>
      <c r="W1624" s="79"/>
      <c r="X1624" s="79"/>
      <c r="Y1624" s="79"/>
      <c r="Z1624" s="79"/>
      <c r="AA1624" s="79"/>
      <c r="AB1624" s="79"/>
      <c r="AC1624" s="79"/>
      <c r="AD1624" s="79"/>
      <c r="AE1624" s="79"/>
      <c r="AT1624" s="72" t="s">
        <v>118</v>
      </c>
      <c r="AU1624" s="72" t="s">
        <v>62</v>
      </c>
    </row>
    <row r="1625" spans="1:65" s="82" customFormat="1" ht="16.5" customHeight="1" x14ac:dyDescent="0.2">
      <c r="A1625" s="79"/>
      <c r="B1625" s="150"/>
      <c r="C1625" s="151" t="s">
        <v>2503</v>
      </c>
      <c r="D1625" s="151" t="s">
        <v>26</v>
      </c>
      <c r="E1625" s="152" t="s">
        <v>2504</v>
      </c>
      <c r="F1625" s="153" t="s">
        <v>2505</v>
      </c>
      <c r="G1625" s="154" t="s">
        <v>161</v>
      </c>
      <c r="H1625" s="155">
        <v>5</v>
      </c>
      <c r="I1625" s="156">
        <v>666.39</v>
      </c>
      <c r="J1625" s="156">
        <f>ROUND(I1625*H1625,2)</f>
        <v>3331.95</v>
      </c>
      <c r="K1625" s="153" t="s">
        <v>3562</v>
      </c>
      <c r="L1625" s="80"/>
      <c r="M1625" s="157" t="s">
        <v>31</v>
      </c>
      <c r="N1625" s="158" t="s">
        <v>3550</v>
      </c>
      <c r="O1625" s="159">
        <v>0.124</v>
      </c>
      <c r="P1625" s="159">
        <f>O1625*H1625</f>
        <v>0.62</v>
      </c>
      <c r="Q1625" s="159">
        <v>9.289217E-4</v>
      </c>
      <c r="R1625" s="159">
        <f>Q1625*H1625</f>
        <v>4.6446085000000003E-3</v>
      </c>
      <c r="S1625" s="159">
        <v>0</v>
      </c>
      <c r="T1625" s="160">
        <f>S1625*H1625</f>
        <v>0</v>
      </c>
      <c r="U1625" s="79"/>
      <c r="V1625" s="79"/>
      <c r="W1625" s="79"/>
      <c r="X1625" s="79"/>
      <c r="Y1625" s="79"/>
      <c r="Z1625" s="79"/>
      <c r="AA1625" s="79"/>
      <c r="AB1625" s="79"/>
      <c r="AC1625" s="79"/>
      <c r="AD1625" s="79"/>
      <c r="AE1625" s="79"/>
      <c r="AR1625" s="161" t="s">
        <v>162</v>
      </c>
      <c r="AT1625" s="161" t="s">
        <v>26</v>
      </c>
      <c r="AU1625" s="161" t="s">
        <v>62</v>
      </c>
      <c r="AY1625" s="72" t="s">
        <v>107</v>
      </c>
      <c r="BE1625" s="162">
        <f>IF(N1625="základní",J1625,0)</f>
        <v>3331.95</v>
      </c>
      <c r="BF1625" s="162">
        <f>IF(N1625="snížená",J1625,0)</f>
        <v>0</v>
      </c>
      <c r="BG1625" s="162">
        <f>IF(N1625="zákl. přenesená",J1625,0)</f>
        <v>0</v>
      </c>
      <c r="BH1625" s="162">
        <f>IF(N1625="sníž. přenesená",J1625,0)</f>
        <v>0</v>
      </c>
      <c r="BI1625" s="162">
        <f>IF(N1625="nulová",J1625,0)</f>
        <v>0</v>
      </c>
      <c r="BJ1625" s="72" t="s">
        <v>105</v>
      </c>
      <c r="BK1625" s="162">
        <f>ROUND(I1625*H1625,2)</f>
        <v>3331.95</v>
      </c>
      <c r="BL1625" s="72" t="s">
        <v>162</v>
      </c>
      <c r="BM1625" s="161" t="s">
        <v>2506</v>
      </c>
    </row>
    <row r="1626" spans="1:65" s="82" customFormat="1" x14ac:dyDescent="0.2">
      <c r="A1626" s="79"/>
      <c r="B1626" s="80"/>
      <c r="C1626" s="79"/>
      <c r="D1626" s="163" t="s">
        <v>116</v>
      </c>
      <c r="E1626" s="79"/>
      <c r="F1626" s="164" t="s">
        <v>2507</v>
      </c>
      <c r="G1626" s="79"/>
      <c r="H1626" s="79"/>
      <c r="I1626" s="79"/>
      <c r="J1626" s="79"/>
      <c r="K1626" s="79"/>
      <c r="L1626" s="80"/>
      <c r="M1626" s="165"/>
      <c r="O1626" s="79"/>
      <c r="P1626" s="79"/>
      <c r="Q1626" s="79"/>
      <c r="R1626" s="79"/>
      <c r="S1626" s="79"/>
      <c r="T1626" s="166"/>
      <c r="U1626" s="79"/>
      <c r="V1626" s="79"/>
      <c r="W1626" s="79"/>
      <c r="X1626" s="79"/>
      <c r="Y1626" s="79"/>
      <c r="Z1626" s="79"/>
      <c r="AA1626" s="79"/>
      <c r="AB1626" s="79"/>
      <c r="AC1626" s="79"/>
      <c r="AD1626" s="79"/>
      <c r="AE1626" s="79"/>
      <c r="AT1626" s="72" t="s">
        <v>116</v>
      </c>
      <c r="AU1626" s="72" t="s">
        <v>62</v>
      </c>
    </row>
    <row r="1627" spans="1:65" s="82" customFormat="1" x14ac:dyDescent="0.2">
      <c r="A1627" s="79"/>
      <c r="B1627" s="80"/>
      <c r="C1627" s="79"/>
      <c r="D1627" s="167" t="s">
        <v>118</v>
      </c>
      <c r="E1627" s="79"/>
      <c r="F1627" s="168" t="s">
        <v>4192</v>
      </c>
      <c r="G1627" s="79"/>
      <c r="H1627" s="79"/>
      <c r="I1627" s="79"/>
      <c r="J1627" s="79"/>
      <c r="K1627" s="79"/>
      <c r="L1627" s="80"/>
      <c r="M1627" s="165"/>
      <c r="O1627" s="79"/>
      <c r="P1627" s="79"/>
      <c r="Q1627" s="79"/>
      <c r="R1627" s="79"/>
      <c r="S1627" s="79"/>
      <c r="T1627" s="166"/>
      <c r="U1627" s="79"/>
      <c r="V1627" s="79"/>
      <c r="W1627" s="79"/>
      <c r="X1627" s="79"/>
      <c r="Y1627" s="79"/>
      <c r="Z1627" s="79"/>
      <c r="AA1627" s="79"/>
      <c r="AB1627" s="79"/>
      <c r="AC1627" s="79"/>
      <c r="AD1627" s="79"/>
      <c r="AE1627" s="79"/>
      <c r="AT1627" s="72" t="s">
        <v>118</v>
      </c>
      <c r="AU1627" s="72" t="s">
        <v>62</v>
      </c>
    </row>
    <row r="1628" spans="1:65" s="82" customFormat="1" ht="16.5" customHeight="1" x14ac:dyDescent="0.2">
      <c r="A1628" s="79"/>
      <c r="B1628" s="150"/>
      <c r="C1628" s="151" t="s">
        <v>2508</v>
      </c>
      <c r="D1628" s="151" t="s">
        <v>26</v>
      </c>
      <c r="E1628" s="152" t="s">
        <v>2509</v>
      </c>
      <c r="F1628" s="153" t="s">
        <v>2510</v>
      </c>
      <c r="G1628" s="154" t="s">
        <v>161</v>
      </c>
      <c r="H1628" s="155">
        <v>3</v>
      </c>
      <c r="I1628" s="156">
        <v>1358.92</v>
      </c>
      <c r="J1628" s="156">
        <f>ROUND(I1628*H1628,2)</f>
        <v>4076.76</v>
      </c>
      <c r="K1628" s="153" t="s">
        <v>3562</v>
      </c>
      <c r="L1628" s="80"/>
      <c r="M1628" s="157" t="s">
        <v>31</v>
      </c>
      <c r="N1628" s="158" t="s">
        <v>3550</v>
      </c>
      <c r="O1628" s="159">
        <v>0.13500000000000001</v>
      </c>
      <c r="P1628" s="159">
        <f>O1628*H1628</f>
        <v>0.40500000000000003</v>
      </c>
      <c r="Q1628" s="159">
        <v>1.4604395E-3</v>
      </c>
      <c r="R1628" s="159">
        <f>Q1628*H1628</f>
        <v>4.3813185000000001E-3</v>
      </c>
      <c r="S1628" s="159">
        <v>0</v>
      </c>
      <c r="T1628" s="160">
        <f>S1628*H1628</f>
        <v>0</v>
      </c>
      <c r="U1628" s="79"/>
      <c r="V1628" s="79"/>
      <c r="W1628" s="79"/>
      <c r="X1628" s="79"/>
      <c r="Y1628" s="79"/>
      <c r="Z1628" s="79"/>
      <c r="AA1628" s="79"/>
      <c r="AB1628" s="79"/>
      <c r="AC1628" s="79"/>
      <c r="AD1628" s="79"/>
      <c r="AE1628" s="79"/>
      <c r="AR1628" s="161" t="s">
        <v>162</v>
      </c>
      <c r="AT1628" s="161" t="s">
        <v>26</v>
      </c>
      <c r="AU1628" s="161" t="s">
        <v>62</v>
      </c>
      <c r="AY1628" s="72" t="s">
        <v>107</v>
      </c>
      <c r="BE1628" s="162">
        <f>IF(N1628="základní",J1628,0)</f>
        <v>4076.76</v>
      </c>
      <c r="BF1628" s="162">
        <f>IF(N1628="snížená",J1628,0)</f>
        <v>0</v>
      </c>
      <c r="BG1628" s="162">
        <f>IF(N1628="zákl. přenesená",J1628,0)</f>
        <v>0</v>
      </c>
      <c r="BH1628" s="162">
        <f>IF(N1628="sníž. přenesená",J1628,0)</f>
        <v>0</v>
      </c>
      <c r="BI1628" s="162">
        <f>IF(N1628="nulová",J1628,0)</f>
        <v>0</v>
      </c>
      <c r="BJ1628" s="72" t="s">
        <v>105</v>
      </c>
      <c r="BK1628" s="162">
        <f>ROUND(I1628*H1628,2)</f>
        <v>4076.76</v>
      </c>
      <c r="BL1628" s="72" t="s">
        <v>162</v>
      </c>
      <c r="BM1628" s="161" t="s">
        <v>2511</v>
      </c>
    </row>
    <row r="1629" spans="1:65" s="82" customFormat="1" x14ac:dyDescent="0.2">
      <c r="A1629" s="79"/>
      <c r="B1629" s="80"/>
      <c r="C1629" s="79"/>
      <c r="D1629" s="163" t="s">
        <v>116</v>
      </c>
      <c r="E1629" s="79"/>
      <c r="F1629" s="164" t="s">
        <v>2512</v>
      </c>
      <c r="G1629" s="79"/>
      <c r="H1629" s="79"/>
      <c r="I1629" s="79"/>
      <c r="J1629" s="79"/>
      <c r="K1629" s="79"/>
      <c r="L1629" s="80"/>
      <c r="M1629" s="165"/>
      <c r="O1629" s="79"/>
      <c r="P1629" s="79"/>
      <c r="Q1629" s="79"/>
      <c r="R1629" s="79"/>
      <c r="S1629" s="79"/>
      <c r="T1629" s="166"/>
      <c r="U1629" s="79"/>
      <c r="V1629" s="79"/>
      <c r="W1629" s="79"/>
      <c r="X1629" s="79"/>
      <c r="Y1629" s="79"/>
      <c r="Z1629" s="79"/>
      <c r="AA1629" s="79"/>
      <c r="AB1629" s="79"/>
      <c r="AC1629" s="79"/>
      <c r="AD1629" s="79"/>
      <c r="AE1629" s="79"/>
      <c r="AT1629" s="72" t="s">
        <v>116</v>
      </c>
      <c r="AU1629" s="72" t="s">
        <v>62</v>
      </c>
    </row>
    <row r="1630" spans="1:65" s="82" customFormat="1" x14ac:dyDescent="0.2">
      <c r="A1630" s="79"/>
      <c r="B1630" s="80"/>
      <c r="C1630" s="79"/>
      <c r="D1630" s="167" t="s">
        <v>118</v>
      </c>
      <c r="E1630" s="79"/>
      <c r="F1630" s="168" t="s">
        <v>4193</v>
      </c>
      <c r="G1630" s="79"/>
      <c r="H1630" s="79"/>
      <c r="I1630" s="79"/>
      <c r="J1630" s="79"/>
      <c r="K1630" s="79"/>
      <c r="L1630" s="80"/>
      <c r="M1630" s="165"/>
      <c r="O1630" s="79"/>
      <c r="P1630" s="79"/>
      <c r="Q1630" s="79"/>
      <c r="R1630" s="79"/>
      <c r="S1630" s="79"/>
      <c r="T1630" s="166"/>
      <c r="U1630" s="79"/>
      <c r="V1630" s="79"/>
      <c r="W1630" s="79"/>
      <c r="X1630" s="79"/>
      <c r="Y1630" s="79"/>
      <c r="Z1630" s="79"/>
      <c r="AA1630" s="79"/>
      <c r="AB1630" s="79"/>
      <c r="AC1630" s="79"/>
      <c r="AD1630" s="79"/>
      <c r="AE1630" s="79"/>
      <c r="AT1630" s="72" t="s">
        <v>118</v>
      </c>
      <c r="AU1630" s="72" t="s">
        <v>62</v>
      </c>
    </row>
    <row r="1631" spans="1:65" s="82" customFormat="1" ht="16.5" customHeight="1" x14ac:dyDescent="0.2">
      <c r="A1631" s="79"/>
      <c r="B1631" s="150"/>
      <c r="C1631" s="151" t="s">
        <v>2513</v>
      </c>
      <c r="D1631" s="151" t="s">
        <v>26</v>
      </c>
      <c r="E1631" s="152" t="s">
        <v>2514</v>
      </c>
      <c r="F1631" s="153" t="s">
        <v>2515</v>
      </c>
      <c r="G1631" s="154" t="s">
        <v>161</v>
      </c>
      <c r="H1631" s="155">
        <v>15</v>
      </c>
      <c r="I1631" s="156">
        <v>857.22</v>
      </c>
      <c r="J1631" s="156">
        <f>ROUND(I1631*H1631,2)</f>
        <v>12858.3</v>
      </c>
      <c r="K1631" s="153" t="s">
        <v>3562</v>
      </c>
      <c r="L1631" s="80"/>
      <c r="M1631" s="157" t="s">
        <v>31</v>
      </c>
      <c r="N1631" s="158" t="s">
        <v>3550</v>
      </c>
      <c r="O1631" s="159">
        <v>0.16500000000000001</v>
      </c>
      <c r="P1631" s="159">
        <f>O1631*H1631</f>
        <v>2.4750000000000001</v>
      </c>
      <c r="Q1631" s="159">
        <v>7.0250740000000003E-4</v>
      </c>
      <c r="R1631" s="159">
        <f>Q1631*H1631</f>
        <v>1.0537611000000001E-2</v>
      </c>
      <c r="S1631" s="159">
        <v>0</v>
      </c>
      <c r="T1631" s="160">
        <f>S1631*H1631</f>
        <v>0</v>
      </c>
      <c r="U1631" s="79"/>
      <c r="V1631" s="79"/>
      <c r="W1631" s="79"/>
      <c r="X1631" s="79"/>
      <c r="Y1631" s="79"/>
      <c r="Z1631" s="79"/>
      <c r="AA1631" s="79"/>
      <c r="AB1631" s="79"/>
      <c r="AC1631" s="79"/>
      <c r="AD1631" s="79"/>
      <c r="AE1631" s="79"/>
      <c r="AR1631" s="161" t="s">
        <v>162</v>
      </c>
      <c r="AT1631" s="161" t="s">
        <v>26</v>
      </c>
      <c r="AU1631" s="161" t="s">
        <v>62</v>
      </c>
      <c r="AY1631" s="72" t="s">
        <v>107</v>
      </c>
      <c r="BE1631" s="162">
        <f>IF(N1631="základní",J1631,0)</f>
        <v>12858.3</v>
      </c>
      <c r="BF1631" s="162">
        <f>IF(N1631="snížená",J1631,0)</f>
        <v>0</v>
      </c>
      <c r="BG1631" s="162">
        <f>IF(N1631="zákl. přenesená",J1631,0)</f>
        <v>0</v>
      </c>
      <c r="BH1631" s="162">
        <f>IF(N1631="sníž. přenesená",J1631,0)</f>
        <v>0</v>
      </c>
      <c r="BI1631" s="162">
        <f>IF(N1631="nulová",J1631,0)</f>
        <v>0</v>
      </c>
      <c r="BJ1631" s="72" t="s">
        <v>105</v>
      </c>
      <c r="BK1631" s="162">
        <f>ROUND(I1631*H1631,2)</f>
        <v>12858.3</v>
      </c>
      <c r="BL1631" s="72" t="s">
        <v>162</v>
      </c>
      <c r="BM1631" s="161" t="s">
        <v>2516</v>
      </c>
    </row>
    <row r="1632" spans="1:65" s="82" customFormat="1" x14ac:dyDescent="0.2">
      <c r="A1632" s="79"/>
      <c r="B1632" s="80"/>
      <c r="C1632" s="79"/>
      <c r="D1632" s="163" t="s">
        <v>116</v>
      </c>
      <c r="E1632" s="79"/>
      <c r="F1632" s="164" t="s">
        <v>2517</v>
      </c>
      <c r="G1632" s="79"/>
      <c r="H1632" s="79"/>
      <c r="I1632" s="79"/>
      <c r="J1632" s="79"/>
      <c r="K1632" s="79"/>
      <c r="L1632" s="80"/>
      <c r="M1632" s="165"/>
      <c r="O1632" s="79"/>
      <c r="P1632" s="79"/>
      <c r="Q1632" s="79"/>
      <c r="R1632" s="79"/>
      <c r="S1632" s="79"/>
      <c r="T1632" s="166"/>
      <c r="U1632" s="79"/>
      <c r="V1632" s="79"/>
      <c r="W1632" s="79"/>
      <c r="X1632" s="79"/>
      <c r="Y1632" s="79"/>
      <c r="Z1632" s="79"/>
      <c r="AA1632" s="79"/>
      <c r="AB1632" s="79"/>
      <c r="AC1632" s="79"/>
      <c r="AD1632" s="79"/>
      <c r="AE1632" s="79"/>
      <c r="AT1632" s="72" t="s">
        <v>116</v>
      </c>
      <c r="AU1632" s="72" t="s">
        <v>62</v>
      </c>
    </row>
    <row r="1633" spans="1:65" s="82" customFormat="1" x14ac:dyDescent="0.2">
      <c r="A1633" s="79"/>
      <c r="B1633" s="80"/>
      <c r="C1633" s="79"/>
      <c r="D1633" s="167" t="s">
        <v>118</v>
      </c>
      <c r="E1633" s="79"/>
      <c r="F1633" s="168" t="s">
        <v>4194</v>
      </c>
      <c r="G1633" s="79"/>
      <c r="H1633" s="79"/>
      <c r="I1633" s="79"/>
      <c r="J1633" s="79"/>
      <c r="K1633" s="79"/>
      <c r="L1633" s="80"/>
      <c r="M1633" s="165"/>
      <c r="O1633" s="79"/>
      <c r="P1633" s="79"/>
      <c r="Q1633" s="79"/>
      <c r="R1633" s="79"/>
      <c r="S1633" s="79"/>
      <c r="T1633" s="166"/>
      <c r="U1633" s="79"/>
      <c r="V1633" s="79"/>
      <c r="W1633" s="79"/>
      <c r="X1633" s="79"/>
      <c r="Y1633" s="79"/>
      <c r="Z1633" s="79"/>
      <c r="AA1633" s="79"/>
      <c r="AB1633" s="79"/>
      <c r="AC1633" s="79"/>
      <c r="AD1633" s="79"/>
      <c r="AE1633" s="79"/>
      <c r="AT1633" s="72" t="s">
        <v>118</v>
      </c>
      <c r="AU1633" s="72" t="s">
        <v>62</v>
      </c>
    </row>
    <row r="1634" spans="1:65" s="82" customFormat="1" ht="16.5" customHeight="1" x14ac:dyDescent="0.2">
      <c r="A1634" s="79"/>
      <c r="B1634" s="150"/>
      <c r="C1634" s="151" t="s">
        <v>2518</v>
      </c>
      <c r="D1634" s="151" t="s">
        <v>26</v>
      </c>
      <c r="E1634" s="152" t="s">
        <v>2519</v>
      </c>
      <c r="F1634" s="153" t="s">
        <v>2520</v>
      </c>
      <c r="G1634" s="154" t="s">
        <v>161</v>
      </c>
      <c r="H1634" s="155">
        <v>8</v>
      </c>
      <c r="I1634" s="156">
        <v>837.96</v>
      </c>
      <c r="J1634" s="156">
        <f>ROUND(I1634*H1634,2)</f>
        <v>6703.68</v>
      </c>
      <c r="K1634" s="153" t="s">
        <v>3562</v>
      </c>
      <c r="L1634" s="80"/>
      <c r="M1634" s="157" t="s">
        <v>31</v>
      </c>
      <c r="N1634" s="158" t="s">
        <v>3550</v>
      </c>
      <c r="O1634" s="159">
        <v>0.20599999999999999</v>
      </c>
      <c r="P1634" s="159">
        <f>O1634*H1634</f>
        <v>1.6479999999999999</v>
      </c>
      <c r="Q1634" s="159">
        <v>6.9985079999999996E-4</v>
      </c>
      <c r="R1634" s="159">
        <f>Q1634*H1634</f>
        <v>5.5988063999999997E-3</v>
      </c>
      <c r="S1634" s="159">
        <v>0</v>
      </c>
      <c r="T1634" s="160">
        <f>S1634*H1634</f>
        <v>0</v>
      </c>
      <c r="U1634" s="79"/>
      <c r="V1634" s="79"/>
      <c r="W1634" s="79"/>
      <c r="X1634" s="79"/>
      <c r="Y1634" s="79"/>
      <c r="Z1634" s="79"/>
      <c r="AA1634" s="79"/>
      <c r="AB1634" s="79"/>
      <c r="AC1634" s="79"/>
      <c r="AD1634" s="79"/>
      <c r="AE1634" s="79"/>
      <c r="AR1634" s="161" t="s">
        <v>162</v>
      </c>
      <c r="AT1634" s="161" t="s">
        <v>26</v>
      </c>
      <c r="AU1634" s="161" t="s">
        <v>62</v>
      </c>
      <c r="AY1634" s="72" t="s">
        <v>107</v>
      </c>
      <c r="BE1634" s="162">
        <f>IF(N1634="základní",J1634,0)</f>
        <v>6703.68</v>
      </c>
      <c r="BF1634" s="162">
        <f>IF(N1634="snížená",J1634,0)</f>
        <v>0</v>
      </c>
      <c r="BG1634" s="162">
        <f>IF(N1634="zákl. přenesená",J1634,0)</f>
        <v>0</v>
      </c>
      <c r="BH1634" s="162">
        <f>IF(N1634="sníž. přenesená",J1634,0)</f>
        <v>0</v>
      </c>
      <c r="BI1634" s="162">
        <f>IF(N1634="nulová",J1634,0)</f>
        <v>0</v>
      </c>
      <c r="BJ1634" s="72" t="s">
        <v>105</v>
      </c>
      <c r="BK1634" s="162">
        <f>ROUND(I1634*H1634,2)</f>
        <v>6703.68</v>
      </c>
      <c r="BL1634" s="72" t="s">
        <v>162</v>
      </c>
      <c r="BM1634" s="161" t="s">
        <v>2521</v>
      </c>
    </row>
    <row r="1635" spans="1:65" s="82" customFormat="1" x14ac:dyDescent="0.2">
      <c r="A1635" s="79"/>
      <c r="B1635" s="80"/>
      <c r="C1635" s="79"/>
      <c r="D1635" s="163" t="s">
        <v>116</v>
      </c>
      <c r="E1635" s="79"/>
      <c r="F1635" s="164" t="s">
        <v>2522</v>
      </c>
      <c r="G1635" s="79"/>
      <c r="H1635" s="79"/>
      <c r="I1635" s="79"/>
      <c r="J1635" s="79"/>
      <c r="K1635" s="79"/>
      <c r="L1635" s="80"/>
      <c r="M1635" s="165"/>
      <c r="O1635" s="79"/>
      <c r="P1635" s="79"/>
      <c r="Q1635" s="79"/>
      <c r="R1635" s="79"/>
      <c r="S1635" s="79"/>
      <c r="T1635" s="166"/>
      <c r="U1635" s="79"/>
      <c r="V1635" s="79"/>
      <c r="W1635" s="79"/>
      <c r="X1635" s="79"/>
      <c r="Y1635" s="79"/>
      <c r="Z1635" s="79"/>
      <c r="AA1635" s="79"/>
      <c r="AB1635" s="79"/>
      <c r="AC1635" s="79"/>
      <c r="AD1635" s="79"/>
      <c r="AE1635" s="79"/>
      <c r="AT1635" s="72" t="s">
        <v>116</v>
      </c>
      <c r="AU1635" s="72" t="s">
        <v>62</v>
      </c>
    </row>
    <row r="1636" spans="1:65" s="82" customFormat="1" x14ac:dyDescent="0.2">
      <c r="A1636" s="79"/>
      <c r="B1636" s="80"/>
      <c r="C1636" s="79"/>
      <c r="D1636" s="167" t="s">
        <v>118</v>
      </c>
      <c r="E1636" s="79"/>
      <c r="F1636" s="168" t="s">
        <v>4195</v>
      </c>
      <c r="G1636" s="79"/>
      <c r="H1636" s="79"/>
      <c r="I1636" s="79"/>
      <c r="J1636" s="79"/>
      <c r="K1636" s="79"/>
      <c r="L1636" s="80"/>
      <c r="M1636" s="165"/>
      <c r="O1636" s="79"/>
      <c r="P1636" s="79"/>
      <c r="Q1636" s="79"/>
      <c r="R1636" s="79"/>
      <c r="S1636" s="79"/>
      <c r="T1636" s="166"/>
      <c r="U1636" s="79"/>
      <c r="V1636" s="79"/>
      <c r="W1636" s="79"/>
      <c r="X1636" s="79"/>
      <c r="Y1636" s="79"/>
      <c r="Z1636" s="79"/>
      <c r="AA1636" s="79"/>
      <c r="AB1636" s="79"/>
      <c r="AC1636" s="79"/>
      <c r="AD1636" s="79"/>
      <c r="AE1636" s="79"/>
      <c r="AT1636" s="72" t="s">
        <v>118</v>
      </c>
      <c r="AU1636" s="72" t="s">
        <v>62</v>
      </c>
    </row>
    <row r="1637" spans="1:65" s="82" customFormat="1" ht="16.5" customHeight="1" x14ac:dyDescent="0.2">
      <c r="A1637" s="79"/>
      <c r="B1637" s="150"/>
      <c r="C1637" s="151" t="s">
        <v>2523</v>
      </c>
      <c r="D1637" s="151" t="s">
        <v>26</v>
      </c>
      <c r="E1637" s="152" t="s">
        <v>2524</v>
      </c>
      <c r="F1637" s="153" t="s">
        <v>2525</v>
      </c>
      <c r="G1637" s="154" t="s">
        <v>161</v>
      </c>
      <c r="H1637" s="155">
        <v>3</v>
      </c>
      <c r="I1637" s="156">
        <v>892.22</v>
      </c>
      <c r="J1637" s="156">
        <f>ROUND(I1637*H1637,2)</f>
        <v>2676.66</v>
      </c>
      <c r="K1637" s="153" t="s">
        <v>3562</v>
      </c>
      <c r="L1637" s="80"/>
      <c r="M1637" s="157" t="s">
        <v>31</v>
      </c>
      <c r="N1637" s="158" t="s">
        <v>3550</v>
      </c>
      <c r="O1637" s="159">
        <v>0.16500000000000001</v>
      </c>
      <c r="P1637" s="159">
        <f>O1637*H1637</f>
        <v>0.495</v>
      </c>
      <c r="Q1637" s="159">
        <v>8.6250740000000002E-4</v>
      </c>
      <c r="R1637" s="159">
        <f>Q1637*H1637</f>
        <v>2.5875222000000002E-3</v>
      </c>
      <c r="S1637" s="159">
        <v>0</v>
      </c>
      <c r="T1637" s="160">
        <f>S1637*H1637</f>
        <v>0</v>
      </c>
      <c r="U1637" s="79"/>
      <c r="V1637" s="79"/>
      <c r="W1637" s="79"/>
      <c r="X1637" s="79"/>
      <c r="Y1637" s="79"/>
      <c r="Z1637" s="79"/>
      <c r="AA1637" s="79"/>
      <c r="AB1637" s="79"/>
      <c r="AC1637" s="79"/>
      <c r="AD1637" s="79"/>
      <c r="AE1637" s="79"/>
      <c r="AR1637" s="161" t="s">
        <v>162</v>
      </c>
      <c r="AT1637" s="161" t="s">
        <v>26</v>
      </c>
      <c r="AU1637" s="161" t="s">
        <v>62</v>
      </c>
      <c r="AY1637" s="72" t="s">
        <v>107</v>
      </c>
      <c r="BE1637" s="162">
        <f>IF(N1637="základní",J1637,0)</f>
        <v>2676.66</v>
      </c>
      <c r="BF1637" s="162">
        <f>IF(N1637="snížená",J1637,0)</f>
        <v>0</v>
      </c>
      <c r="BG1637" s="162">
        <f>IF(N1637="zákl. přenesená",J1637,0)</f>
        <v>0</v>
      </c>
      <c r="BH1637" s="162">
        <f>IF(N1637="sníž. přenesená",J1637,0)</f>
        <v>0</v>
      </c>
      <c r="BI1637" s="162">
        <f>IF(N1637="nulová",J1637,0)</f>
        <v>0</v>
      </c>
      <c r="BJ1637" s="72" t="s">
        <v>105</v>
      </c>
      <c r="BK1637" s="162">
        <f>ROUND(I1637*H1637,2)</f>
        <v>2676.66</v>
      </c>
      <c r="BL1637" s="72" t="s">
        <v>162</v>
      </c>
      <c r="BM1637" s="161" t="s">
        <v>2526</v>
      </c>
    </row>
    <row r="1638" spans="1:65" s="82" customFormat="1" x14ac:dyDescent="0.2">
      <c r="A1638" s="79"/>
      <c r="B1638" s="80"/>
      <c r="C1638" s="79"/>
      <c r="D1638" s="163" t="s">
        <v>116</v>
      </c>
      <c r="E1638" s="79"/>
      <c r="F1638" s="164" t="s">
        <v>2527</v>
      </c>
      <c r="G1638" s="79"/>
      <c r="H1638" s="79"/>
      <c r="I1638" s="79"/>
      <c r="J1638" s="79"/>
      <c r="K1638" s="79"/>
      <c r="L1638" s="80"/>
      <c r="M1638" s="165"/>
      <c r="O1638" s="79"/>
      <c r="P1638" s="79"/>
      <c r="Q1638" s="79"/>
      <c r="R1638" s="79"/>
      <c r="S1638" s="79"/>
      <c r="T1638" s="166"/>
      <c r="U1638" s="79"/>
      <c r="V1638" s="79"/>
      <c r="W1638" s="79"/>
      <c r="X1638" s="79"/>
      <c r="Y1638" s="79"/>
      <c r="Z1638" s="79"/>
      <c r="AA1638" s="79"/>
      <c r="AB1638" s="79"/>
      <c r="AC1638" s="79"/>
      <c r="AD1638" s="79"/>
      <c r="AE1638" s="79"/>
      <c r="AT1638" s="72" t="s">
        <v>116</v>
      </c>
      <c r="AU1638" s="72" t="s">
        <v>62</v>
      </c>
    </row>
    <row r="1639" spans="1:65" s="82" customFormat="1" x14ac:dyDescent="0.2">
      <c r="A1639" s="79"/>
      <c r="B1639" s="80"/>
      <c r="C1639" s="79"/>
      <c r="D1639" s="167" t="s">
        <v>118</v>
      </c>
      <c r="E1639" s="79"/>
      <c r="F1639" s="168" t="s">
        <v>4196</v>
      </c>
      <c r="G1639" s="79"/>
      <c r="H1639" s="79"/>
      <c r="I1639" s="79"/>
      <c r="J1639" s="79"/>
      <c r="K1639" s="79"/>
      <c r="L1639" s="80"/>
      <c r="M1639" s="165"/>
      <c r="O1639" s="79"/>
      <c r="P1639" s="79"/>
      <c r="Q1639" s="79"/>
      <c r="R1639" s="79"/>
      <c r="S1639" s="79"/>
      <c r="T1639" s="166"/>
      <c r="U1639" s="79"/>
      <c r="V1639" s="79"/>
      <c r="W1639" s="79"/>
      <c r="X1639" s="79"/>
      <c r="Y1639" s="79"/>
      <c r="Z1639" s="79"/>
      <c r="AA1639" s="79"/>
      <c r="AB1639" s="79"/>
      <c r="AC1639" s="79"/>
      <c r="AD1639" s="79"/>
      <c r="AE1639" s="79"/>
      <c r="AT1639" s="72" t="s">
        <v>118</v>
      </c>
      <c r="AU1639" s="72" t="s">
        <v>62</v>
      </c>
    </row>
    <row r="1640" spans="1:65" s="82" customFormat="1" ht="16.5" customHeight="1" x14ac:dyDescent="0.2">
      <c r="A1640" s="79"/>
      <c r="B1640" s="150"/>
      <c r="C1640" s="151" t="s">
        <v>2528</v>
      </c>
      <c r="D1640" s="151" t="s">
        <v>26</v>
      </c>
      <c r="E1640" s="152" t="s">
        <v>2529</v>
      </c>
      <c r="F1640" s="153" t="s">
        <v>2530</v>
      </c>
      <c r="G1640" s="154" t="s">
        <v>161</v>
      </c>
      <c r="H1640" s="155">
        <v>3</v>
      </c>
      <c r="I1640" s="156">
        <v>859.96</v>
      </c>
      <c r="J1640" s="156">
        <f>ROUND(I1640*H1640,2)</f>
        <v>2579.88</v>
      </c>
      <c r="K1640" s="153" t="s">
        <v>3562</v>
      </c>
      <c r="L1640" s="80"/>
      <c r="M1640" s="157" t="s">
        <v>31</v>
      </c>
      <c r="N1640" s="158" t="s">
        <v>3550</v>
      </c>
      <c r="O1640" s="159">
        <v>0.20599999999999999</v>
      </c>
      <c r="P1640" s="159">
        <f>O1640*H1640</f>
        <v>0.61799999999999999</v>
      </c>
      <c r="Q1640" s="159">
        <v>7.5985080000000001E-4</v>
      </c>
      <c r="R1640" s="159">
        <f>Q1640*H1640</f>
        <v>2.2795523999999999E-3</v>
      </c>
      <c r="S1640" s="159">
        <v>0</v>
      </c>
      <c r="T1640" s="160">
        <f>S1640*H1640</f>
        <v>0</v>
      </c>
      <c r="U1640" s="79"/>
      <c r="V1640" s="79"/>
      <c r="W1640" s="79"/>
      <c r="X1640" s="79"/>
      <c r="Y1640" s="79"/>
      <c r="Z1640" s="79"/>
      <c r="AA1640" s="79"/>
      <c r="AB1640" s="79"/>
      <c r="AC1640" s="79"/>
      <c r="AD1640" s="79"/>
      <c r="AE1640" s="79"/>
      <c r="AR1640" s="161" t="s">
        <v>162</v>
      </c>
      <c r="AT1640" s="161" t="s">
        <v>26</v>
      </c>
      <c r="AU1640" s="161" t="s">
        <v>62</v>
      </c>
      <c r="AY1640" s="72" t="s">
        <v>107</v>
      </c>
      <c r="BE1640" s="162">
        <f>IF(N1640="základní",J1640,0)</f>
        <v>2579.88</v>
      </c>
      <c r="BF1640" s="162">
        <f>IF(N1640="snížená",J1640,0)</f>
        <v>0</v>
      </c>
      <c r="BG1640" s="162">
        <f>IF(N1640="zákl. přenesená",J1640,0)</f>
        <v>0</v>
      </c>
      <c r="BH1640" s="162">
        <f>IF(N1640="sníž. přenesená",J1640,0)</f>
        <v>0</v>
      </c>
      <c r="BI1640" s="162">
        <f>IF(N1640="nulová",J1640,0)</f>
        <v>0</v>
      </c>
      <c r="BJ1640" s="72" t="s">
        <v>105</v>
      </c>
      <c r="BK1640" s="162">
        <f>ROUND(I1640*H1640,2)</f>
        <v>2579.88</v>
      </c>
      <c r="BL1640" s="72" t="s">
        <v>162</v>
      </c>
      <c r="BM1640" s="161" t="s">
        <v>2531</v>
      </c>
    </row>
    <row r="1641" spans="1:65" s="82" customFormat="1" x14ac:dyDescent="0.2">
      <c r="A1641" s="79"/>
      <c r="B1641" s="80"/>
      <c r="C1641" s="79"/>
      <c r="D1641" s="163" t="s">
        <v>116</v>
      </c>
      <c r="E1641" s="79"/>
      <c r="F1641" s="164" t="s">
        <v>2532</v>
      </c>
      <c r="G1641" s="79"/>
      <c r="H1641" s="79"/>
      <c r="I1641" s="79"/>
      <c r="J1641" s="79"/>
      <c r="K1641" s="79"/>
      <c r="L1641" s="80"/>
      <c r="M1641" s="165"/>
      <c r="O1641" s="79"/>
      <c r="P1641" s="79"/>
      <c r="Q1641" s="79"/>
      <c r="R1641" s="79"/>
      <c r="S1641" s="79"/>
      <c r="T1641" s="166"/>
      <c r="U1641" s="79"/>
      <c r="V1641" s="79"/>
      <c r="W1641" s="79"/>
      <c r="X1641" s="79"/>
      <c r="Y1641" s="79"/>
      <c r="Z1641" s="79"/>
      <c r="AA1641" s="79"/>
      <c r="AB1641" s="79"/>
      <c r="AC1641" s="79"/>
      <c r="AD1641" s="79"/>
      <c r="AE1641" s="79"/>
      <c r="AT1641" s="72" t="s">
        <v>116</v>
      </c>
      <c r="AU1641" s="72" t="s">
        <v>62</v>
      </c>
    </row>
    <row r="1642" spans="1:65" s="82" customFormat="1" x14ac:dyDescent="0.2">
      <c r="A1642" s="79"/>
      <c r="B1642" s="80"/>
      <c r="C1642" s="79"/>
      <c r="D1642" s="167" t="s">
        <v>118</v>
      </c>
      <c r="E1642" s="79"/>
      <c r="F1642" s="168" t="s">
        <v>4197</v>
      </c>
      <c r="G1642" s="79"/>
      <c r="H1642" s="79"/>
      <c r="I1642" s="79"/>
      <c r="J1642" s="79"/>
      <c r="K1642" s="79"/>
      <c r="L1642" s="80"/>
      <c r="M1642" s="165"/>
      <c r="O1642" s="79"/>
      <c r="P1642" s="79"/>
      <c r="Q1642" s="79"/>
      <c r="R1642" s="79"/>
      <c r="S1642" s="79"/>
      <c r="T1642" s="166"/>
      <c r="U1642" s="79"/>
      <c r="V1642" s="79"/>
      <c r="W1642" s="79"/>
      <c r="X1642" s="79"/>
      <c r="Y1642" s="79"/>
      <c r="Z1642" s="79"/>
      <c r="AA1642" s="79"/>
      <c r="AB1642" s="79"/>
      <c r="AC1642" s="79"/>
      <c r="AD1642" s="79"/>
      <c r="AE1642" s="79"/>
      <c r="AT1642" s="72" t="s">
        <v>118</v>
      </c>
      <c r="AU1642" s="72" t="s">
        <v>62</v>
      </c>
    </row>
    <row r="1643" spans="1:65" s="82" customFormat="1" ht="16.5" customHeight="1" x14ac:dyDescent="0.2">
      <c r="A1643" s="79"/>
      <c r="B1643" s="150"/>
      <c r="C1643" s="151" t="s">
        <v>2533</v>
      </c>
      <c r="D1643" s="151" t="s">
        <v>26</v>
      </c>
      <c r="E1643" s="152" t="s">
        <v>2534</v>
      </c>
      <c r="F1643" s="153" t="s">
        <v>2535</v>
      </c>
      <c r="G1643" s="154" t="s">
        <v>161</v>
      </c>
      <c r="H1643" s="155">
        <v>15</v>
      </c>
      <c r="I1643" s="156">
        <v>254.7</v>
      </c>
      <c r="J1643" s="156">
        <f>ROUND(I1643*H1643,2)</f>
        <v>3820.5</v>
      </c>
      <c r="K1643" s="153" t="s">
        <v>3562</v>
      </c>
      <c r="L1643" s="80"/>
      <c r="M1643" s="157" t="s">
        <v>31</v>
      </c>
      <c r="N1643" s="158" t="s">
        <v>3550</v>
      </c>
      <c r="O1643" s="159">
        <v>0.1</v>
      </c>
      <c r="P1643" s="159">
        <f>O1643*H1643</f>
        <v>1.5</v>
      </c>
      <c r="Q1643" s="159">
        <v>2.0571000000000001E-4</v>
      </c>
      <c r="R1643" s="159">
        <f>Q1643*H1643</f>
        <v>3.0856500000000001E-3</v>
      </c>
      <c r="S1643" s="159">
        <v>0</v>
      </c>
      <c r="T1643" s="160">
        <f>S1643*H1643</f>
        <v>0</v>
      </c>
      <c r="U1643" s="79"/>
      <c r="V1643" s="79"/>
      <c r="W1643" s="79"/>
      <c r="X1643" s="79"/>
      <c r="Y1643" s="79"/>
      <c r="Z1643" s="79"/>
      <c r="AA1643" s="79"/>
      <c r="AB1643" s="79"/>
      <c r="AC1643" s="79"/>
      <c r="AD1643" s="79"/>
      <c r="AE1643" s="79"/>
      <c r="AR1643" s="161" t="s">
        <v>162</v>
      </c>
      <c r="AT1643" s="161" t="s">
        <v>26</v>
      </c>
      <c r="AU1643" s="161" t="s">
        <v>62</v>
      </c>
      <c r="AY1643" s="72" t="s">
        <v>107</v>
      </c>
      <c r="BE1643" s="162">
        <f>IF(N1643="základní",J1643,0)</f>
        <v>3820.5</v>
      </c>
      <c r="BF1643" s="162">
        <f>IF(N1643="snížená",J1643,0)</f>
        <v>0</v>
      </c>
      <c r="BG1643" s="162">
        <f>IF(N1643="zákl. přenesená",J1643,0)</f>
        <v>0</v>
      </c>
      <c r="BH1643" s="162">
        <f>IF(N1643="sníž. přenesená",J1643,0)</f>
        <v>0</v>
      </c>
      <c r="BI1643" s="162">
        <f>IF(N1643="nulová",J1643,0)</f>
        <v>0</v>
      </c>
      <c r="BJ1643" s="72" t="s">
        <v>105</v>
      </c>
      <c r="BK1643" s="162">
        <f>ROUND(I1643*H1643,2)</f>
        <v>3820.5</v>
      </c>
      <c r="BL1643" s="72" t="s">
        <v>162</v>
      </c>
      <c r="BM1643" s="161" t="s">
        <v>2536</v>
      </c>
    </row>
    <row r="1644" spans="1:65" s="82" customFormat="1" x14ac:dyDescent="0.2">
      <c r="A1644" s="79"/>
      <c r="B1644" s="80"/>
      <c r="C1644" s="79"/>
      <c r="D1644" s="163" t="s">
        <v>116</v>
      </c>
      <c r="E1644" s="79"/>
      <c r="F1644" s="164" t="s">
        <v>2537</v>
      </c>
      <c r="G1644" s="79"/>
      <c r="H1644" s="79"/>
      <c r="I1644" s="79"/>
      <c r="J1644" s="79"/>
      <c r="K1644" s="79"/>
      <c r="L1644" s="80"/>
      <c r="M1644" s="165"/>
      <c r="O1644" s="79"/>
      <c r="P1644" s="79"/>
      <c r="Q1644" s="79"/>
      <c r="R1644" s="79"/>
      <c r="S1644" s="79"/>
      <c r="T1644" s="166"/>
      <c r="U1644" s="79"/>
      <c r="V1644" s="79"/>
      <c r="W1644" s="79"/>
      <c r="X1644" s="79"/>
      <c r="Y1644" s="79"/>
      <c r="Z1644" s="79"/>
      <c r="AA1644" s="79"/>
      <c r="AB1644" s="79"/>
      <c r="AC1644" s="79"/>
      <c r="AD1644" s="79"/>
      <c r="AE1644" s="79"/>
      <c r="AT1644" s="72" t="s">
        <v>116</v>
      </c>
      <c r="AU1644" s="72" t="s">
        <v>62</v>
      </c>
    </row>
    <row r="1645" spans="1:65" s="82" customFormat="1" x14ac:dyDescent="0.2">
      <c r="A1645" s="79"/>
      <c r="B1645" s="80"/>
      <c r="C1645" s="79"/>
      <c r="D1645" s="167" t="s">
        <v>118</v>
      </c>
      <c r="E1645" s="79"/>
      <c r="F1645" s="168" t="s">
        <v>4198</v>
      </c>
      <c r="G1645" s="79"/>
      <c r="H1645" s="79"/>
      <c r="I1645" s="79"/>
      <c r="J1645" s="79"/>
      <c r="K1645" s="79"/>
      <c r="L1645" s="80"/>
      <c r="M1645" s="165"/>
      <c r="O1645" s="79"/>
      <c r="P1645" s="79"/>
      <c r="Q1645" s="79"/>
      <c r="R1645" s="79"/>
      <c r="S1645" s="79"/>
      <c r="T1645" s="166"/>
      <c r="U1645" s="79"/>
      <c r="V1645" s="79"/>
      <c r="W1645" s="79"/>
      <c r="X1645" s="79"/>
      <c r="Y1645" s="79"/>
      <c r="Z1645" s="79"/>
      <c r="AA1645" s="79"/>
      <c r="AB1645" s="79"/>
      <c r="AC1645" s="79"/>
      <c r="AD1645" s="79"/>
      <c r="AE1645" s="79"/>
      <c r="AT1645" s="72" t="s">
        <v>118</v>
      </c>
      <c r="AU1645" s="72" t="s">
        <v>62</v>
      </c>
    </row>
    <row r="1646" spans="1:65" s="82" customFormat="1" ht="16.5" customHeight="1" x14ac:dyDescent="0.2">
      <c r="A1646" s="79"/>
      <c r="B1646" s="150"/>
      <c r="C1646" s="151" t="s">
        <v>2538</v>
      </c>
      <c r="D1646" s="151" t="s">
        <v>26</v>
      </c>
      <c r="E1646" s="152" t="s">
        <v>2539</v>
      </c>
      <c r="F1646" s="153" t="s">
        <v>2540</v>
      </c>
      <c r="G1646" s="154" t="s">
        <v>161</v>
      </c>
      <c r="H1646" s="155">
        <v>10</v>
      </c>
      <c r="I1646" s="156">
        <v>297.33999999999997</v>
      </c>
      <c r="J1646" s="156">
        <f>ROUND(I1646*H1646,2)</f>
        <v>2973.4</v>
      </c>
      <c r="K1646" s="153" t="s">
        <v>3562</v>
      </c>
      <c r="L1646" s="80"/>
      <c r="M1646" s="157" t="s">
        <v>31</v>
      </c>
      <c r="N1646" s="158" t="s">
        <v>3550</v>
      </c>
      <c r="O1646" s="159">
        <v>0.11</v>
      </c>
      <c r="P1646" s="159">
        <f>O1646*H1646</f>
        <v>1.1000000000000001</v>
      </c>
      <c r="Q1646" s="159">
        <v>2.6714000000000002E-4</v>
      </c>
      <c r="R1646" s="159">
        <f>Q1646*H1646</f>
        <v>2.6714E-3</v>
      </c>
      <c r="S1646" s="159">
        <v>0</v>
      </c>
      <c r="T1646" s="160">
        <f>S1646*H1646</f>
        <v>0</v>
      </c>
      <c r="U1646" s="79"/>
      <c r="V1646" s="79"/>
      <c r="W1646" s="79"/>
      <c r="X1646" s="79"/>
      <c r="Y1646" s="79"/>
      <c r="Z1646" s="79"/>
      <c r="AA1646" s="79"/>
      <c r="AB1646" s="79"/>
      <c r="AC1646" s="79"/>
      <c r="AD1646" s="79"/>
      <c r="AE1646" s="79"/>
      <c r="AR1646" s="161" t="s">
        <v>162</v>
      </c>
      <c r="AT1646" s="161" t="s">
        <v>26</v>
      </c>
      <c r="AU1646" s="161" t="s">
        <v>62</v>
      </c>
      <c r="AY1646" s="72" t="s">
        <v>107</v>
      </c>
      <c r="BE1646" s="162">
        <f>IF(N1646="základní",J1646,0)</f>
        <v>2973.4</v>
      </c>
      <c r="BF1646" s="162">
        <f>IF(N1646="snížená",J1646,0)</f>
        <v>0</v>
      </c>
      <c r="BG1646" s="162">
        <f>IF(N1646="zákl. přenesená",J1646,0)</f>
        <v>0</v>
      </c>
      <c r="BH1646" s="162">
        <f>IF(N1646="sníž. přenesená",J1646,0)</f>
        <v>0</v>
      </c>
      <c r="BI1646" s="162">
        <f>IF(N1646="nulová",J1646,0)</f>
        <v>0</v>
      </c>
      <c r="BJ1646" s="72" t="s">
        <v>105</v>
      </c>
      <c r="BK1646" s="162">
        <f>ROUND(I1646*H1646,2)</f>
        <v>2973.4</v>
      </c>
      <c r="BL1646" s="72" t="s">
        <v>162</v>
      </c>
      <c r="BM1646" s="161" t="s">
        <v>2541</v>
      </c>
    </row>
    <row r="1647" spans="1:65" s="82" customFormat="1" x14ac:dyDescent="0.2">
      <c r="A1647" s="79"/>
      <c r="B1647" s="80"/>
      <c r="C1647" s="79"/>
      <c r="D1647" s="163" t="s">
        <v>116</v>
      </c>
      <c r="E1647" s="79"/>
      <c r="F1647" s="164" t="s">
        <v>2542</v>
      </c>
      <c r="G1647" s="79"/>
      <c r="H1647" s="79"/>
      <c r="I1647" s="79"/>
      <c r="J1647" s="79"/>
      <c r="K1647" s="79"/>
      <c r="L1647" s="80"/>
      <c r="M1647" s="165"/>
      <c r="O1647" s="79"/>
      <c r="P1647" s="79"/>
      <c r="Q1647" s="79"/>
      <c r="R1647" s="79"/>
      <c r="S1647" s="79"/>
      <c r="T1647" s="166"/>
      <c r="U1647" s="79"/>
      <c r="V1647" s="79"/>
      <c r="W1647" s="79"/>
      <c r="X1647" s="79"/>
      <c r="Y1647" s="79"/>
      <c r="Z1647" s="79"/>
      <c r="AA1647" s="79"/>
      <c r="AB1647" s="79"/>
      <c r="AC1647" s="79"/>
      <c r="AD1647" s="79"/>
      <c r="AE1647" s="79"/>
      <c r="AT1647" s="72" t="s">
        <v>116</v>
      </c>
      <c r="AU1647" s="72" t="s">
        <v>62</v>
      </c>
    </row>
    <row r="1648" spans="1:65" s="82" customFormat="1" x14ac:dyDescent="0.2">
      <c r="A1648" s="79"/>
      <c r="B1648" s="80"/>
      <c r="C1648" s="79"/>
      <c r="D1648" s="167" t="s">
        <v>118</v>
      </c>
      <c r="E1648" s="79"/>
      <c r="F1648" s="168" t="s">
        <v>4199</v>
      </c>
      <c r="G1648" s="79"/>
      <c r="H1648" s="79"/>
      <c r="I1648" s="79"/>
      <c r="J1648" s="79"/>
      <c r="K1648" s="79"/>
      <c r="L1648" s="80"/>
      <c r="M1648" s="165"/>
      <c r="O1648" s="79"/>
      <c r="P1648" s="79"/>
      <c r="Q1648" s="79"/>
      <c r="R1648" s="79"/>
      <c r="S1648" s="79"/>
      <c r="T1648" s="166"/>
      <c r="U1648" s="79"/>
      <c r="V1648" s="79"/>
      <c r="W1648" s="79"/>
      <c r="X1648" s="79"/>
      <c r="Y1648" s="79"/>
      <c r="Z1648" s="79"/>
      <c r="AA1648" s="79"/>
      <c r="AB1648" s="79"/>
      <c r="AC1648" s="79"/>
      <c r="AD1648" s="79"/>
      <c r="AE1648" s="79"/>
      <c r="AT1648" s="72" t="s">
        <v>118</v>
      </c>
      <c r="AU1648" s="72" t="s">
        <v>62</v>
      </c>
    </row>
    <row r="1649" spans="1:65" s="82" customFormat="1" ht="16.5" customHeight="1" x14ac:dyDescent="0.2">
      <c r="A1649" s="79"/>
      <c r="B1649" s="150"/>
      <c r="C1649" s="151" t="s">
        <v>2543</v>
      </c>
      <c r="D1649" s="151" t="s">
        <v>26</v>
      </c>
      <c r="E1649" s="152" t="s">
        <v>2544</v>
      </c>
      <c r="F1649" s="153" t="s">
        <v>2545</v>
      </c>
      <c r="G1649" s="154" t="s">
        <v>161</v>
      </c>
      <c r="H1649" s="155">
        <v>10</v>
      </c>
      <c r="I1649" s="156">
        <v>283.7</v>
      </c>
      <c r="J1649" s="156">
        <f>ROUND(I1649*H1649,2)</f>
        <v>2837</v>
      </c>
      <c r="K1649" s="153" t="s">
        <v>3562</v>
      </c>
      <c r="L1649" s="80"/>
      <c r="M1649" s="157" t="s">
        <v>31</v>
      </c>
      <c r="N1649" s="158" t="s">
        <v>3550</v>
      </c>
      <c r="O1649" s="159">
        <v>0.1</v>
      </c>
      <c r="P1649" s="159">
        <f>O1649*H1649</f>
        <v>1</v>
      </c>
      <c r="Q1649" s="159">
        <v>2.0571000000000001E-4</v>
      </c>
      <c r="R1649" s="159">
        <f>Q1649*H1649</f>
        <v>2.0571000000000001E-3</v>
      </c>
      <c r="S1649" s="159">
        <v>0</v>
      </c>
      <c r="T1649" s="160">
        <f>S1649*H1649</f>
        <v>0</v>
      </c>
      <c r="U1649" s="79"/>
      <c r="V1649" s="79"/>
      <c r="W1649" s="79"/>
      <c r="X1649" s="79"/>
      <c r="Y1649" s="79"/>
      <c r="Z1649" s="79"/>
      <c r="AA1649" s="79"/>
      <c r="AB1649" s="79"/>
      <c r="AC1649" s="79"/>
      <c r="AD1649" s="79"/>
      <c r="AE1649" s="79"/>
      <c r="AR1649" s="161" t="s">
        <v>162</v>
      </c>
      <c r="AT1649" s="161" t="s">
        <v>26</v>
      </c>
      <c r="AU1649" s="161" t="s">
        <v>62</v>
      </c>
      <c r="AY1649" s="72" t="s">
        <v>107</v>
      </c>
      <c r="BE1649" s="162">
        <f>IF(N1649="základní",J1649,0)</f>
        <v>2837</v>
      </c>
      <c r="BF1649" s="162">
        <f>IF(N1649="snížená",J1649,0)</f>
        <v>0</v>
      </c>
      <c r="BG1649" s="162">
        <f>IF(N1649="zákl. přenesená",J1649,0)</f>
        <v>0</v>
      </c>
      <c r="BH1649" s="162">
        <f>IF(N1649="sníž. přenesená",J1649,0)</f>
        <v>0</v>
      </c>
      <c r="BI1649" s="162">
        <f>IF(N1649="nulová",J1649,0)</f>
        <v>0</v>
      </c>
      <c r="BJ1649" s="72" t="s">
        <v>105</v>
      </c>
      <c r="BK1649" s="162">
        <f>ROUND(I1649*H1649,2)</f>
        <v>2837</v>
      </c>
      <c r="BL1649" s="72" t="s">
        <v>162</v>
      </c>
      <c r="BM1649" s="161" t="s">
        <v>2546</v>
      </c>
    </row>
    <row r="1650" spans="1:65" s="82" customFormat="1" x14ac:dyDescent="0.2">
      <c r="A1650" s="79"/>
      <c r="B1650" s="80"/>
      <c r="C1650" s="79"/>
      <c r="D1650" s="163" t="s">
        <v>116</v>
      </c>
      <c r="E1650" s="79"/>
      <c r="F1650" s="164" t="s">
        <v>2547</v>
      </c>
      <c r="G1650" s="79"/>
      <c r="H1650" s="79"/>
      <c r="I1650" s="79"/>
      <c r="J1650" s="79"/>
      <c r="K1650" s="79"/>
      <c r="L1650" s="80"/>
      <c r="M1650" s="165"/>
      <c r="O1650" s="79"/>
      <c r="P1650" s="79"/>
      <c r="Q1650" s="79"/>
      <c r="R1650" s="79"/>
      <c r="S1650" s="79"/>
      <c r="T1650" s="166"/>
      <c r="U1650" s="79"/>
      <c r="V1650" s="79"/>
      <c r="W1650" s="79"/>
      <c r="X1650" s="79"/>
      <c r="Y1650" s="79"/>
      <c r="Z1650" s="79"/>
      <c r="AA1650" s="79"/>
      <c r="AB1650" s="79"/>
      <c r="AC1650" s="79"/>
      <c r="AD1650" s="79"/>
      <c r="AE1650" s="79"/>
      <c r="AT1650" s="72" t="s">
        <v>116</v>
      </c>
      <c r="AU1650" s="72" t="s">
        <v>62</v>
      </c>
    </row>
    <row r="1651" spans="1:65" s="82" customFormat="1" x14ac:dyDescent="0.2">
      <c r="A1651" s="79"/>
      <c r="B1651" s="80"/>
      <c r="C1651" s="79"/>
      <c r="D1651" s="167" t="s">
        <v>118</v>
      </c>
      <c r="E1651" s="79"/>
      <c r="F1651" s="168" t="s">
        <v>4200</v>
      </c>
      <c r="G1651" s="79"/>
      <c r="H1651" s="79"/>
      <c r="I1651" s="79"/>
      <c r="J1651" s="79"/>
      <c r="K1651" s="79"/>
      <c r="L1651" s="80"/>
      <c r="M1651" s="165"/>
      <c r="O1651" s="79"/>
      <c r="P1651" s="79"/>
      <c r="Q1651" s="79"/>
      <c r="R1651" s="79"/>
      <c r="S1651" s="79"/>
      <c r="T1651" s="166"/>
      <c r="U1651" s="79"/>
      <c r="V1651" s="79"/>
      <c r="W1651" s="79"/>
      <c r="X1651" s="79"/>
      <c r="Y1651" s="79"/>
      <c r="Z1651" s="79"/>
      <c r="AA1651" s="79"/>
      <c r="AB1651" s="79"/>
      <c r="AC1651" s="79"/>
      <c r="AD1651" s="79"/>
      <c r="AE1651" s="79"/>
      <c r="AT1651" s="72" t="s">
        <v>118</v>
      </c>
      <c r="AU1651" s="72" t="s">
        <v>62</v>
      </c>
    </row>
    <row r="1652" spans="1:65" s="82" customFormat="1" ht="16.5" customHeight="1" x14ac:dyDescent="0.2">
      <c r="A1652" s="79"/>
      <c r="B1652" s="150"/>
      <c r="C1652" s="151" t="s">
        <v>2548</v>
      </c>
      <c r="D1652" s="151" t="s">
        <v>26</v>
      </c>
      <c r="E1652" s="152" t="s">
        <v>2549</v>
      </c>
      <c r="F1652" s="153" t="s">
        <v>2550</v>
      </c>
      <c r="G1652" s="154" t="s">
        <v>161</v>
      </c>
      <c r="H1652" s="155">
        <v>10</v>
      </c>
      <c r="I1652" s="156">
        <v>310.33999999999997</v>
      </c>
      <c r="J1652" s="156">
        <f>ROUND(I1652*H1652,2)</f>
        <v>3103.4</v>
      </c>
      <c r="K1652" s="153" t="s">
        <v>3562</v>
      </c>
      <c r="L1652" s="80"/>
      <c r="M1652" s="157" t="s">
        <v>31</v>
      </c>
      <c r="N1652" s="158" t="s">
        <v>3550</v>
      </c>
      <c r="O1652" s="159">
        <v>0.11</v>
      </c>
      <c r="P1652" s="159">
        <f>O1652*H1652</f>
        <v>1.1000000000000001</v>
      </c>
      <c r="Q1652" s="159">
        <v>2.3714E-4</v>
      </c>
      <c r="R1652" s="159">
        <f>Q1652*H1652</f>
        <v>2.3714000000000001E-3</v>
      </c>
      <c r="S1652" s="159">
        <v>0</v>
      </c>
      <c r="T1652" s="160">
        <f>S1652*H1652</f>
        <v>0</v>
      </c>
      <c r="U1652" s="79"/>
      <c r="V1652" s="79"/>
      <c r="W1652" s="79"/>
      <c r="X1652" s="79"/>
      <c r="Y1652" s="79"/>
      <c r="Z1652" s="79"/>
      <c r="AA1652" s="79"/>
      <c r="AB1652" s="79"/>
      <c r="AC1652" s="79"/>
      <c r="AD1652" s="79"/>
      <c r="AE1652" s="79"/>
      <c r="AR1652" s="161" t="s">
        <v>162</v>
      </c>
      <c r="AT1652" s="161" t="s">
        <v>26</v>
      </c>
      <c r="AU1652" s="161" t="s">
        <v>62</v>
      </c>
      <c r="AY1652" s="72" t="s">
        <v>107</v>
      </c>
      <c r="BE1652" s="162">
        <f>IF(N1652="základní",J1652,0)</f>
        <v>3103.4</v>
      </c>
      <c r="BF1652" s="162">
        <f>IF(N1652="snížená",J1652,0)</f>
        <v>0</v>
      </c>
      <c r="BG1652" s="162">
        <f>IF(N1652="zákl. přenesená",J1652,0)</f>
        <v>0</v>
      </c>
      <c r="BH1652" s="162">
        <f>IF(N1652="sníž. přenesená",J1652,0)</f>
        <v>0</v>
      </c>
      <c r="BI1652" s="162">
        <f>IF(N1652="nulová",J1652,0)</f>
        <v>0</v>
      </c>
      <c r="BJ1652" s="72" t="s">
        <v>105</v>
      </c>
      <c r="BK1652" s="162">
        <f>ROUND(I1652*H1652,2)</f>
        <v>3103.4</v>
      </c>
      <c r="BL1652" s="72" t="s">
        <v>162</v>
      </c>
      <c r="BM1652" s="161" t="s">
        <v>2551</v>
      </c>
    </row>
    <row r="1653" spans="1:65" s="82" customFormat="1" x14ac:dyDescent="0.2">
      <c r="A1653" s="79"/>
      <c r="B1653" s="80"/>
      <c r="C1653" s="79"/>
      <c r="D1653" s="163" t="s">
        <v>116</v>
      </c>
      <c r="E1653" s="79"/>
      <c r="F1653" s="164" t="s">
        <v>2552</v>
      </c>
      <c r="G1653" s="79"/>
      <c r="H1653" s="79"/>
      <c r="I1653" s="79"/>
      <c r="J1653" s="79"/>
      <c r="K1653" s="79"/>
      <c r="L1653" s="80"/>
      <c r="M1653" s="165"/>
      <c r="O1653" s="79"/>
      <c r="P1653" s="79"/>
      <c r="Q1653" s="79"/>
      <c r="R1653" s="79"/>
      <c r="S1653" s="79"/>
      <c r="T1653" s="166"/>
      <c r="U1653" s="79"/>
      <c r="V1653" s="79"/>
      <c r="W1653" s="79"/>
      <c r="X1653" s="79"/>
      <c r="Y1653" s="79"/>
      <c r="Z1653" s="79"/>
      <c r="AA1653" s="79"/>
      <c r="AB1653" s="79"/>
      <c r="AC1653" s="79"/>
      <c r="AD1653" s="79"/>
      <c r="AE1653" s="79"/>
      <c r="AT1653" s="72" t="s">
        <v>116</v>
      </c>
      <c r="AU1653" s="72" t="s">
        <v>62</v>
      </c>
    </row>
    <row r="1654" spans="1:65" s="82" customFormat="1" x14ac:dyDescent="0.2">
      <c r="A1654" s="79"/>
      <c r="B1654" s="80"/>
      <c r="C1654" s="79"/>
      <c r="D1654" s="167" t="s">
        <v>118</v>
      </c>
      <c r="E1654" s="79"/>
      <c r="F1654" s="168" t="s">
        <v>4201</v>
      </c>
      <c r="G1654" s="79"/>
      <c r="H1654" s="79"/>
      <c r="I1654" s="79"/>
      <c r="J1654" s="79"/>
      <c r="K1654" s="79"/>
      <c r="L1654" s="80"/>
      <c r="M1654" s="165"/>
      <c r="O1654" s="79"/>
      <c r="P1654" s="79"/>
      <c r="Q1654" s="79"/>
      <c r="R1654" s="79"/>
      <c r="S1654" s="79"/>
      <c r="T1654" s="166"/>
      <c r="U1654" s="79"/>
      <c r="V1654" s="79"/>
      <c r="W1654" s="79"/>
      <c r="X1654" s="79"/>
      <c r="Y1654" s="79"/>
      <c r="Z1654" s="79"/>
      <c r="AA1654" s="79"/>
      <c r="AB1654" s="79"/>
      <c r="AC1654" s="79"/>
      <c r="AD1654" s="79"/>
      <c r="AE1654" s="79"/>
      <c r="AT1654" s="72" t="s">
        <v>118</v>
      </c>
      <c r="AU1654" s="72" t="s">
        <v>62</v>
      </c>
    </row>
    <row r="1655" spans="1:65" s="82" customFormat="1" ht="16.5" customHeight="1" x14ac:dyDescent="0.2">
      <c r="A1655" s="79"/>
      <c r="B1655" s="150"/>
      <c r="C1655" s="151" t="s">
        <v>2553</v>
      </c>
      <c r="D1655" s="151" t="s">
        <v>26</v>
      </c>
      <c r="E1655" s="152" t="s">
        <v>2554</v>
      </c>
      <c r="F1655" s="153" t="s">
        <v>2555</v>
      </c>
      <c r="G1655" s="154" t="s">
        <v>161</v>
      </c>
      <c r="H1655" s="155">
        <v>10</v>
      </c>
      <c r="I1655" s="156">
        <v>277.7</v>
      </c>
      <c r="J1655" s="156">
        <f>ROUND(I1655*H1655,2)</f>
        <v>2777</v>
      </c>
      <c r="K1655" s="153" t="s">
        <v>3562</v>
      </c>
      <c r="L1655" s="80"/>
      <c r="M1655" s="157" t="s">
        <v>31</v>
      </c>
      <c r="N1655" s="158" t="s">
        <v>3550</v>
      </c>
      <c r="O1655" s="159">
        <v>0.1</v>
      </c>
      <c r="P1655" s="159">
        <f>O1655*H1655</f>
        <v>1</v>
      </c>
      <c r="Q1655" s="159">
        <v>2.2571000000000001E-4</v>
      </c>
      <c r="R1655" s="159">
        <f>Q1655*H1655</f>
        <v>2.2571000000000002E-3</v>
      </c>
      <c r="S1655" s="159">
        <v>0</v>
      </c>
      <c r="T1655" s="160">
        <f>S1655*H1655</f>
        <v>0</v>
      </c>
      <c r="U1655" s="79"/>
      <c r="V1655" s="79"/>
      <c r="W1655" s="79"/>
      <c r="X1655" s="79"/>
      <c r="Y1655" s="79"/>
      <c r="Z1655" s="79"/>
      <c r="AA1655" s="79"/>
      <c r="AB1655" s="79"/>
      <c r="AC1655" s="79"/>
      <c r="AD1655" s="79"/>
      <c r="AE1655" s="79"/>
      <c r="AR1655" s="161" t="s">
        <v>162</v>
      </c>
      <c r="AT1655" s="161" t="s">
        <v>26</v>
      </c>
      <c r="AU1655" s="161" t="s">
        <v>62</v>
      </c>
      <c r="AY1655" s="72" t="s">
        <v>107</v>
      </c>
      <c r="BE1655" s="162">
        <f>IF(N1655="základní",J1655,0)</f>
        <v>2777</v>
      </c>
      <c r="BF1655" s="162">
        <f>IF(N1655="snížená",J1655,0)</f>
        <v>0</v>
      </c>
      <c r="BG1655" s="162">
        <f>IF(N1655="zákl. přenesená",J1655,0)</f>
        <v>0</v>
      </c>
      <c r="BH1655" s="162">
        <f>IF(N1655="sníž. přenesená",J1655,0)</f>
        <v>0</v>
      </c>
      <c r="BI1655" s="162">
        <f>IF(N1655="nulová",J1655,0)</f>
        <v>0</v>
      </c>
      <c r="BJ1655" s="72" t="s">
        <v>105</v>
      </c>
      <c r="BK1655" s="162">
        <f>ROUND(I1655*H1655,2)</f>
        <v>2777</v>
      </c>
      <c r="BL1655" s="72" t="s">
        <v>162</v>
      </c>
      <c r="BM1655" s="161" t="s">
        <v>2556</v>
      </c>
    </row>
    <row r="1656" spans="1:65" s="82" customFormat="1" x14ac:dyDescent="0.2">
      <c r="A1656" s="79"/>
      <c r="B1656" s="80"/>
      <c r="C1656" s="79"/>
      <c r="D1656" s="163" t="s">
        <v>116</v>
      </c>
      <c r="E1656" s="79"/>
      <c r="F1656" s="164" t="s">
        <v>2557</v>
      </c>
      <c r="G1656" s="79"/>
      <c r="H1656" s="79"/>
      <c r="I1656" s="79"/>
      <c r="J1656" s="79"/>
      <c r="K1656" s="79"/>
      <c r="L1656" s="80"/>
      <c r="M1656" s="165"/>
      <c r="O1656" s="79"/>
      <c r="P1656" s="79"/>
      <c r="Q1656" s="79"/>
      <c r="R1656" s="79"/>
      <c r="S1656" s="79"/>
      <c r="T1656" s="166"/>
      <c r="U1656" s="79"/>
      <c r="V1656" s="79"/>
      <c r="W1656" s="79"/>
      <c r="X1656" s="79"/>
      <c r="Y1656" s="79"/>
      <c r="Z1656" s="79"/>
      <c r="AA1656" s="79"/>
      <c r="AB1656" s="79"/>
      <c r="AC1656" s="79"/>
      <c r="AD1656" s="79"/>
      <c r="AE1656" s="79"/>
      <c r="AT1656" s="72" t="s">
        <v>116</v>
      </c>
      <c r="AU1656" s="72" t="s">
        <v>62</v>
      </c>
    </row>
    <row r="1657" spans="1:65" s="82" customFormat="1" x14ac:dyDescent="0.2">
      <c r="A1657" s="79"/>
      <c r="B1657" s="80"/>
      <c r="C1657" s="79"/>
      <c r="D1657" s="167" t="s">
        <v>118</v>
      </c>
      <c r="E1657" s="79"/>
      <c r="F1657" s="168" t="s">
        <v>4202</v>
      </c>
      <c r="G1657" s="79"/>
      <c r="H1657" s="79"/>
      <c r="I1657" s="79"/>
      <c r="J1657" s="79"/>
      <c r="K1657" s="79"/>
      <c r="L1657" s="80"/>
      <c r="M1657" s="165"/>
      <c r="O1657" s="79"/>
      <c r="P1657" s="79"/>
      <c r="Q1657" s="79"/>
      <c r="R1657" s="79"/>
      <c r="S1657" s="79"/>
      <c r="T1657" s="166"/>
      <c r="U1657" s="79"/>
      <c r="V1657" s="79"/>
      <c r="W1657" s="79"/>
      <c r="X1657" s="79"/>
      <c r="Y1657" s="79"/>
      <c r="Z1657" s="79"/>
      <c r="AA1657" s="79"/>
      <c r="AB1657" s="79"/>
      <c r="AC1657" s="79"/>
      <c r="AD1657" s="79"/>
      <c r="AE1657" s="79"/>
      <c r="AT1657" s="72" t="s">
        <v>118</v>
      </c>
      <c r="AU1657" s="72" t="s">
        <v>62</v>
      </c>
    </row>
    <row r="1658" spans="1:65" s="82" customFormat="1" ht="16.5" customHeight="1" x14ac:dyDescent="0.2">
      <c r="A1658" s="79"/>
      <c r="B1658" s="150"/>
      <c r="C1658" s="151" t="s">
        <v>2558</v>
      </c>
      <c r="D1658" s="151" t="s">
        <v>26</v>
      </c>
      <c r="E1658" s="152" t="s">
        <v>2559</v>
      </c>
      <c r="F1658" s="153" t="s">
        <v>2560</v>
      </c>
      <c r="G1658" s="154" t="s">
        <v>161</v>
      </c>
      <c r="H1658" s="155">
        <v>3</v>
      </c>
      <c r="I1658" s="156">
        <v>321.33999999999997</v>
      </c>
      <c r="J1658" s="156">
        <f>ROUND(I1658*H1658,2)</f>
        <v>964.02</v>
      </c>
      <c r="K1658" s="153" t="s">
        <v>3562</v>
      </c>
      <c r="L1658" s="80"/>
      <c r="M1658" s="157" t="s">
        <v>31</v>
      </c>
      <c r="N1658" s="158" t="s">
        <v>3550</v>
      </c>
      <c r="O1658" s="159">
        <v>0.11</v>
      </c>
      <c r="P1658" s="159">
        <f>O1658*H1658</f>
        <v>0.33</v>
      </c>
      <c r="Q1658" s="159">
        <v>2.7713999999999999E-4</v>
      </c>
      <c r="R1658" s="159">
        <f>Q1658*H1658</f>
        <v>8.3142000000000003E-4</v>
      </c>
      <c r="S1658" s="159">
        <v>0</v>
      </c>
      <c r="T1658" s="160">
        <f>S1658*H1658</f>
        <v>0</v>
      </c>
      <c r="U1658" s="79"/>
      <c r="V1658" s="79"/>
      <c r="W1658" s="79"/>
      <c r="X1658" s="79"/>
      <c r="Y1658" s="79"/>
      <c r="Z1658" s="79"/>
      <c r="AA1658" s="79"/>
      <c r="AB1658" s="79"/>
      <c r="AC1658" s="79"/>
      <c r="AD1658" s="79"/>
      <c r="AE1658" s="79"/>
      <c r="AR1658" s="161" t="s">
        <v>162</v>
      </c>
      <c r="AT1658" s="161" t="s">
        <v>26</v>
      </c>
      <c r="AU1658" s="161" t="s">
        <v>62</v>
      </c>
      <c r="AY1658" s="72" t="s">
        <v>107</v>
      </c>
      <c r="BE1658" s="162">
        <f>IF(N1658="základní",J1658,0)</f>
        <v>964.02</v>
      </c>
      <c r="BF1658" s="162">
        <f>IF(N1658="snížená",J1658,0)</f>
        <v>0</v>
      </c>
      <c r="BG1658" s="162">
        <f>IF(N1658="zákl. přenesená",J1658,0)</f>
        <v>0</v>
      </c>
      <c r="BH1658" s="162">
        <f>IF(N1658="sníž. přenesená",J1658,0)</f>
        <v>0</v>
      </c>
      <c r="BI1658" s="162">
        <f>IF(N1658="nulová",J1658,0)</f>
        <v>0</v>
      </c>
      <c r="BJ1658" s="72" t="s">
        <v>105</v>
      </c>
      <c r="BK1658" s="162">
        <f>ROUND(I1658*H1658,2)</f>
        <v>964.02</v>
      </c>
      <c r="BL1658" s="72" t="s">
        <v>162</v>
      </c>
      <c r="BM1658" s="161" t="s">
        <v>2561</v>
      </c>
    </row>
    <row r="1659" spans="1:65" s="82" customFormat="1" x14ac:dyDescent="0.2">
      <c r="A1659" s="79"/>
      <c r="B1659" s="80"/>
      <c r="C1659" s="79"/>
      <c r="D1659" s="163" t="s">
        <v>116</v>
      </c>
      <c r="E1659" s="79"/>
      <c r="F1659" s="164" t="s">
        <v>2562</v>
      </c>
      <c r="G1659" s="79"/>
      <c r="H1659" s="79"/>
      <c r="I1659" s="79"/>
      <c r="J1659" s="79"/>
      <c r="K1659" s="79"/>
      <c r="L1659" s="80"/>
      <c r="M1659" s="165"/>
      <c r="O1659" s="79"/>
      <c r="P1659" s="79"/>
      <c r="Q1659" s="79"/>
      <c r="R1659" s="79"/>
      <c r="S1659" s="79"/>
      <c r="T1659" s="166"/>
      <c r="U1659" s="79"/>
      <c r="V1659" s="79"/>
      <c r="W1659" s="79"/>
      <c r="X1659" s="79"/>
      <c r="Y1659" s="79"/>
      <c r="Z1659" s="79"/>
      <c r="AA1659" s="79"/>
      <c r="AB1659" s="79"/>
      <c r="AC1659" s="79"/>
      <c r="AD1659" s="79"/>
      <c r="AE1659" s="79"/>
      <c r="AT1659" s="72" t="s">
        <v>116</v>
      </c>
      <c r="AU1659" s="72" t="s">
        <v>62</v>
      </c>
    </row>
    <row r="1660" spans="1:65" s="82" customFormat="1" x14ac:dyDescent="0.2">
      <c r="A1660" s="79"/>
      <c r="B1660" s="80"/>
      <c r="C1660" s="79"/>
      <c r="D1660" s="167" t="s">
        <v>118</v>
      </c>
      <c r="E1660" s="79"/>
      <c r="F1660" s="168" t="s">
        <v>4203</v>
      </c>
      <c r="G1660" s="79"/>
      <c r="H1660" s="79"/>
      <c r="I1660" s="79"/>
      <c r="J1660" s="79"/>
      <c r="K1660" s="79"/>
      <c r="L1660" s="80"/>
      <c r="M1660" s="165"/>
      <c r="O1660" s="79"/>
      <c r="P1660" s="79"/>
      <c r="Q1660" s="79"/>
      <c r="R1660" s="79"/>
      <c r="S1660" s="79"/>
      <c r="T1660" s="166"/>
      <c r="U1660" s="79"/>
      <c r="V1660" s="79"/>
      <c r="W1660" s="79"/>
      <c r="X1660" s="79"/>
      <c r="Y1660" s="79"/>
      <c r="Z1660" s="79"/>
      <c r="AA1660" s="79"/>
      <c r="AB1660" s="79"/>
      <c r="AC1660" s="79"/>
      <c r="AD1660" s="79"/>
      <c r="AE1660" s="79"/>
      <c r="AT1660" s="72" t="s">
        <v>118</v>
      </c>
      <c r="AU1660" s="72" t="s">
        <v>62</v>
      </c>
    </row>
    <row r="1661" spans="1:65" s="82" customFormat="1" ht="16.5" customHeight="1" x14ac:dyDescent="0.2">
      <c r="A1661" s="79"/>
      <c r="B1661" s="150"/>
      <c r="C1661" s="151" t="s">
        <v>2563</v>
      </c>
      <c r="D1661" s="151" t="s">
        <v>26</v>
      </c>
      <c r="E1661" s="152" t="s">
        <v>2564</v>
      </c>
      <c r="F1661" s="153" t="s">
        <v>2565</v>
      </c>
      <c r="G1661" s="154" t="s">
        <v>161</v>
      </c>
      <c r="H1661" s="155">
        <v>1</v>
      </c>
      <c r="I1661" s="156">
        <v>450.71</v>
      </c>
      <c r="J1661" s="156">
        <f>ROUND(I1661*H1661,2)</f>
        <v>450.71</v>
      </c>
      <c r="K1661" s="153" t="s">
        <v>3562</v>
      </c>
      <c r="L1661" s="80"/>
      <c r="M1661" s="157" t="s">
        <v>31</v>
      </c>
      <c r="N1661" s="158" t="s">
        <v>3550</v>
      </c>
      <c r="O1661" s="159">
        <v>0.12</v>
      </c>
      <c r="P1661" s="159">
        <f>O1661*H1661</f>
        <v>0.12</v>
      </c>
      <c r="Q1661" s="159">
        <v>4.1313999999999999E-4</v>
      </c>
      <c r="R1661" s="159">
        <f>Q1661*H1661</f>
        <v>4.1313999999999999E-4</v>
      </c>
      <c r="S1661" s="159">
        <v>0</v>
      </c>
      <c r="T1661" s="160">
        <f>S1661*H1661</f>
        <v>0</v>
      </c>
      <c r="U1661" s="79"/>
      <c r="V1661" s="79"/>
      <c r="W1661" s="79"/>
      <c r="X1661" s="79"/>
      <c r="Y1661" s="79"/>
      <c r="Z1661" s="79"/>
      <c r="AA1661" s="79"/>
      <c r="AB1661" s="79"/>
      <c r="AC1661" s="79"/>
      <c r="AD1661" s="79"/>
      <c r="AE1661" s="79"/>
      <c r="AR1661" s="161" t="s">
        <v>162</v>
      </c>
      <c r="AT1661" s="161" t="s">
        <v>26</v>
      </c>
      <c r="AU1661" s="161" t="s">
        <v>62</v>
      </c>
      <c r="AY1661" s="72" t="s">
        <v>107</v>
      </c>
      <c r="BE1661" s="162">
        <f>IF(N1661="základní",J1661,0)</f>
        <v>450.71</v>
      </c>
      <c r="BF1661" s="162">
        <f>IF(N1661="snížená",J1661,0)</f>
        <v>0</v>
      </c>
      <c r="BG1661" s="162">
        <f>IF(N1661="zákl. přenesená",J1661,0)</f>
        <v>0</v>
      </c>
      <c r="BH1661" s="162">
        <f>IF(N1661="sníž. přenesená",J1661,0)</f>
        <v>0</v>
      </c>
      <c r="BI1661" s="162">
        <f>IF(N1661="nulová",J1661,0)</f>
        <v>0</v>
      </c>
      <c r="BJ1661" s="72" t="s">
        <v>105</v>
      </c>
      <c r="BK1661" s="162">
        <f>ROUND(I1661*H1661,2)</f>
        <v>450.71</v>
      </c>
      <c r="BL1661" s="72" t="s">
        <v>162</v>
      </c>
      <c r="BM1661" s="161" t="s">
        <v>2566</v>
      </c>
    </row>
    <row r="1662" spans="1:65" s="82" customFormat="1" x14ac:dyDescent="0.2">
      <c r="A1662" s="79"/>
      <c r="B1662" s="80"/>
      <c r="C1662" s="79"/>
      <c r="D1662" s="163" t="s">
        <v>116</v>
      </c>
      <c r="E1662" s="79"/>
      <c r="F1662" s="164" t="s">
        <v>2567</v>
      </c>
      <c r="G1662" s="79"/>
      <c r="H1662" s="79"/>
      <c r="I1662" s="79"/>
      <c r="J1662" s="79"/>
      <c r="K1662" s="79"/>
      <c r="L1662" s="80"/>
      <c r="M1662" s="165"/>
      <c r="O1662" s="79"/>
      <c r="P1662" s="79"/>
      <c r="Q1662" s="79"/>
      <c r="R1662" s="79"/>
      <c r="S1662" s="79"/>
      <c r="T1662" s="166"/>
      <c r="U1662" s="79"/>
      <c r="V1662" s="79"/>
      <c r="W1662" s="79"/>
      <c r="X1662" s="79"/>
      <c r="Y1662" s="79"/>
      <c r="Z1662" s="79"/>
      <c r="AA1662" s="79"/>
      <c r="AB1662" s="79"/>
      <c r="AC1662" s="79"/>
      <c r="AD1662" s="79"/>
      <c r="AE1662" s="79"/>
      <c r="AT1662" s="72" t="s">
        <v>116</v>
      </c>
      <c r="AU1662" s="72" t="s">
        <v>62</v>
      </c>
    </row>
    <row r="1663" spans="1:65" s="82" customFormat="1" x14ac:dyDescent="0.2">
      <c r="A1663" s="79"/>
      <c r="B1663" s="80"/>
      <c r="C1663" s="79"/>
      <c r="D1663" s="167" t="s">
        <v>118</v>
      </c>
      <c r="E1663" s="79"/>
      <c r="F1663" s="168" t="s">
        <v>4204</v>
      </c>
      <c r="G1663" s="79"/>
      <c r="H1663" s="79"/>
      <c r="I1663" s="79"/>
      <c r="J1663" s="79"/>
      <c r="K1663" s="79"/>
      <c r="L1663" s="80"/>
      <c r="M1663" s="165"/>
      <c r="O1663" s="79"/>
      <c r="P1663" s="79"/>
      <c r="Q1663" s="79"/>
      <c r="R1663" s="79"/>
      <c r="S1663" s="79"/>
      <c r="T1663" s="166"/>
      <c r="U1663" s="79"/>
      <c r="V1663" s="79"/>
      <c r="W1663" s="79"/>
      <c r="X1663" s="79"/>
      <c r="Y1663" s="79"/>
      <c r="Z1663" s="79"/>
      <c r="AA1663" s="79"/>
      <c r="AB1663" s="79"/>
      <c r="AC1663" s="79"/>
      <c r="AD1663" s="79"/>
      <c r="AE1663" s="79"/>
      <c r="AT1663" s="72" t="s">
        <v>118</v>
      </c>
      <c r="AU1663" s="72" t="s">
        <v>62</v>
      </c>
    </row>
    <row r="1664" spans="1:65" s="82" customFormat="1" ht="16.5" customHeight="1" x14ac:dyDescent="0.2">
      <c r="A1664" s="79"/>
      <c r="B1664" s="150"/>
      <c r="C1664" s="151" t="s">
        <v>2568</v>
      </c>
      <c r="D1664" s="151" t="s">
        <v>26</v>
      </c>
      <c r="E1664" s="152" t="s">
        <v>2569</v>
      </c>
      <c r="F1664" s="153" t="s">
        <v>2570</v>
      </c>
      <c r="G1664" s="154" t="s">
        <v>161</v>
      </c>
      <c r="H1664" s="155">
        <v>5</v>
      </c>
      <c r="I1664" s="156">
        <v>291.7</v>
      </c>
      <c r="J1664" s="156">
        <f>ROUND(I1664*H1664,2)</f>
        <v>1458.5</v>
      </c>
      <c r="K1664" s="153" t="s">
        <v>3562</v>
      </c>
      <c r="L1664" s="80"/>
      <c r="M1664" s="157" t="s">
        <v>31</v>
      </c>
      <c r="N1664" s="158" t="s">
        <v>3550</v>
      </c>
      <c r="O1664" s="159">
        <v>0.1</v>
      </c>
      <c r="P1664" s="159">
        <f>O1664*H1664</f>
        <v>0.5</v>
      </c>
      <c r="Q1664" s="159">
        <v>2.2571000000000001E-4</v>
      </c>
      <c r="R1664" s="159">
        <f>Q1664*H1664</f>
        <v>1.1285500000000001E-3</v>
      </c>
      <c r="S1664" s="159">
        <v>0</v>
      </c>
      <c r="T1664" s="160">
        <f>S1664*H1664</f>
        <v>0</v>
      </c>
      <c r="U1664" s="79"/>
      <c r="V1664" s="79"/>
      <c r="W1664" s="79"/>
      <c r="X1664" s="79"/>
      <c r="Y1664" s="79"/>
      <c r="Z1664" s="79"/>
      <c r="AA1664" s="79"/>
      <c r="AB1664" s="79"/>
      <c r="AC1664" s="79"/>
      <c r="AD1664" s="79"/>
      <c r="AE1664" s="79"/>
      <c r="AR1664" s="161" t="s">
        <v>162</v>
      </c>
      <c r="AT1664" s="161" t="s">
        <v>26</v>
      </c>
      <c r="AU1664" s="161" t="s">
        <v>62</v>
      </c>
      <c r="AY1664" s="72" t="s">
        <v>107</v>
      </c>
      <c r="BE1664" s="162">
        <f>IF(N1664="základní",J1664,0)</f>
        <v>1458.5</v>
      </c>
      <c r="BF1664" s="162">
        <f>IF(N1664="snížená",J1664,0)</f>
        <v>0</v>
      </c>
      <c r="BG1664" s="162">
        <f>IF(N1664="zákl. přenesená",J1664,0)</f>
        <v>0</v>
      </c>
      <c r="BH1664" s="162">
        <f>IF(N1664="sníž. přenesená",J1664,0)</f>
        <v>0</v>
      </c>
      <c r="BI1664" s="162">
        <f>IF(N1664="nulová",J1664,0)</f>
        <v>0</v>
      </c>
      <c r="BJ1664" s="72" t="s">
        <v>105</v>
      </c>
      <c r="BK1664" s="162">
        <f>ROUND(I1664*H1664,2)</f>
        <v>1458.5</v>
      </c>
      <c r="BL1664" s="72" t="s">
        <v>162</v>
      </c>
      <c r="BM1664" s="161" t="s">
        <v>2571</v>
      </c>
    </row>
    <row r="1665" spans="1:65" s="82" customFormat="1" x14ac:dyDescent="0.2">
      <c r="A1665" s="79"/>
      <c r="B1665" s="80"/>
      <c r="C1665" s="79"/>
      <c r="D1665" s="163" t="s">
        <v>116</v>
      </c>
      <c r="E1665" s="79"/>
      <c r="F1665" s="164" t="s">
        <v>2572</v>
      </c>
      <c r="G1665" s="79"/>
      <c r="H1665" s="79"/>
      <c r="I1665" s="79"/>
      <c r="J1665" s="79"/>
      <c r="K1665" s="79"/>
      <c r="L1665" s="80"/>
      <c r="M1665" s="165"/>
      <c r="O1665" s="79"/>
      <c r="P1665" s="79"/>
      <c r="Q1665" s="79"/>
      <c r="R1665" s="79"/>
      <c r="S1665" s="79"/>
      <c r="T1665" s="166"/>
      <c r="U1665" s="79"/>
      <c r="V1665" s="79"/>
      <c r="W1665" s="79"/>
      <c r="X1665" s="79"/>
      <c r="Y1665" s="79"/>
      <c r="Z1665" s="79"/>
      <c r="AA1665" s="79"/>
      <c r="AB1665" s="79"/>
      <c r="AC1665" s="79"/>
      <c r="AD1665" s="79"/>
      <c r="AE1665" s="79"/>
      <c r="AT1665" s="72" t="s">
        <v>116</v>
      </c>
      <c r="AU1665" s="72" t="s">
        <v>62</v>
      </c>
    </row>
    <row r="1666" spans="1:65" s="82" customFormat="1" x14ac:dyDescent="0.2">
      <c r="A1666" s="79"/>
      <c r="B1666" s="80"/>
      <c r="C1666" s="79"/>
      <c r="D1666" s="167" t="s">
        <v>118</v>
      </c>
      <c r="E1666" s="79"/>
      <c r="F1666" s="168" t="s">
        <v>4205</v>
      </c>
      <c r="G1666" s="79"/>
      <c r="H1666" s="79"/>
      <c r="I1666" s="79"/>
      <c r="J1666" s="79"/>
      <c r="K1666" s="79"/>
      <c r="L1666" s="80"/>
      <c r="M1666" s="165"/>
      <c r="O1666" s="79"/>
      <c r="P1666" s="79"/>
      <c r="Q1666" s="79"/>
      <c r="R1666" s="79"/>
      <c r="S1666" s="79"/>
      <c r="T1666" s="166"/>
      <c r="U1666" s="79"/>
      <c r="V1666" s="79"/>
      <c r="W1666" s="79"/>
      <c r="X1666" s="79"/>
      <c r="Y1666" s="79"/>
      <c r="Z1666" s="79"/>
      <c r="AA1666" s="79"/>
      <c r="AB1666" s="79"/>
      <c r="AC1666" s="79"/>
      <c r="AD1666" s="79"/>
      <c r="AE1666" s="79"/>
      <c r="AT1666" s="72" t="s">
        <v>118</v>
      </c>
      <c r="AU1666" s="72" t="s">
        <v>62</v>
      </c>
    </row>
    <row r="1667" spans="1:65" s="82" customFormat="1" ht="16.5" customHeight="1" x14ac:dyDescent="0.2">
      <c r="A1667" s="79"/>
      <c r="B1667" s="150"/>
      <c r="C1667" s="151" t="s">
        <v>2573</v>
      </c>
      <c r="D1667" s="151" t="s">
        <v>26</v>
      </c>
      <c r="E1667" s="152" t="s">
        <v>2574</v>
      </c>
      <c r="F1667" s="153" t="s">
        <v>2575</v>
      </c>
      <c r="G1667" s="154" t="s">
        <v>161</v>
      </c>
      <c r="H1667" s="155">
        <v>3</v>
      </c>
      <c r="I1667" s="156">
        <v>319.33999999999997</v>
      </c>
      <c r="J1667" s="156">
        <f>ROUND(I1667*H1667,2)</f>
        <v>958.02</v>
      </c>
      <c r="K1667" s="153" t="s">
        <v>3562</v>
      </c>
      <c r="L1667" s="80"/>
      <c r="M1667" s="157" t="s">
        <v>31</v>
      </c>
      <c r="N1667" s="158" t="s">
        <v>3550</v>
      </c>
      <c r="O1667" s="159">
        <v>0.11</v>
      </c>
      <c r="P1667" s="159">
        <f>O1667*H1667</f>
        <v>0.33</v>
      </c>
      <c r="Q1667" s="159">
        <v>2.5713999999999999E-4</v>
      </c>
      <c r="R1667" s="159">
        <f>Q1667*H1667</f>
        <v>7.7141999999999998E-4</v>
      </c>
      <c r="S1667" s="159">
        <v>0</v>
      </c>
      <c r="T1667" s="160">
        <f>S1667*H1667</f>
        <v>0</v>
      </c>
      <c r="U1667" s="79"/>
      <c r="V1667" s="79"/>
      <c r="W1667" s="79"/>
      <c r="X1667" s="79"/>
      <c r="Y1667" s="79"/>
      <c r="Z1667" s="79"/>
      <c r="AA1667" s="79"/>
      <c r="AB1667" s="79"/>
      <c r="AC1667" s="79"/>
      <c r="AD1667" s="79"/>
      <c r="AE1667" s="79"/>
      <c r="AR1667" s="161" t="s">
        <v>162</v>
      </c>
      <c r="AT1667" s="161" t="s">
        <v>26</v>
      </c>
      <c r="AU1667" s="161" t="s">
        <v>62</v>
      </c>
      <c r="AY1667" s="72" t="s">
        <v>107</v>
      </c>
      <c r="BE1667" s="162">
        <f>IF(N1667="základní",J1667,0)</f>
        <v>958.02</v>
      </c>
      <c r="BF1667" s="162">
        <f>IF(N1667="snížená",J1667,0)</f>
        <v>0</v>
      </c>
      <c r="BG1667" s="162">
        <f>IF(N1667="zákl. přenesená",J1667,0)</f>
        <v>0</v>
      </c>
      <c r="BH1667" s="162">
        <f>IF(N1667="sníž. přenesená",J1667,0)</f>
        <v>0</v>
      </c>
      <c r="BI1667" s="162">
        <f>IF(N1667="nulová",J1667,0)</f>
        <v>0</v>
      </c>
      <c r="BJ1667" s="72" t="s">
        <v>105</v>
      </c>
      <c r="BK1667" s="162">
        <f>ROUND(I1667*H1667,2)</f>
        <v>958.02</v>
      </c>
      <c r="BL1667" s="72" t="s">
        <v>162</v>
      </c>
      <c r="BM1667" s="161" t="s">
        <v>2576</v>
      </c>
    </row>
    <row r="1668" spans="1:65" s="82" customFormat="1" x14ac:dyDescent="0.2">
      <c r="A1668" s="79"/>
      <c r="B1668" s="80"/>
      <c r="C1668" s="79"/>
      <c r="D1668" s="163" t="s">
        <v>116</v>
      </c>
      <c r="E1668" s="79"/>
      <c r="F1668" s="164" t="s">
        <v>2577</v>
      </c>
      <c r="G1668" s="79"/>
      <c r="H1668" s="79"/>
      <c r="I1668" s="79"/>
      <c r="J1668" s="79"/>
      <c r="K1668" s="79"/>
      <c r="L1668" s="80"/>
      <c r="M1668" s="165"/>
      <c r="O1668" s="79"/>
      <c r="P1668" s="79"/>
      <c r="Q1668" s="79"/>
      <c r="R1668" s="79"/>
      <c r="S1668" s="79"/>
      <c r="T1668" s="166"/>
      <c r="U1668" s="79"/>
      <c r="V1668" s="79"/>
      <c r="W1668" s="79"/>
      <c r="X1668" s="79"/>
      <c r="Y1668" s="79"/>
      <c r="Z1668" s="79"/>
      <c r="AA1668" s="79"/>
      <c r="AB1668" s="79"/>
      <c r="AC1668" s="79"/>
      <c r="AD1668" s="79"/>
      <c r="AE1668" s="79"/>
      <c r="AT1668" s="72" t="s">
        <v>116</v>
      </c>
      <c r="AU1668" s="72" t="s">
        <v>62</v>
      </c>
    </row>
    <row r="1669" spans="1:65" s="82" customFormat="1" x14ac:dyDescent="0.2">
      <c r="A1669" s="79"/>
      <c r="B1669" s="80"/>
      <c r="C1669" s="79"/>
      <c r="D1669" s="167" t="s">
        <v>118</v>
      </c>
      <c r="E1669" s="79"/>
      <c r="F1669" s="168" t="s">
        <v>4206</v>
      </c>
      <c r="G1669" s="79"/>
      <c r="H1669" s="79"/>
      <c r="I1669" s="79"/>
      <c r="J1669" s="79"/>
      <c r="K1669" s="79"/>
      <c r="L1669" s="80"/>
      <c r="M1669" s="165"/>
      <c r="O1669" s="79"/>
      <c r="P1669" s="79"/>
      <c r="Q1669" s="79"/>
      <c r="R1669" s="79"/>
      <c r="S1669" s="79"/>
      <c r="T1669" s="166"/>
      <c r="U1669" s="79"/>
      <c r="V1669" s="79"/>
      <c r="W1669" s="79"/>
      <c r="X1669" s="79"/>
      <c r="Y1669" s="79"/>
      <c r="Z1669" s="79"/>
      <c r="AA1669" s="79"/>
      <c r="AB1669" s="79"/>
      <c r="AC1669" s="79"/>
      <c r="AD1669" s="79"/>
      <c r="AE1669" s="79"/>
      <c r="AT1669" s="72" t="s">
        <v>118</v>
      </c>
      <c r="AU1669" s="72" t="s">
        <v>62</v>
      </c>
    </row>
    <row r="1670" spans="1:65" s="82" customFormat="1" ht="16.5" customHeight="1" x14ac:dyDescent="0.2">
      <c r="A1670" s="79"/>
      <c r="B1670" s="150"/>
      <c r="C1670" s="151" t="s">
        <v>2578</v>
      </c>
      <c r="D1670" s="151" t="s">
        <v>26</v>
      </c>
      <c r="E1670" s="152" t="s">
        <v>2579</v>
      </c>
      <c r="F1670" s="153" t="s">
        <v>2580</v>
      </c>
      <c r="G1670" s="154" t="s">
        <v>161</v>
      </c>
      <c r="H1670" s="155">
        <v>1</v>
      </c>
      <c r="I1670" s="156">
        <v>344.22</v>
      </c>
      <c r="J1670" s="156">
        <f>ROUND(I1670*H1670,2)</f>
        <v>344.22</v>
      </c>
      <c r="K1670" s="153" t="s">
        <v>3562</v>
      </c>
      <c r="L1670" s="80"/>
      <c r="M1670" s="157" t="s">
        <v>31</v>
      </c>
      <c r="N1670" s="158" t="s">
        <v>3550</v>
      </c>
      <c r="O1670" s="159">
        <v>0.16500000000000001</v>
      </c>
      <c r="P1670" s="159">
        <f>O1670*H1670</f>
        <v>0.16500000000000001</v>
      </c>
      <c r="Q1670" s="159">
        <v>2.0956999999999999E-4</v>
      </c>
      <c r="R1670" s="159">
        <f>Q1670*H1670</f>
        <v>2.0956999999999999E-4</v>
      </c>
      <c r="S1670" s="159">
        <v>0</v>
      </c>
      <c r="T1670" s="160">
        <f>S1670*H1670</f>
        <v>0</v>
      </c>
      <c r="U1670" s="79"/>
      <c r="V1670" s="79"/>
      <c r="W1670" s="79"/>
      <c r="X1670" s="79"/>
      <c r="Y1670" s="79"/>
      <c r="Z1670" s="79"/>
      <c r="AA1670" s="79"/>
      <c r="AB1670" s="79"/>
      <c r="AC1670" s="79"/>
      <c r="AD1670" s="79"/>
      <c r="AE1670" s="79"/>
      <c r="AR1670" s="161" t="s">
        <v>162</v>
      </c>
      <c r="AT1670" s="161" t="s">
        <v>26</v>
      </c>
      <c r="AU1670" s="161" t="s">
        <v>62</v>
      </c>
      <c r="AY1670" s="72" t="s">
        <v>107</v>
      </c>
      <c r="BE1670" s="162">
        <f>IF(N1670="základní",J1670,0)</f>
        <v>344.22</v>
      </c>
      <c r="BF1670" s="162">
        <f>IF(N1670="snížená",J1670,0)</f>
        <v>0</v>
      </c>
      <c r="BG1670" s="162">
        <f>IF(N1670="zákl. přenesená",J1670,0)</f>
        <v>0</v>
      </c>
      <c r="BH1670" s="162">
        <f>IF(N1670="sníž. přenesená",J1670,0)</f>
        <v>0</v>
      </c>
      <c r="BI1670" s="162">
        <f>IF(N1670="nulová",J1670,0)</f>
        <v>0</v>
      </c>
      <c r="BJ1670" s="72" t="s">
        <v>105</v>
      </c>
      <c r="BK1670" s="162">
        <f>ROUND(I1670*H1670,2)</f>
        <v>344.22</v>
      </c>
      <c r="BL1670" s="72" t="s">
        <v>162</v>
      </c>
      <c r="BM1670" s="161" t="s">
        <v>2581</v>
      </c>
    </row>
    <row r="1671" spans="1:65" s="82" customFormat="1" x14ac:dyDescent="0.2">
      <c r="A1671" s="79"/>
      <c r="B1671" s="80"/>
      <c r="C1671" s="79"/>
      <c r="D1671" s="163" t="s">
        <v>116</v>
      </c>
      <c r="E1671" s="79"/>
      <c r="F1671" s="164" t="s">
        <v>2582</v>
      </c>
      <c r="G1671" s="79"/>
      <c r="H1671" s="79"/>
      <c r="I1671" s="79"/>
      <c r="J1671" s="79"/>
      <c r="K1671" s="79"/>
      <c r="L1671" s="80"/>
      <c r="M1671" s="165"/>
      <c r="O1671" s="79"/>
      <c r="P1671" s="79"/>
      <c r="Q1671" s="79"/>
      <c r="R1671" s="79"/>
      <c r="S1671" s="79"/>
      <c r="T1671" s="166"/>
      <c r="U1671" s="79"/>
      <c r="V1671" s="79"/>
      <c r="W1671" s="79"/>
      <c r="X1671" s="79"/>
      <c r="Y1671" s="79"/>
      <c r="Z1671" s="79"/>
      <c r="AA1671" s="79"/>
      <c r="AB1671" s="79"/>
      <c r="AC1671" s="79"/>
      <c r="AD1671" s="79"/>
      <c r="AE1671" s="79"/>
      <c r="AT1671" s="72" t="s">
        <v>116</v>
      </c>
      <c r="AU1671" s="72" t="s">
        <v>62</v>
      </c>
    </row>
    <row r="1672" spans="1:65" s="82" customFormat="1" x14ac:dyDescent="0.2">
      <c r="A1672" s="79"/>
      <c r="B1672" s="80"/>
      <c r="C1672" s="79"/>
      <c r="D1672" s="167" t="s">
        <v>118</v>
      </c>
      <c r="E1672" s="79"/>
      <c r="F1672" s="168" t="s">
        <v>4207</v>
      </c>
      <c r="G1672" s="79"/>
      <c r="H1672" s="79"/>
      <c r="I1672" s="79"/>
      <c r="J1672" s="79"/>
      <c r="K1672" s="79"/>
      <c r="L1672" s="80"/>
      <c r="M1672" s="165"/>
      <c r="O1672" s="79"/>
      <c r="P1672" s="79"/>
      <c r="Q1672" s="79"/>
      <c r="R1672" s="79"/>
      <c r="S1672" s="79"/>
      <c r="T1672" s="166"/>
      <c r="U1672" s="79"/>
      <c r="V1672" s="79"/>
      <c r="W1672" s="79"/>
      <c r="X1672" s="79"/>
      <c r="Y1672" s="79"/>
      <c r="Z1672" s="79"/>
      <c r="AA1672" s="79"/>
      <c r="AB1672" s="79"/>
      <c r="AC1672" s="79"/>
      <c r="AD1672" s="79"/>
      <c r="AE1672" s="79"/>
      <c r="AT1672" s="72" t="s">
        <v>118</v>
      </c>
      <c r="AU1672" s="72" t="s">
        <v>62</v>
      </c>
    </row>
    <row r="1673" spans="1:65" s="82" customFormat="1" ht="16.5" customHeight="1" x14ac:dyDescent="0.2">
      <c r="A1673" s="79"/>
      <c r="B1673" s="150"/>
      <c r="C1673" s="151" t="s">
        <v>2583</v>
      </c>
      <c r="D1673" s="151" t="s">
        <v>26</v>
      </c>
      <c r="E1673" s="152" t="s">
        <v>2584</v>
      </c>
      <c r="F1673" s="153" t="s">
        <v>2585</v>
      </c>
      <c r="G1673" s="154" t="s">
        <v>161</v>
      </c>
      <c r="H1673" s="155">
        <v>5</v>
      </c>
      <c r="I1673" s="156">
        <v>330.4</v>
      </c>
      <c r="J1673" s="156">
        <f>ROUND(I1673*H1673,2)</f>
        <v>1652</v>
      </c>
      <c r="K1673" s="153" t="s">
        <v>3562</v>
      </c>
      <c r="L1673" s="80"/>
      <c r="M1673" s="157" t="s">
        <v>31</v>
      </c>
      <c r="N1673" s="158" t="s">
        <v>3550</v>
      </c>
      <c r="O1673" s="159">
        <v>0.70699999999999996</v>
      </c>
      <c r="P1673" s="159">
        <f>O1673*H1673</f>
        <v>3.5349999999999997</v>
      </c>
      <c r="Q1673" s="159">
        <v>9.9899999999999992E-6</v>
      </c>
      <c r="R1673" s="159">
        <f>Q1673*H1673</f>
        <v>4.9949999999999994E-5</v>
      </c>
      <c r="S1673" s="159">
        <v>2.7100000000000002E-3</v>
      </c>
      <c r="T1673" s="160">
        <f>S1673*H1673</f>
        <v>1.3550000000000001E-2</v>
      </c>
      <c r="U1673" s="79"/>
      <c r="V1673" s="79"/>
      <c r="W1673" s="79"/>
      <c r="X1673" s="79"/>
      <c r="Y1673" s="79"/>
      <c r="Z1673" s="79"/>
      <c r="AA1673" s="79"/>
      <c r="AB1673" s="79"/>
      <c r="AC1673" s="79"/>
      <c r="AD1673" s="79"/>
      <c r="AE1673" s="79"/>
      <c r="AR1673" s="161" t="s">
        <v>162</v>
      </c>
      <c r="AT1673" s="161" t="s">
        <v>26</v>
      </c>
      <c r="AU1673" s="161" t="s">
        <v>62</v>
      </c>
      <c r="AY1673" s="72" t="s">
        <v>107</v>
      </c>
      <c r="BE1673" s="162">
        <f>IF(N1673="základní",J1673,0)</f>
        <v>1652</v>
      </c>
      <c r="BF1673" s="162">
        <f>IF(N1673="snížená",J1673,0)</f>
        <v>0</v>
      </c>
      <c r="BG1673" s="162">
        <f>IF(N1673="zákl. přenesená",J1673,0)</f>
        <v>0</v>
      </c>
      <c r="BH1673" s="162">
        <f>IF(N1673="sníž. přenesená",J1673,0)</f>
        <v>0</v>
      </c>
      <c r="BI1673" s="162">
        <f>IF(N1673="nulová",J1673,0)</f>
        <v>0</v>
      </c>
      <c r="BJ1673" s="72" t="s">
        <v>105</v>
      </c>
      <c r="BK1673" s="162">
        <f>ROUND(I1673*H1673,2)</f>
        <v>1652</v>
      </c>
      <c r="BL1673" s="72" t="s">
        <v>162</v>
      </c>
      <c r="BM1673" s="161" t="s">
        <v>2586</v>
      </c>
    </row>
    <row r="1674" spans="1:65" s="82" customFormat="1" x14ac:dyDescent="0.2">
      <c r="A1674" s="79"/>
      <c r="B1674" s="80"/>
      <c r="C1674" s="79"/>
      <c r="D1674" s="163" t="s">
        <v>116</v>
      </c>
      <c r="E1674" s="79"/>
      <c r="F1674" s="164" t="s">
        <v>2587</v>
      </c>
      <c r="G1674" s="79"/>
      <c r="H1674" s="79"/>
      <c r="I1674" s="79"/>
      <c r="J1674" s="79"/>
      <c r="K1674" s="79"/>
      <c r="L1674" s="80"/>
      <c r="M1674" s="165"/>
      <c r="O1674" s="79"/>
      <c r="P1674" s="79"/>
      <c r="Q1674" s="79"/>
      <c r="R1674" s="79"/>
      <c r="S1674" s="79"/>
      <c r="T1674" s="166"/>
      <c r="U1674" s="79"/>
      <c r="V1674" s="79"/>
      <c r="W1674" s="79"/>
      <c r="X1674" s="79"/>
      <c r="Y1674" s="79"/>
      <c r="Z1674" s="79"/>
      <c r="AA1674" s="79"/>
      <c r="AB1674" s="79"/>
      <c r="AC1674" s="79"/>
      <c r="AD1674" s="79"/>
      <c r="AE1674" s="79"/>
      <c r="AT1674" s="72" t="s">
        <v>116</v>
      </c>
      <c r="AU1674" s="72" t="s">
        <v>62</v>
      </c>
    </row>
    <row r="1675" spans="1:65" s="82" customFormat="1" x14ac:dyDescent="0.2">
      <c r="A1675" s="79"/>
      <c r="B1675" s="80"/>
      <c r="C1675" s="79"/>
      <c r="D1675" s="167" t="s">
        <v>118</v>
      </c>
      <c r="E1675" s="79"/>
      <c r="F1675" s="168" t="s">
        <v>4208</v>
      </c>
      <c r="G1675" s="79"/>
      <c r="H1675" s="79"/>
      <c r="I1675" s="79"/>
      <c r="J1675" s="79"/>
      <c r="K1675" s="79"/>
      <c r="L1675" s="80"/>
      <c r="M1675" s="165"/>
      <c r="O1675" s="79"/>
      <c r="P1675" s="79"/>
      <c r="Q1675" s="79"/>
      <c r="R1675" s="79"/>
      <c r="S1675" s="79"/>
      <c r="T1675" s="166"/>
      <c r="U1675" s="79"/>
      <c r="V1675" s="79"/>
      <c r="W1675" s="79"/>
      <c r="X1675" s="79"/>
      <c r="Y1675" s="79"/>
      <c r="Z1675" s="79"/>
      <c r="AA1675" s="79"/>
      <c r="AB1675" s="79"/>
      <c r="AC1675" s="79"/>
      <c r="AD1675" s="79"/>
      <c r="AE1675" s="79"/>
      <c r="AT1675" s="72" t="s">
        <v>118</v>
      </c>
      <c r="AU1675" s="72" t="s">
        <v>62</v>
      </c>
    </row>
    <row r="1676" spans="1:65" s="82" customFormat="1" ht="16.5" customHeight="1" x14ac:dyDescent="0.2">
      <c r="A1676" s="79"/>
      <c r="B1676" s="150"/>
      <c r="C1676" s="151" t="s">
        <v>2588</v>
      </c>
      <c r="D1676" s="151" t="s">
        <v>26</v>
      </c>
      <c r="E1676" s="152" t="s">
        <v>2589</v>
      </c>
      <c r="F1676" s="153" t="s">
        <v>2590</v>
      </c>
      <c r="G1676" s="154" t="s">
        <v>161</v>
      </c>
      <c r="H1676" s="155">
        <v>5</v>
      </c>
      <c r="I1676" s="156">
        <v>344.86</v>
      </c>
      <c r="J1676" s="156">
        <f>ROUND(I1676*H1676,2)</f>
        <v>1724.3</v>
      </c>
      <c r="K1676" s="153" t="s">
        <v>3562</v>
      </c>
      <c r="L1676" s="80"/>
      <c r="M1676" s="157" t="s">
        <v>31</v>
      </c>
      <c r="N1676" s="158" t="s">
        <v>3550</v>
      </c>
      <c r="O1676" s="159">
        <v>0.73799999999999999</v>
      </c>
      <c r="P1676" s="159">
        <f>O1676*H1676</f>
        <v>3.69</v>
      </c>
      <c r="Q1676" s="159">
        <v>9.9899999999999992E-6</v>
      </c>
      <c r="R1676" s="159">
        <f>Q1676*H1676</f>
        <v>4.9949999999999994E-5</v>
      </c>
      <c r="S1676" s="159">
        <v>3.3800000000000002E-3</v>
      </c>
      <c r="T1676" s="160">
        <f>S1676*H1676</f>
        <v>1.6900000000000002E-2</v>
      </c>
      <c r="U1676" s="79"/>
      <c r="V1676" s="79"/>
      <c r="W1676" s="79"/>
      <c r="X1676" s="79"/>
      <c r="Y1676" s="79"/>
      <c r="Z1676" s="79"/>
      <c r="AA1676" s="79"/>
      <c r="AB1676" s="79"/>
      <c r="AC1676" s="79"/>
      <c r="AD1676" s="79"/>
      <c r="AE1676" s="79"/>
      <c r="AR1676" s="161" t="s">
        <v>162</v>
      </c>
      <c r="AT1676" s="161" t="s">
        <v>26</v>
      </c>
      <c r="AU1676" s="161" t="s">
        <v>62</v>
      </c>
      <c r="AY1676" s="72" t="s">
        <v>107</v>
      </c>
      <c r="BE1676" s="162">
        <f>IF(N1676="základní",J1676,0)</f>
        <v>1724.3</v>
      </c>
      <c r="BF1676" s="162">
        <f>IF(N1676="snížená",J1676,0)</f>
        <v>0</v>
      </c>
      <c r="BG1676" s="162">
        <f>IF(N1676="zákl. přenesená",J1676,0)</f>
        <v>0</v>
      </c>
      <c r="BH1676" s="162">
        <f>IF(N1676="sníž. přenesená",J1676,0)</f>
        <v>0</v>
      </c>
      <c r="BI1676" s="162">
        <f>IF(N1676="nulová",J1676,0)</f>
        <v>0</v>
      </c>
      <c r="BJ1676" s="72" t="s">
        <v>105</v>
      </c>
      <c r="BK1676" s="162">
        <f>ROUND(I1676*H1676,2)</f>
        <v>1724.3</v>
      </c>
      <c r="BL1676" s="72" t="s">
        <v>162</v>
      </c>
      <c r="BM1676" s="161" t="s">
        <v>2591</v>
      </c>
    </row>
    <row r="1677" spans="1:65" s="82" customFormat="1" x14ac:dyDescent="0.2">
      <c r="A1677" s="79"/>
      <c r="B1677" s="80"/>
      <c r="C1677" s="79"/>
      <c r="D1677" s="163" t="s">
        <v>116</v>
      </c>
      <c r="E1677" s="79"/>
      <c r="F1677" s="164" t="s">
        <v>2592</v>
      </c>
      <c r="G1677" s="79"/>
      <c r="H1677" s="79"/>
      <c r="I1677" s="79"/>
      <c r="J1677" s="79"/>
      <c r="K1677" s="79"/>
      <c r="L1677" s="80"/>
      <c r="M1677" s="165"/>
      <c r="O1677" s="79"/>
      <c r="P1677" s="79"/>
      <c r="Q1677" s="79"/>
      <c r="R1677" s="79"/>
      <c r="S1677" s="79"/>
      <c r="T1677" s="166"/>
      <c r="U1677" s="79"/>
      <c r="V1677" s="79"/>
      <c r="W1677" s="79"/>
      <c r="X1677" s="79"/>
      <c r="Y1677" s="79"/>
      <c r="Z1677" s="79"/>
      <c r="AA1677" s="79"/>
      <c r="AB1677" s="79"/>
      <c r="AC1677" s="79"/>
      <c r="AD1677" s="79"/>
      <c r="AE1677" s="79"/>
      <c r="AT1677" s="72" t="s">
        <v>116</v>
      </c>
      <c r="AU1677" s="72" t="s">
        <v>62</v>
      </c>
    </row>
    <row r="1678" spans="1:65" s="82" customFormat="1" x14ac:dyDescent="0.2">
      <c r="A1678" s="79"/>
      <c r="B1678" s="80"/>
      <c r="C1678" s="79"/>
      <c r="D1678" s="167" t="s">
        <v>118</v>
      </c>
      <c r="E1678" s="79"/>
      <c r="F1678" s="168" t="s">
        <v>4209</v>
      </c>
      <c r="G1678" s="79"/>
      <c r="H1678" s="79"/>
      <c r="I1678" s="79"/>
      <c r="J1678" s="79"/>
      <c r="K1678" s="79"/>
      <c r="L1678" s="80"/>
      <c r="M1678" s="165"/>
      <c r="O1678" s="79"/>
      <c r="P1678" s="79"/>
      <c r="Q1678" s="79"/>
      <c r="R1678" s="79"/>
      <c r="S1678" s="79"/>
      <c r="T1678" s="166"/>
      <c r="U1678" s="79"/>
      <c r="V1678" s="79"/>
      <c r="W1678" s="79"/>
      <c r="X1678" s="79"/>
      <c r="Y1678" s="79"/>
      <c r="Z1678" s="79"/>
      <c r="AA1678" s="79"/>
      <c r="AB1678" s="79"/>
      <c r="AC1678" s="79"/>
      <c r="AD1678" s="79"/>
      <c r="AE1678" s="79"/>
      <c r="AT1678" s="72" t="s">
        <v>118</v>
      </c>
      <c r="AU1678" s="72" t="s">
        <v>62</v>
      </c>
    </row>
    <row r="1679" spans="1:65" s="82" customFormat="1" ht="16.5" customHeight="1" x14ac:dyDescent="0.2">
      <c r="A1679" s="79"/>
      <c r="B1679" s="150"/>
      <c r="C1679" s="151" t="s">
        <v>2593</v>
      </c>
      <c r="D1679" s="151" t="s">
        <v>26</v>
      </c>
      <c r="E1679" s="152" t="s">
        <v>2594</v>
      </c>
      <c r="F1679" s="153" t="s">
        <v>2595</v>
      </c>
      <c r="G1679" s="154" t="s">
        <v>161</v>
      </c>
      <c r="H1679" s="155">
        <v>4</v>
      </c>
      <c r="I1679" s="156">
        <v>349.88</v>
      </c>
      <c r="J1679" s="156">
        <f>ROUND(I1679*H1679,2)</f>
        <v>1399.52</v>
      </c>
      <c r="K1679" s="153" t="s">
        <v>3562</v>
      </c>
      <c r="L1679" s="80"/>
      <c r="M1679" s="157" t="s">
        <v>31</v>
      </c>
      <c r="N1679" s="158" t="s">
        <v>3550</v>
      </c>
      <c r="O1679" s="159">
        <v>0.749</v>
      </c>
      <c r="P1679" s="159">
        <f>O1679*H1679</f>
        <v>2.996</v>
      </c>
      <c r="Q1679" s="159">
        <v>8.3699999999999995E-6</v>
      </c>
      <c r="R1679" s="159">
        <f>Q1679*H1679</f>
        <v>3.3479999999999998E-5</v>
      </c>
      <c r="S1679" s="159">
        <v>2.7799999999999999E-3</v>
      </c>
      <c r="T1679" s="160">
        <f>S1679*H1679</f>
        <v>1.112E-2</v>
      </c>
      <c r="U1679" s="79"/>
      <c r="V1679" s="79"/>
      <c r="W1679" s="79"/>
      <c r="X1679" s="79"/>
      <c r="Y1679" s="79"/>
      <c r="Z1679" s="79"/>
      <c r="AA1679" s="79"/>
      <c r="AB1679" s="79"/>
      <c r="AC1679" s="79"/>
      <c r="AD1679" s="79"/>
      <c r="AE1679" s="79"/>
      <c r="AR1679" s="161" t="s">
        <v>162</v>
      </c>
      <c r="AT1679" s="161" t="s">
        <v>26</v>
      </c>
      <c r="AU1679" s="161" t="s">
        <v>62</v>
      </c>
      <c r="AY1679" s="72" t="s">
        <v>107</v>
      </c>
      <c r="BE1679" s="162">
        <f>IF(N1679="základní",J1679,0)</f>
        <v>1399.52</v>
      </c>
      <c r="BF1679" s="162">
        <f>IF(N1679="snížená",J1679,0)</f>
        <v>0</v>
      </c>
      <c r="BG1679" s="162">
        <f>IF(N1679="zákl. přenesená",J1679,0)</f>
        <v>0</v>
      </c>
      <c r="BH1679" s="162">
        <f>IF(N1679="sníž. přenesená",J1679,0)</f>
        <v>0</v>
      </c>
      <c r="BI1679" s="162">
        <f>IF(N1679="nulová",J1679,0)</f>
        <v>0</v>
      </c>
      <c r="BJ1679" s="72" t="s">
        <v>105</v>
      </c>
      <c r="BK1679" s="162">
        <f>ROUND(I1679*H1679,2)</f>
        <v>1399.52</v>
      </c>
      <c r="BL1679" s="72" t="s">
        <v>162</v>
      </c>
      <c r="BM1679" s="161" t="s">
        <v>2596</v>
      </c>
    </row>
    <row r="1680" spans="1:65" s="82" customFormat="1" x14ac:dyDescent="0.2">
      <c r="A1680" s="79"/>
      <c r="B1680" s="80"/>
      <c r="C1680" s="79"/>
      <c r="D1680" s="163" t="s">
        <v>116</v>
      </c>
      <c r="E1680" s="79"/>
      <c r="F1680" s="164" t="s">
        <v>2597</v>
      </c>
      <c r="G1680" s="79"/>
      <c r="H1680" s="79"/>
      <c r="I1680" s="79"/>
      <c r="J1680" s="79"/>
      <c r="K1680" s="79"/>
      <c r="L1680" s="80"/>
      <c r="M1680" s="165"/>
      <c r="O1680" s="79"/>
      <c r="P1680" s="79"/>
      <c r="Q1680" s="79"/>
      <c r="R1680" s="79"/>
      <c r="S1680" s="79"/>
      <c r="T1680" s="166"/>
      <c r="U1680" s="79"/>
      <c r="V1680" s="79"/>
      <c r="W1680" s="79"/>
      <c r="X1680" s="79"/>
      <c r="Y1680" s="79"/>
      <c r="Z1680" s="79"/>
      <c r="AA1680" s="79"/>
      <c r="AB1680" s="79"/>
      <c r="AC1680" s="79"/>
      <c r="AD1680" s="79"/>
      <c r="AE1680" s="79"/>
      <c r="AT1680" s="72" t="s">
        <v>116</v>
      </c>
      <c r="AU1680" s="72" t="s">
        <v>62</v>
      </c>
    </row>
    <row r="1681" spans="1:65" s="82" customFormat="1" x14ac:dyDescent="0.2">
      <c r="A1681" s="79"/>
      <c r="B1681" s="80"/>
      <c r="C1681" s="79"/>
      <c r="D1681" s="167" t="s">
        <v>118</v>
      </c>
      <c r="E1681" s="79"/>
      <c r="F1681" s="168" t="s">
        <v>4210</v>
      </c>
      <c r="G1681" s="79"/>
      <c r="H1681" s="79"/>
      <c r="I1681" s="79"/>
      <c r="J1681" s="79"/>
      <c r="K1681" s="79"/>
      <c r="L1681" s="80"/>
      <c r="M1681" s="165"/>
      <c r="O1681" s="79"/>
      <c r="P1681" s="79"/>
      <c r="Q1681" s="79"/>
      <c r="R1681" s="79"/>
      <c r="S1681" s="79"/>
      <c r="T1681" s="166"/>
      <c r="U1681" s="79"/>
      <c r="V1681" s="79"/>
      <c r="W1681" s="79"/>
      <c r="X1681" s="79"/>
      <c r="Y1681" s="79"/>
      <c r="Z1681" s="79"/>
      <c r="AA1681" s="79"/>
      <c r="AB1681" s="79"/>
      <c r="AC1681" s="79"/>
      <c r="AD1681" s="79"/>
      <c r="AE1681" s="79"/>
      <c r="AT1681" s="72" t="s">
        <v>118</v>
      </c>
      <c r="AU1681" s="72" t="s">
        <v>62</v>
      </c>
    </row>
    <row r="1682" spans="1:65" s="82" customFormat="1" ht="16.5" customHeight="1" x14ac:dyDescent="0.2">
      <c r="A1682" s="79"/>
      <c r="B1682" s="150"/>
      <c r="C1682" s="151" t="s">
        <v>2598</v>
      </c>
      <c r="D1682" s="151" t="s">
        <v>26</v>
      </c>
      <c r="E1682" s="152" t="s">
        <v>2599</v>
      </c>
      <c r="F1682" s="153" t="s">
        <v>2600</v>
      </c>
      <c r="G1682" s="154" t="s">
        <v>161</v>
      </c>
      <c r="H1682" s="155">
        <v>2</v>
      </c>
      <c r="I1682" s="156">
        <v>383.92</v>
      </c>
      <c r="J1682" s="156">
        <f>ROUND(I1682*H1682,2)</f>
        <v>767.84</v>
      </c>
      <c r="K1682" s="153" t="s">
        <v>3562</v>
      </c>
      <c r="L1682" s="80"/>
      <c r="M1682" s="157" t="s">
        <v>31</v>
      </c>
      <c r="N1682" s="158" t="s">
        <v>3550</v>
      </c>
      <c r="O1682" s="159">
        <v>0.82199999999999995</v>
      </c>
      <c r="P1682" s="159">
        <f>O1682*H1682</f>
        <v>1.6439999999999999</v>
      </c>
      <c r="Q1682" s="159">
        <v>8.3699999999999995E-6</v>
      </c>
      <c r="R1682" s="159">
        <f>Q1682*H1682</f>
        <v>1.6739999999999999E-5</v>
      </c>
      <c r="S1682" s="159">
        <v>3.2799999999999999E-3</v>
      </c>
      <c r="T1682" s="160">
        <f>S1682*H1682</f>
        <v>6.5599999999999999E-3</v>
      </c>
      <c r="U1682" s="79"/>
      <c r="V1682" s="79"/>
      <c r="W1682" s="79"/>
      <c r="X1682" s="79"/>
      <c r="Y1682" s="79"/>
      <c r="Z1682" s="79"/>
      <c r="AA1682" s="79"/>
      <c r="AB1682" s="79"/>
      <c r="AC1682" s="79"/>
      <c r="AD1682" s="79"/>
      <c r="AE1682" s="79"/>
      <c r="AR1682" s="161" t="s">
        <v>162</v>
      </c>
      <c r="AT1682" s="161" t="s">
        <v>26</v>
      </c>
      <c r="AU1682" s="161" t="s">
        <v>62</v>
      </c>
      <c r="AY1682" s="72" t="s">
        <v>107</v>
      </c>
      <c r="BE1682" s="162">
        <f>IF(N1682="základní",J1682,0)</f>
        <v>767.84</v>
      </c>
      <c r="BF1682" s="162">
        <f>IF(N1682="snížená",J1682,0)</f>
        <v>0</v>
      </c>
      <c r="BG1682" s="162">
        <f>IF(N1682="zákl. přenesená",J1682,0)</f>
        <v>0</v>
      </c>
      <c r="BH1682" s="162">
        <f>IF(N1682="sníž. přenesená",J1682,0)</f>
        <v>0</v>
      </c>
      <c r="BI1682" s="162">
        <f>IF(N1682="nulová",J1682,0)</f>
        <v>0</v>
      </c>
      <c r="BJ1682" s="72" t="s">
        <v>105</v>
      </c>
      <c r="BK1682" s="162">
        <f>ROUND(I1682*H1682,2)</f>
        <v>767.84</v>
      </c>
      <c r="BL1682" s="72" t="s">
        <v>162</v>
      </c>
      <c r="BM1682" s="161" t="s">
        <v>2601</v>
      </c>
    </row>
    <row r="1683" spans="1:65" s="82" customFormat="1" x14ac:dyDescent="0.2">
      <c r="A1683" s="79"/>
      <c r="B1683" s="80"/>
      <c r="C1683" s="79"/>
      <c r="D1683" s="163" t="s">
        <v>116</v>
      </c>
      <c r="E1683" s="79"/>
      <c r="F1683" s="164" t="s">
        <v>2602</v>
      </c>
      <c r="G1683" s="79"/>
      <c r="H1683" s="79"/>
      <c r="I1683" s="79"/>
      <c r="J1683" s="79"/>
      <c r="K1683" s="79"/>
      <c r="L1683" s="80"/>
      <c r="M1683" s="165"/>
      <c r="O1683" s="79"/>
      <c r="P1683" s="79"/>
      <c r="Q1683" s="79"/>
      <c r="R1683" s="79"/>
      <c r="S1683" s="79"/>
      <c r="T1683" s="166"/>
      <c r="U1683" s="79"/>
      <c r="V1683" s="79"/>
      <c r="W1683" s="79"/>
      <c r="X1683" s="79"/>
      <c r="Y1683" s="79"/>
      <c r="Z1683" s="79"/>
      <c r="AA1683" s="79"/>
      <c r="AB1683" s="79"/>
      <c r="AC1683" s="79"/>
      <c r="AD1683" s="79"/>
      <c r="AE1683" s="79"/>
      <c r="AT1683" s="72" t="s">
        <v>116</v>
      </c>
      <c r="AU1683" s="72" t="s">
        <v>62</v>
      </c>
    </row>
    <row r="1684" spans="1:65" s="82" customFormat="1" x14ac:dyDescent="0.2">
      <c r="A1684" s="79"/>
      <c r="B1684" s="80"/>
      <c r="C1684" s="79"/>
      <c r="D1684" s="167" t="s">
        <v>118</v>
      </c>
      <c r="E1684" s="79"/>
      <c r="F1684" s="168" t="s">
        <v>4211</v>
      </c>
      <c r="G1684" s="79"/>
      <c r="H1684" s="79"/>
      <c r="I1684" s="79"/>
      <c r="J1684" s="79"/>
      <c r="K1684" s="79"/>
      <c r="L1684" s="80"/>
      <c r="M1684" s="165"/>
      <c r="O1684" s="79"/>
      <c r="P1684" s="79"/>
      <c r="Q1684" s="79"/>
      <c r="R1684" s="79"/>
      <c r="S1684" s="79"/>
      <c r="T1684" s="166"/>
      <c r="U1684" s="79"/>
      <c r="V1684" s="79"/>
      <c r="W1684" s="79"/>
      <c r="X1684" s="79"/>
      <c r="Y1684" s="79"/>
      <c r="Z1684" s="79"/>
      <c r="AA1684" s="79"/>
      <c r="AB1684" s="79"/>
      <c r="AC1684" s="79"/>
      <c r="AD1684" s="79"/>
      <c r="AE1684" s="79"/>
      <c r="AT1684" s="72" t="s">
        <v>118</v>
      </c>
      <c r="AU1684" s="72" t="s">
        <v>62</v>
      </c>
    </row>
    <row r="1685" spans="1:65" s="82" customFormat="1" ht="16.5" customHeight="1" x14ac:dyDescent="0.2">
      <c r="A1685" s="79"/>
      <c r="B1685" s="150"/>
      <c r="C1685" s="151" t="s">
        <v>2603</v>
      </c>
      <c r="D1685" s="151" t="s">
        <v>26</v>
      </c>
      <c r="E1685" s="152" t="s">
        <v>2604</v>
      </c>
      <c r="F1685" s="153" t="s">
        <v>2605</v>
      </c>
      <c r="G1685" s="154" t="s">
        <v>161</v>
      </c>
      <c r="H1685" s="155">
        <v>5</v>
      </c>
      <c r="I1685" s="156">
        <v>398.38</v>
      </c>
      <c r="J1685" s="156">
        <f>ROUND(I1685*H1685,2)</f>
        <v>1991.9</v>
      </c>
      <c r="K1685" s="153" t="s">
        <v>3562</v>
      </c>
      <c r="L1685" s="80"/>
      <c r="M1685" s="157" t="s">
        <v>31</v>
      </c>
      <c r="N1685" s="158" t="s">
        <v>3550</v>
      </c>
      <c r="O1685" s="159">
        <v>0.85299999999999998</v>
      </c>
      <c r="P1685" s="159">
        <f>O1685*H1685</f>
        <v>4.2649999999999997</v>
      </c>
      <c r="Q1685" s="159">
        <v>8.3699999999999995E-6</v>
      </c>
      <c r="R1685" s="159">
        <f>Q1685*H1685</f>
        <v>4.1850000000000001E-5</v>
      </c>
      <c r="S1685" s="159">
        <v>4.5700000000000003E-3</v>
      </c>
      <c r="T1685" s="160">
        <f>S1685*H1685</f>
        <v>2.2850000000000002E-2</v>
      </c>
      <c r="U1685" s="79"/>
      <c r="V1685" s="79"/>
      <c r="W1685" s="79"/>
      <c r="X1685" s="79"/>
      <c r="Y1685" s="79"/>
      <c r="Z1685" s="79"/>
      <c r="AA1685" s="79"/>
      <c r="AB1685" s="79"/>
      <c r="AC1685" s="79"/>
      <c r="AD1685" s="79"/>
      <c r="AE1685" s="79"/>
      <c r="AR1685" s="161" t="s">
        <v>162</v>
      </c>
      <c r="AT1685" s="161" t="s">
        <v>26</v>
      </c>
      <c r="AU1685" s="161" t="s">
        <v>62</v>
      </c>
      <c r="AY1685" s="72" t="s">
        <v>107</v>
      </c>
      <c r="BE1685" s="162">
        <f>IF(N1685="základní",J1685,0)</f>
        <v>1991.9</v>
      </c>
      <c r="BF1685" s="162">
        <f>IF(N1685="snížená",J1685,0)</f>
        <v>0</v>
      </c>
      <c r="BG1685" s="162">
        <f>IF(N1685="zákl. přenesená",J1685,0)</f>
        <v>0</v>
      </c>
      <c r="BH1685" s="162">
        <f>IF(N1685="sníž. přenesená",J1685,0)</f>
        <v>0</v>
      </c>
      <c r="BI1685" s="162">
        <f>IF(N1685="nulová",J1685,0)</f>
        <v>0</v>
      </c>
      <c r="BJ1685" s="72" t="s">
        <v>105</v>
      </c>
      <c r="BK1685" s="162">
        <f>ROUND(I1685*H1685,2)</f>
        <v>1991.9</v>
      </c>
      <c r="BL1685" s="72" t="s">
        <v>162</v>
      </c>
      <c r="BM1685" s="161" t="s">
        <v>2606</v>
      </c>
    </row>
    <row r="1686" spans="1:65" s="82" customFormat="1" x14ac:dyDescent="0.2">
      <c r="A1686" s="79"/>
      <c r="B1686" s="80"/>
      <c r="C1686" s="79"/>
      <c r="D1686" s="163" t="s">
        <v>116</v>
      </c>
      <c r="E1686" s="79"/>
      <c r="F1686" s="164" t="s">
        <v>2607</v>
      </c>
      <c r="G1686" s="79"/>
      <c r="H1686" s="79"/>
      <c r="I1686" s="79"/>
      <c r="J1686" s="79"/>
      <c r="K1686" s="79"/>
      <c r="L1686" s="80"/>
      <c r="M1686" s="165"/>
      <c r="O1686" s="79"/>
      <c r="P1686" s="79"/>
      <c r="Q1686" s="79"/>
      <c r="R1686" s="79"/>
      <c r="S1686" s="79"/>
      <c r="T1686" s="166"/>
      <c r="U1686" s="79"/>
      <c r="V1686" s="79"/>
      <c r="W1686" s="79"/>
      <c r="X1686" s="79"/>
      <c r="Y1686" s="79"/>
      <c r="Z1686" s="79"/>
      <c r="AA1686" s="79"/>
      <c r="AB1686" s="79"/>
      <c r="AC1686" s="79"/>
      <c r="AD1686" s="79"/>
      <c r="AE1686" s="79"/>
      <c r="AT1686" s="72" t="s">
        <v>116</v>
      </c>
      <c r="AU1686" s="72" t="s">
        <v>62</v>
      </c>
    </row>
    <row r="1687" spans="1:65" s="82" customFormat="1" x14ac:dyDescent="0.2">
      <c r="A1687" s="79"/>
      <c r="B1687" s="80"/>
      <c r="C1687" s="79"/>
      <c r="D1687" s="167" t="s">
        <v>118</v>
      </c>
      <c r="E1687" s="79"/>
      <c r="F1687" s="168" t="s">
        <v>4212</v>
      </c>
      <c r="G1687" s="79"/>
      <c r="H1687" s="79"/>
      <c r="I1687" s="79"/>
      <c r="J1687" s="79"/>
      <c r="K1687" s="79"/>
      <c r="L1687" s="80"/>
      <c r="M1687" s="165"/>
      <c r="O1687" s="79"/>
      <c r="P1687" s="79"/>
      <c r="Q1687" s="79"/>
      <c r="R1687" s="79"/>
      <c r="S1687" s="79"/>
      <c r="T1687" s="166"/>
      <c r="U1687" s="79"/>
      <c r="V1687" s="79"/>
      <c r="W1687" s="79"/>
      <c r="X1687" s="79"/>
      <c r="Y1687" s="79"/>
      <c r="Z1687" s="79"/>
      <c r="AA1687" s="79"/>
      <c r="AB1687" s="79"/>
      <c r="AC1687" s="79"/>
      <c r="AD1687" s="79"/>
      <c r="AE1687" s="79"/>
      <c r="AT1687" s="72" t="s">
        <v>118</v>
      </c>
      <c r="AU1687" s="72" t="s">
        <v>62</v>
      </c>
    </row>
    <row r="1688" spans="1:65" s="82" customFormat="1" ht="16.5" customHeight="1" x14ac:dyDescent="0.2">
      <c r="A1688" s="79"/>
      <c r="B1688" s="150"/>
      <c r="C1688" s="151" t="s">
        <v>2608</v>
      </c>
      <c r="D1688" s="151" t="s">
        <v>26</v>
      </c>
      <c r="E1688" s="152" t="s">
        <v>2609</v>
      </c>
      <c r="F1688" s="153" t="s">
        <v>2610</v>
      </c>
      <c r="G1688" s="154" t="s">
        <v>161</v>
      </c>
      <c r="H1688" s="155">
        <v>15</v>
      </c>
      <c r="I1688" s="156">
        <v>239.05</v>
      </c>
      <c r="J1688" s="156">
        <f>ROUND(I1688*H1688,2)</f>
        <v>3585.75</v>
      </c>
      <c r="K1688" s="153" t="s">
        <v>3562</v>
      </c>
      <c r="L1688" s="80"/>
      <c r="M1688" s="157" t="s">
        <v>31</v>
      </c>
      <c r="N1688" s="158" t="s">
        <v>3550</v>
      </c>
      <c r="O1688" s="159">
        <v>8.2000000000000003E-2</v>
      </c>
      <c r="P1688" s="159">
        <f>O1688*H1688</f>
        <v>1.23</v>
      </c>
      <c r="Q1688" s="159">
        <v>1.7956999999999999E-4</v>
      </c>
      <c r="R1688" s="159">
        <f>Q1688*H1688</f>
        <v>2.6935499999999999E-3</v>
      </c>
      <c r="S1688" s="159">
        <v>0</v>
      </c>
      <c r="T1688" s="160">
        <f>S1688*H1688</f>
        <v>0</v>
      </c>
      <c r="U1688" s="79"/>
      <c r="V1688" s="79"/>
      <c r="W1688" s="79"/>
      <c r="X1688" s="79"/>
      <c r="Y1688" s="79"/>
      <c r="Z1688" s="79"/>
      <c r="AA1688" s="79"/>
      <c r="AB1688" s="79"/>
      <c r="AC1688" s="79"/>
      <c r="AD1688" s="79"/>
      <c r="AE1688" s="79"/>
      <c r="AR1688" s="161" t="s">
        <v>162</v>
      </c>
      <c r="AT1688" s="161" t="s">
        <v>26</v>
      </c>
      <c r="AU1688" s="161" t="s">
        <v>62</v>
      </c>
      <c r="AY1688" s="72" t="s">
        <v>107</v>
      </c>
      <c r="BE1688" s="162">
        <f>IF(N1688="základní",J1688,0)</f>
        <v>3585.75</v>
      </c>
      <c r="BF1688" s="162">
        <f>IF(N1688="snížená",J1688,0)</f>
        <v>0</v>
      </c>
      <c r="BG1688" s="162">
        <f>IF(N1688="zákl. přenesená",J1688,0)</f>
        <v>0</v>
      </c>
      <c r="BH1688" s="162">
        <f>IF(N1688="sníž. přenesená",J1688,0)</f>
        <v>0</v>
      </c>
      <c r="BI1688" s="162">
        <f>IF(N1688="nulová",J1688,0)</f>
        <v>0</v>
      </c>
      <c r="BJ1688" s="72" t="s">
        <v>105</v>
      </c>
      <c r="BK1688" s="162">
        <f>ROUND(I1688*H1688,2)</f>
        <v>3585.75</v>
      </c>
      <c r="BL1688" s="72" t="s">
        <v>162</v>
      </c>
      <c r="BM1688" s="161" t="s">
        <v>2611</v>
      </c>
    </row>
    <row r="1689" spans="1:65" s="82" customFormat="1" x14ac:dyDescent="0.2">
      <c r="A1689" s="79"/>
      <c r="B1689" s="80"/>
      <c r="C1689" s="79"/>
      <c r="D1689" s="163" t="s">
        <v>116</v>
      </c>
      <c r="E1689" s="79"/>
      <c r="F1689" s="164" t="s">
        <v>2612</v>
      </c>
      <c r="G1689" s="79"/>
      <c r="H1689" s="79"/>
      <c r="I1689" s="79"/>
      <c r="J1689" s="79"/>
      <c r="K1689" s="79"/>
      <c r="L1689" s="80"/>
      <c r="M1689" s="165"/>
      <c r="O1689" s="79"/>
      <c r="P1689" s="79"/>
      <c r="Q1689" s="79"/>
      <c r="R1689" s="79"/>
      <c r="S1689" s="79"/>
      <c r="T1689" s="166"/>
      <c r="U1689" s="79"/>
      <c r="V1689" s="79"/>
      <c r="W1689" s="79"/>
      <c r="X1689" s="79"/>
      <c r="Y1689" s="79"/>
      <c r="Z1689" s="79"/>
      <c r="AA1689" s="79"/>
      <c r="AB1689" s="79"/>
      <c r="AC1689" s="79"/>
      <c r="AD1689" s="79"/>
      <c r="AE1689" s="79"/>
      <c r="AT1689" s="72" t="s">
        <v>116</v>
      </c>
      <c r="AU1689" s="72" t="s">
        <v>62</v>
      </c>
    </row>
    <row r="1690" spans="1:65" s="82" customFormat="1" x14ac:dyDescent="0.2">
      <c r="A1690" s="79"/>
      <c r="B1690" s="80"/>
      <c r="C1690" s="79"/>
      <c r="D1690" s="167" t="s">
        <v>118</v>
      </c>
      <c r="E1690" s="79"/>
      <c r="F1690" s="168" t="s">
        <v>4213</v>
      </c>
      <c r="G1690" s="79"/>
      <c r="H1690" s="79"/>
      <c r="I1690" s="79"/>
      <c r="J1690" s="79"/>
      <c r="K1690" s="79"/>
      <c r="L1690" s="80"/>
      <c r="M1690" s="165"/>
      <c r="O1690" s="79"/>
      <c r="P1690" s="79"/>
      <c r="Q1690" s="79"/>
      <c r="R1690" s="79"/>
      <c r="S1690" s="79"/>
      <c r="T1690" s="166"/>
      <c r="U1690" s="79"/>
      <c r="V1690" s="79"/>
      <c r="W1690" s="79"/>
      <c r="X1690" s="79"/>
      <c r="Y1690" s="79"/>
      <c r="Z1690" s="79"/>
      <c r="AA1690" s="79"/>
      <c r="AB1690" s="79"/>
      <c r="AC1690" s="79"/>
      <c r="AD1690" s="79"/>
      <c r="AE1690" s="79"/>
      <c r="AT1690" s="72" t="s">
        <v>118</v>
      </c>
      <c r="AU1690" s="72" t="s">
        <v>62</v>
      </c>
    </row>
    <row r="1691" spans="1:65" s="82" customFormat="1" ht="16.5" customHeight="1" x14ac:dyDescent="0.2">
      <c r="A1691" s="79"/>
      <c r="B1691" s="150"/>
      <c r="C1691" s="151" t="s">
        <v>2613</v>
      </c>
      <c r="D1691" s="151" t="s">
        <v>26</v>
      </c>
      <c r="E1691" s="152" t="s">
        <v>2614</v>
      </c>
      <c r="F1691" s="153" t="s">
        <v>2615</v>
      </c>
      <c r="G1691" s="154" t="s">
        <v>161</v>
      </c>
      <c r="H1691" s="155">
        <v>10</v>
      </c>
      <c r="I1691" s="156">
        <v>254.05</v>
      </c>
      <c r="J1691" s="156">
        <f>ROUND(I1691*H1691,2)</f>
        <v>2540.5</v>
      </c>
      <c r="K1691" s="153" t="s">
        <v>3562</v>
      </c>
      <c r="L1691" s="80"/>
      <c r="M1691" s="157" t="s">
        <v>31</v>
      </c>
      <c r="N1691" s="158" t="s">
        <v>3550</v>
      </c>
      <c r="O1691" s="159">
        <v>8.2000000000000003E-2</v>
      </c>
      <c r="P1691" s="159">
        <f>O1691*H1691</f>
        <v>0.82000000000000006</v>
      </c>
      <c r="Q1691" s="159">
        <v>2.1956999999999999E-4</v>
      </c>
      <c r="R1691" s="159">
        <f>Q1691*H1691</f>
        <v>2.1957000000000001E-3</v>
      </c>
      <c r="S1691" s="159">
        <v>0</v>
      </c>
      <c r="T1691" s="160">
        <f>S1691*H1691</f>
        <v>0</v>
      </c>
      <c r="U1691" s="79"/>
      <c r="V1691" s="79"/>
      <c r="W1691" s="79"/>
      <c r="X1691" s="79"/>
      <c r="Y1691" s="79"/>
      <c r="Z1691" s="79"/>
      <c r="AA1691" s="79"/>
      <c r="AB1691" s="79"/>
      <c r="AC1691" s="79"/>
      <c r="AD1691" s="79"/>
      <c r="AE1691" s="79"/>
      <c r="AR1691" s="161" t="s">
        <v>162</v>
      </c>
      <c r="AT1691" s="161" t="s">
        <v>26</v>
      </c>
      <c r="AU1691" s="161" t="s">
        <v>62</v>
      </c>
      <c r="AY1691" s="72" t="s">
        <v>107</v>
      </c>
      <c r="BE1691" s="162">
        <f>IF(N1691="základní",J1691,0)</f>
        <v>2540.5</v>
      </c>
      <c r="BF1691" s="162">
        <f>IF(N1691="snížená",J1691,0)</f>
        <v>0</v>
      </c>
      <c r="BG1691" s="162">
        <f>IF(N1691="zákl. přenesená",J1691,0)</f>
        <v>0</v>
      </c>
      <c r="BH1691" s="162">
        <f>IF(N1691="sníž. přenesená",J1691,0)</f>
        <v>0</v>
      </c>
      <c r="BI1691" s="162">
        <f>IF(N1691="nulová",J1691,0)</f>
        <v>0</v>
      </c>
      <c r="BJ1691" s="72" t="s">
        <v>105</v>
      </c>
      <c r="BK1691" s="162">
        <f>ROUND(I1691*H1691,2)</f>
        <v>2540.5</v>
      </c>
      <c r="BL1691" s="72" t="s">
        <v>162</v>
      </c>
      <c r="BM1691" s="161" t="s">
        <v>2616</v>
      </c>
    </row>
    <row r="1692" spans="1:65" s="82" customFormat="1" x14ac:dyDescent="0.2">
      <c r="A1692" s="79"/>
      <c r="B1692" s="80"/>
      <c r="C1692" s="79"/>
      <c r="D1692" s="163" t="s">
        <v>116</v>
      </c>
      <c r="E1692" s="79"/>
      <c r="F1692" s="164" t="s">
        <v>2617</v>
      </c>
      <c r="G1692" s="79"/>
      <c r="H1692" s="79"/>
      <c r="I1692" s="79"/>
      <c r="J1692" s="79"/>
      <c r="K1692" s="79"/>
      <c r="L1692" s="80"/>
      <c r="M1692" s="165"/>
      <c r="O1692" s="79"/>
      <c r="P1692" s="79"/>
      <c r="Q1692" s="79"/>
      <c r="R1692" s="79"/>
      <c r="S1692" s="79"/>
      <c r="T1692" s="166"/>
      <c r="U1692" s="79"/>
      <c r="V1692" s="79"/>
      <c r="W1692" s="79"/>
      <c r="X1692" s="79"/>
      <c r="Y1692" s="79"/>
      <c r="Z1692" s="79"/>
      <c r="AA1692" s="79"/>
      <c r="AB1692" s="79"/>
      <c r="AC1692" s="79"/>
      <c r="AD1692" s="79"/>
      <c r="AE1692" s="79"/>
      <c r="AT1692" s="72" t="s">
        <v>116</v>
      </c>
      <c r="AU1692" s="72" t="s">
        <v>62</v>
      </c>
    </row>
    <row r="1693" spans="1:65" s="82" customFormat="1" x14ac:dyDescent="0.2">
      <c r="A1693" s="79"/>
      <c r="B1693" s="80"/>
      <c r="C1693" s="79"/>
      <c r="D1693" s="167" t="s">
        <v>118</v>
      </c>
      <c r="E1693" s="79"/>
      <c r="F1693" s="168" t="s">
        <v>4214</v>
      </c>
      <c r="G1693" s="79"/>
      <c r="H1693" s="79"/>
      <c r="I1693" s="79"/>
      <c r="J1693" s="79"/>
      <c r="K1693" s="79"/>
      <c r="L1693" s="80"/>
      <c r="M1693" s="165"/>
      <c r="O1693" s="79"/>
      <c r="P1693" s="79"/>
      <c r="Q1693" s="79"/>
      <c r="R1693" s="79"/>
      <c r="S1693" s="79"/>
      <c r="T1693" s="166"/>
      <c r="U1693" s="79"/>
      <c r="V1693" s="79"/>
      <c r="W1693" s="79"/>
      <c r="X1693" s="79"/>
      <c r="Y1693" s="79"/>
      <c r="Z1693" s="79"/>
      <c r="AA1693" s="79"/>
      <c r="AB1693" s="79"/>
      <c r="AC1693" s="79"/>
      <c r="AD1693" s="79"/>
      <c r="AE1693" s="79"/>
      <c r="AT1693" s="72" t="s">
        <v>118</v>
      </c>
      <c r="AU1693" s="72" t="s">
        <v>62</v>
      </c>
    </row>
    <row r="1694" spans="1:65" s="82" customFormat="1" ht="16.5" customHeight="1" x14ac:dyDescent="0.2">
      <c r="A1694" s="79"/>
      <c r="B1694" s="150"/>
      <c r="C1694" s="151" t="s">
        <v>2618</v>
      </c>
      <c r="D1694" s="151" t="s">
        <v>26</v>
      </c>
      <c r="E1694" s="152" t="s">
        <v>2619</v>
      </c>
      <c r="F1694" s="153" t="s">
        <v>2620</v>
      </c>
      <c r="G1694" s="154" t="s">
        <v>161</v>
      </c>
      <c r="H1694" s="155">
        <v>5</v>
      </c>
      <c r="I1694" s="156">
        <v>340.61</v>
      </c>
      <c r="J1694" s="156">
        <f>ROUND(I1694*H1694,2)</f>
        <v>1703.05</v>
      </c>
      <c r="K1694" s="153" t="s">
        <v>3562</v>
      </c>
      <c r="L1694" s="80"/>
      <c r="M1694" s="157" t="s">
        <v>31</v>
      </c>
      <c r="N1694" s="158" t="s">
        <v>3550</v>
      </c>
      <c r="O1694" s="159">
        <v>0.113</v>
      </c>
      <c r="P1694" s="159">
        <f>O1694*H1694</f>
        <v>0.56500000000000006</v>
      </c>
      <c r="Q1694" s="159">
        <v>2.6957000000000001E-4</v>
      </c>
      <c r="R1694" s="159">
        <f>Q1694*H1694</f>
        <v>1.34785E-3</v>
      </c>
      <c r="S1694" s="159">
        <v>0</v>
      </c>
      <c r="T1694" s="160">
        <f>S1694*H1694</f>
        <v>0</v>
      </c>
      <c r="U1694" s="79"/>
      <c r="V1694" s="79"/>
      <c r="W1694" s="79"/>
      <c r="X1694" s="79"/>
      <c r="Y1694" s="79"/>
      <c r="Z1694" s="79"/>
      <c r="AA1694" s="79"/>
      <c r="AB1694" s="79"/>
      <c r="AC1694" s="79"/>
      <c r="AD1694" s="79"/>
      <c r="AE1694" s="79"/>
      <c r="AR1694" s="161" t="s">
        <v>162</v>
      </c>
      <c r="AT1694" s="161" t="s">
        <v>26</v>
      </c>
      <c r="AU1694" s="161" t="s">
        <v>62</v>
      </c>
      <c r="AY1694" s="72" t="s">
        <v>107</v>
      </c>
      <c r="BE1694" s="162">
        <f>IF(N1694="základní",J1694,0)</f>
        <v>1703.05</v>
      </c>
      <c r="BF1694" s="162">
        <f>IF(N1694="snížená",J1694,0)</f>
        <v>0</v>
      </c>
      <c r="BG1694" s="162">
        <f>IF(N1694="zákl. přenesená",J1694,0)</f>
        <v>0</v>
      </c>
      <c r="BH1694" s="162">
        <f>IF(N1694="sníž. přenesená",J1694,0)</f>
        <v>0</v>
      </c>
      <c r="BI1694" s="162">
        <f>IF(N1694="nulová",J1694,0)</f>
        <v>0</v>
      </c>
      <c r="BJ1694" s="72" t="s">
        <v>105</v>
      </c>
      <c r="BK1694" s="162">
        <f>ROUND(I1694*H1694,2)</f>
        <v>1703.05</v>
      </c>
      <c r="BL1694" s="72" t="s">
        <v>162</v>
      </c>
      <c r="BM1694" s="161" t="s">
        <v>2621</v>
      </c>
    </row>
    <row r="1695" spans="1:65" s="82" customFormat="1" x14ac:dyDescent="0.2">
      <c r="A1695" s="79"/>
      <c r="B1695" s="80"/>
      <c r="C1695" s="79"/>
      <c r="D1695" s="163" t="s">
        <v>116</v>
      </c>
      <c r="E1695" s="79"/>
      <c r="F1695" s="164" t="s">
        <v>2622</v>
      </c>
      <c r="G1695" s="79"/>
      <c r="H1695" s="79"/>
      <c r="I1695" s="79"/>
      <c r="J1695" s="79"/>
      <c r="K1695" s="79"/>
      <c r="L1695" s="80"/>
      <c r="M1695" s="165"/>
      <c r="O1695" s="79"/>
      <c r="P1695" s="79"/>
      <c r="Q1695" s="79"/>
      <c r="R1695" s="79"/>
      <c r="S1695" s="79"/>
      <c r="T1695" s="166"/>
      <c r="U1695" s="79"/>
      <c r="V1695" s="79"/>
      <c r="W1695" s="79"/>
      <c r="X1695" s="79"/>
      <c r="Y1695" s="79"/>
      <c r="Z1695" s="79"/>
      <c r="AA1695" s="79"/>
      <c r="AB1695" s="79"/>
      <c r="AC1695" s="79"/>
      <c r="AD1695" s="79"/>
      <c r="AE1695" s="79"/>
      <c r="AT1695" s="72" t="s">
        <v>116</v>
      </c>
      <c r="AU1695" s="72" t="s">
        <v>62</v>
      </c>
    </row>
    <row r="1696" spans="1:65" s="82" customFormat="1" x14ac:dyDescent="0.2">
      <c r="A1696" s="79"/>
      <c r="B1696" s="80"/>
      <c r="C1696" s="79"/>
      <c r="D1696" s="167" t="s">
        <v>118</v>
      </c>
      <c r="E1696" s="79"/>
      <c r="F1696" s="168" t="s">
        <v>4215</v>
      </c>
      <c r="G1696" s="79"/>
      <c r="H1696" s="79"/>
      <c r="I1696" s="79"/>
      <c r="J1696" s="79"/>
      <c r="K1696" s="79"/>
      <c r="L1696" s="80"/>
      <c r="M1696" s="165"/>
      <c r="O1696" s="79"/>
      <c r="P1696" s="79"/>
      <c r="Q1696" s="79"/>
      <c r="R1696" s="79"/>
      <c r="S1696" s="79"/>
      <c r="T1696" s="166"/>
      <c r="U1696" s="79"/>
      <c r="V1696" s="79"/>
      <c r="W1696" s="79"/>
      <c r="X1696" s="79"/>
      <c r="Y1696" s="79"/>
      <c r="Z1696" s="79"/>
      <c r="AA1696" s="79"/>
      <c r="AB1696" s="79"/>
      <c r="AC1696" s="79"/>
      <c r="AD1696" s="79"/>
      <c r="AE1696" s="79"/>
      <c r="AT1696" s="72" t="s">
        <v>118</v>
      </c>
      <c r="AU1696" s="72" t="s">
        <v>62</v>
      </c>
    </row>
    <row r="1697" spans="1:65" s="82" customFormat="1" ht="16.5" customHeight="1" x14ac:dyDescent="0.2">
      <c r="A1697" s="79"/>
      <c r="B1697" s="150"/>
      <c r="C1697" s="151" t="s">
        <v>2623</v>
      </c>
      <c r="D1697" s="151" t="s">
        <v>26</v>
      </c>
      <c r="E1697" s="152" t="s">
        <v>2624</v>
      </c>
      <c r="F1697" s="153" t="s">
        <v>2625</v>
      </c>
      <c r="G1697" s="154" t="s">
        <v>161</v>
      </c>
      <c r="H1697" s="155">
        <v>8</v>
      </c>
      <c r="I1697" s="156">
        <v>366.22</v>
      </c>
      <c r="J1697" s="156">
        <f>ROUND(I1697*H1697,2)</f>
        <v>2929.76</v>
      </c>
      <c r="K1697" s="153" t="s">
        <v>3562</v>
      </c>
      <c r="L1697" s="80"/>
      <c r="M1697" s="157" t="s">
        <v>31</v>
      </c>
      <c r="N1697" s="158" t="s">
        <v>3550</v>
      </c>
      <c r="O1697" s="159">
        <v>0.16500000000000001</v>
      </c>
      <c r="P1697" s="159">
        <f>O1697*H1697</f>
        <v>1.32</v>
      </c>
      <c r="Q1697" s="159">
        <v>3.7957000000000003E-4</v>
      </c>
      <c r="R1697" s="159">
        <f>Q1697*H1697</f>
        <v>3.0365600000000002E-3</v>
      </c>
      <c r="S1697" s="159">
        <v>0</v>
      </c>
      <c r="T1697" s="160">
        <f>S1697*H1697</f>
        <v>0</v>
      </c>
      <c r="U1697" s="79"/>
      <c r="V1697" s="79"/>
      <c r="W1697" s="79"/>
      <c r="X1697" s="79"/>
      <c r="Y1697" s="79"/>
      <c r="Z1697" s="79"/>
      <c r="AA1697" s="79"/>
      <c r="AB1697" s="79"/>
      <c r="AC1697" s="79"/>
      <c r="AD1697" s="79"/>
      <c r="AE1697" s="79"/>
      <c r="AR1697" s="161" t="s">
        <v>162</v>
      </c>
      <c r="AT1697" s="161" t="s">
        <v>26</v>
      </c>
      <c r="AU1697" s="161" t="s">
        <v>62</v>
      </c>
      <c r="AY1697" s="72" t="s">
        <v>107</v>
      </c>
      <c r="BE1697" s="162">
        <f>IF(N1697="základní",J1697,0)</f>
        <v>2929.76</v>
      </c>
      <c r="BF1697" s="162">
        <f>IF(N1697="snížená",J1697,0)</f>
        <v>0</v>
      </c>
      <c r="BG1697" s="162">
        <f>IF(N1697="zákl. přenesená",J1697,0)</f>
        <v>0</v>
      </c>
      <c r="BH1697" s="162">
        <f>IF(N1697="sníž. přenesená",J1697,0)</f>
        <v>0</v>
      </c>
      <c r="BI1697" s="162">
        <f>IF(N1697="nulová",J1697,0)</f>
        <v>0</v>
      </c>
      <c r="BJ1697" s="72" t="s">
        <v>105</v>
      </c>
      <c r="BK1697" s="162">
        <f>ROUND(I1697*H1697,2)</f>
        <v>2929.76</v>
      </c>
      <c r="BL1697" s="72" t="s">
        <v>162</v>
      </c>
      <c r="BM1697" s="161" t="s">
        <v>2626</v>
      </c>
    </row>
    <row r="1698" spans="1:65" s="82" customFormat="1" x14ac:dyDescent="0.2">
      <c r="A1698" s="79"/>
      <c r="B1698" s="80"/>
      <c r="C1698" s="79"/>
      <c r="D1698" s="163" t="s">
        <v>116</v>
      </c>
      <c r="E1698" s="79"/>
      <c r="F1698" s="164" t="s">
        <v>2627</v>
      </c>
      <c r="G1698" s="79"/>
      <c r="H1698" s="79"/>
      <c r="I1698" s="79"/>
      <c r="J1698" s="79"/>
      <c r="K1698" s="79"/>
      <c r="L1698" s="80"/>
      <c r="M1698" s="165"/>
      <c r="O1698" s="79"/>
      <c r="P1698" s="79"/>
      <c r="Q1698" s="79"/>
      <c r="R1698" s="79"/>
      <c r="S1698" s="79"/>
      <c r="T1698" s="166"/>
      <c r="U1698" s="79"/>
      <c r="V1698" s="79"/>
      <c r="W1698" s="79"/>
      <c r="X1698" s="79"/>
      <c r="Y1698" s="79"/>
      <c r="Z1698" s="79"/>
      <c r="AA1698" s="79"/>
      <c r="AB1698" s="79"/>
      <c r="AC1698" s="79"/>
      <c r="AD1698" s="79"/>
      <c r="AE1698" s="79"/>
      <c r="AT1698" s="72" t="s">
        <v>116</v>
      </c>
      <c r="AU1698" s="72" t="s">
        <v>62</v>
      </c>
    </row>
    <row r="1699" spans="1:65" s="82" customFormat="1" x14ac:dyDescent="0.2">
      <c r="A1699" s="79"/>
      <c r="B1699" s="80"/>
      <c r="C1699" s="79"/>
      <c r="D1699" s="167" t="s">
        <v>118</v>
      </c>
      <c r="E1699" s="79"/>
      <c r="F1699" s="168" t="s">
        <v>4216</v>
      </c>
      <c r="G1699" s="79"/>
      <c r="H1699" s="79"/>
      <c r="I1699" s="79"/>
      <c r="J1699" s="79"/>
      <c r="K1699" s="79"/>
      <c r="L1699" s="80"/>
      <c r="M1699" s="165"/>
      <c r="O1699" s="79"/>
      <c r="P1699" s="79"/>
      <c r="Q1699" s="79"/>
      <c r="R1699" s="79"/>
      <c r="S1699" s="79"/>
      <c r="T1699" s="166"/>
      <c r="U1699" s="79"/>
      <c r="V1699" s="79"/>
      <c r="W1699" s="79"/>
      <c r="X1699" s="79"/>
      <c r="Y1699" s="79"/>
      <c r="Z1699" s="79"/>
      <c r="AA1699" s="79"/>
      <c r="AB1699" s="79"/>
      <c r="AC1699" s="79"/>
      <c r="AD1699" s="79"/>
      <c r="AE1699" s="79"/>
      <c r="AT1699" s="72" t="s">
        <v>118</v>
      </c>
      <c r="AU1699" s="72" t="s">
        <v>62</v>
      </c>
    </row>
    <row r="1700" spans="1:65" s="82" customFormat="1" ht="16.5" customHeight="1" x14ac:dyDescent="0.2">
      <c r="A1700" s="79"/>
      <c r="B1700" s="150"/>
      <c r="C1700" s="151" t="s">
        <v>2628</v>
      </c>
      <c r="D1700" s="151" t="s">
        <v>26</v>
      </c>
      <c r="E1700" s="152" t="s">
        <v>2629</v>
      </c>
      <c r="F1700" s="153" t="s">
        <v>2630</v>
      </c>
      <c r="G1700" s="154" t="s">
        <v>161</v>
      </c>
      <c r="H1700" s="155">
        <v>7</v>
      </c>
      <c r="I1700" s="156">
        <v>278.22000000000003</v>
      </c>
      <c r="J1700" s="156">
        <f>ROUND(I1700*H1700,2)</f>
        <v>1947.54</v>
      </c>
      <c r="K1700" s="153" t="s">
        <v>3562</v>
      </c>
      <c r="L1700" s="80"/>
      <c r="M1700" s="157" t="s">
        <v>31</v>
      </c>
      <c r="N1700" s="158" t="s">
        <v>3550</v>
      </c>
      <c r="O1700" s="159">
        <v>0.16500000000000001</v>
      </c>
      <c r="P1700" s="159">
        <f>O1700*H1700</f>
        <v>1.155</v>
      </c>
      <c r="Q1700" s="159">
        <v>1.8956999999999999E-4</v>
      </c>
      <c r="R1700" s="159">
        <f>Q1700*H1700</f>
        <v>1.3269899999999999E-3</v>
      </c>
      <c r="S1700" s="159">
        <v>0</v>
      </c>
      <c r="T1700" s="160">
        <f>S1700*H1700</f>
        <v>0</v>
      </c>
      <c r="U1700" s="79"/>
      <c r="V1700" s="79"/>
      <c r="W1700" s="79"/>
      <c r="X1700" s="79"/>
      <c r="Y1700" s="79"/>
      <c r="Z1700" s="79"/>
      <c r="AA1700" s="79"/>
      <c r="AB1700" s="79"/>
      <c r="AC1700" s="79"/>
      <c r="AD1700" s="79"/>
      <c r="AE1700" s="79"/>
      <c r="AR1700" s="161" t="s">
        <v>162</v>
      </c>
      <c r="AT1700" s="161" t="s">
        <v>26</v>
      </c>
      <c r="AU1700" s="161" t="s">
        <v>62</v>
      </c>
      <c r="AY1700" s="72" t="s">
        <v>107</v>
      </c>
      <c r="BE1700" s="162">
        <f>IF(N1700="základní",J1700,0)</f>
        <v>1947.54</v>
      </c>
      <c r="BF1700" s="162">
        <f>IF(N1700="snížená",J1700,0)</f>
        <v>0</v>
      </c>
      <c r="BG1700" s="162">
        <f>IF(N1700="zákl. přenesená",J1700,0)</f>
        <v>0</v>
      </c>
      <c r="BH1700" s="162">
        <f>IF(N1700="sníž. přenesená",J1700,0)</f>
        <v>0</v>
      </c>
      <c r="BI1700" s="162">
        <f>IF(N1700="nulová",J1700,0)</f>
        <v>0</v>
      </c>
      <c r="BJ1700" s="72" t="s">
        <v>105</v>
      </c>
      <c r="BK1700" s="162">
        <f>ROUND(I1700*H1700,2)</f>
        <v>1947.54</v>
      </c>
      <c r="BL1700" s="72" t="s">
        <v>162</v>
      </c>
      <c r="BM1700" s="161" t="s">
        <v>2631</v>
      </c>
    </row>
    <row r="1701" spans="1:65" s="82" customFormat="1" x14ac:dyDescent="0.2">
      <c r="A1701" s="79"/>
      <c r="B1701" s="80"/>
      <c r="C1701" s="79"/>
      <c r="D1701" s="163" t="s">
        <v>116</v>
      </c>
      <c r="E1701" s="79"/>
      <c r="F1701" s="164" t="s">
        <v>2632</v>
      </c>
      <c r="G1701" s="79"/>
      <c r="H1701" s="79"/>
      <c r="I1701" s="79"/>
      <c r="J1701" s="79"/>
      <c r="K1701" s="79"/>
      <c r="L1701" s="80"/>
      <c r="M1701" s="165"/>
      <c r="O1701" s="79"/>
      <c r="P1701" s="79"/>
      <c r="Q1701" s="79"/>
      <c r="R1701" s="79"/>
      <c r="S1701" s="79"/>
      <c r="T1701" s="166"/>
      <c r="U1701" s="79"/>
      <c r="V1701" s="79"/>
      <c r="W1701" s="79"/>
      <c r="X1701" s="79"/>
      <c r="Y1701" s="79"/>
      <c r="Z1701" s="79"/>
      <c r="AA1701" s="79"/>
      <c r="AB1701" s="79"/>
      <c r="AC1701" s="79"/>
      <c r="AD1701" s="79"/>
      <c r="AE1701" s="79"/>
      <c r="AT1701" s="72" t="s">
        <v>116</v>
      </c>
      <c r="AU1701" s="72" t="s">
        <v>62</v>
      </c>
    </row>
    <row r="1702" spans="1:65" s="82" customFormat="1" x14ac:dyDescent="0.2">
      <c r="A1702" s="79"/>
      <c r="B1702" s="80"/>
      <c r="C1702" s="79"/>
      <c r="D1702" s="167" t="s">
        <v>118</v>
      </c>
      <c r="E1702" s="79"/>
      <c r="F1702" s="168" t="s">
        <v>4217</v>
      </c>
      <c r="G1702" s="79"/>
      <c r="H1702" s="79"/>
      <c r="I1702" s="79"/>
      <c r="J1702" s="79"/>
      <c r="K1702" s="79"/>
      <c r="L1702" s="80"/>
      <c r="M1702" s="165"/>
      <c r="O1702" s="79"/>
      <c r="P1702" s="79"/>
      <c r="Q1702" s="79"/>
      <c r="R1702" s="79"/>
      <c r="S1702" s="79"/>
      <c r="T1702" s="166"/>
      <c r="U1702" s="79"/>
      <c r="V1702" s="79"/>
      <c r="W1702" s="79"/>
      <c r="X1702" s="79"/>
      <c r="Y1702" s="79"/>
      <c r="Z1702" s="79"/>
      <c r="AA1702" s="79"/>
      <c r="AB1702" s="79"/>
      <c r="AC1702" s="79"/>
      <c r="AD1702" s="79"/>
      <c r="AE1702" s="79"/>
      <c r="AT1702" s="72" t="s">
        <v>118</v>
      </c>
      <c r="AU1702" s="72" t="s">
        <v>62</v>
      </c>
    </row>
    <row r="1703" spans="1:65" s="82" customFormat="1" ht="16.5" customHeight="1" x14ac:dyDescent="0.2">
      <c r="A1703" s="79"/>
      <c r="B1703" s="150"/>
      <c r="C1703" s="151" t="s">
        <v>2633</v>
      </c>
      <c r="D1703" s="151" t="s">
        <v>26</v>
      </c>
      <c r="E1703" s="152" t="s">
        <v>2634</v>
      </c>
      <c r="F1703" s="153" t="s">
        <v>2635</v>
      </c>
      <c r="G1703" s="154" t="s">
        <v>161</v>
      </c>
      <c r="H1703" s="155">
        <v>3</v>
      </c>
      <c r="I1703" s="156">
        <v>1079.8499999999999</v>
      </c>
      <c r="J1703" s="156">
        <f>ROUND(I1703*H1703,2)</f>
        <v>3239.55</v>
      </c>
      <c r="K1703" s="153" t="s">
        <v>3562</v>
      </c>
      <c r="L1703" s="80"/>
      <c r="M1703" s="157" t="s">
        <v>31</v>
      </c>
      <c r="N1703" s="158" t="s">
        <v>3550</v>
      </c>
      <c r="O1703" s="159">
        <v>0.35</v>
      </c>
      <c r="P1703" s="159">
        <f>O1703*H1703</f>
        <v>1.0499999999999998</v>
      </c>
      <c r="Q1703" s="159">
        <v>1.1395699999999999E-3</v>
      </c>
      <c r="R1703" s="159">
        <f>Q1703*H1703</f>
        <v>3.4187099999999997E-3</v>
      </c>
      <c r="S1703" s="159">
        <v>0</v>
      </c>
      <c r="T1703" s="160">
        <f>S1703*H1703</f>
        <v>0</v>
      </c>
      <c r="U1703" s="79"/>
      <c r="V1703" s="79"/>
      <c r="W1703" s="79"/>
      <c r="X1703" s="79"/>
      <c r="Y1703" s="79"/>
      <c r="Z1703" s="79"/>
      <c r="AA1703" s="79"/>
      <c r="AB1703" s="79"/>
      <c r="AC1703" s="79"/>
      <c r="AD1703" s="79"/>
      <c r="AE1703" s="79"/>
      <c r="AR1703" s="161" t="s">
        <v>162</v>
      </c>
      <c r="AT1703" s="161" t="s">
        <v>26</v>
      </c>
      <c r="AU1703" s="161" t="s">
        <v>62</v>
      </c>
      <c r="AY1703" s="72" t="s">
        <v>107</v>
      </c>
      <c r="BE1703" s="162">
        <f>IF(N1703="základní",J1703,0)</f>
        <v>3239.55</v>
      </c>
      <c r="BF1703" s="162">
        <f>IF(N1703="snížená",J1703,0)</f>
        <v>0</v>
      </c>
      <c r="BG1703" s="162">
        <f>IF(N1703="zákl. přenesená",J1703,0)</f>
        <v>0</v>
      </c>
      <c r="BH1703" s="162">
        <f>IF(N1703="sníž. přenesená",J1703,0)</f>
        <v>0</v>
      </c>
      <c r="BI1703" s="162">
        <f>IF(N1703="nulová",J1703,0)</f>
        <v>0</v>
      </c>
      <c r="BJ1703" s="72" t="s">
        <v>105</v>
      </c>
      <c r="BK1703" s="162">
        <f>ROUND(I1703*H1703,2)</f>
        <v>3239.55</v>
      </c>
      <c r="BL1703" s="72" t="s">
        <v>162</v>
      </c>
      <c r="BM1703" s="161" t="s">
        <v>2636</v>
      </c>
    </row>
    <row r="1704" spans="1:65" s="82" customFormat="1" x14ac:dyDescent="0.2">
      <c r="A1704" s="79"/>
      <c r="B1704" s="80"/>
      <c r="C1704" s="79"/>
      <c r="D1704" s="163" t="s">
        <v>116</v>
      </c>
      <c r="E1704" s="79"/>
      <c r="F1704" s="164" t="s">
        <v>2637</v>
      </c>
      <c r="G1704" s="79"/>
      <c r="H1704" s="79"/>
      <c r="I1704" s="79"/>
      <c r="J1704" s="79"/>
      <c r="K1704" s="79"/>
      <c r="L1704" s="80"/>
      <c r="M1704" s="165"/>
      <c r="O1704" s="79"/>
      <c r="P1704" s="79"/>
      <c r="Q1704" s="79"/>
      <c r="R1704" s="79"/>
      <c r="S1704" s="79"/>
      <c r="T1704" s="166"/>
      <c r="U1704" s="79"/>
      <c r="V1704" s="79"/>
      <c r="W1704" s="79"/>
      <c r="X1704" s="79"/>
      <c r="Y1704" s="79"/>
      <c r="Z1704" s="79"/>
      <c r="AA1704" s="79"/>
      <c r="AB1704" s="79"/>
      <c r="AC1704" s="79"/>
      <c r="AD1704" s="79"/>
      <c r="AE1704" s="79"/>
      <c r="AT1704" s="72" t="s">
        <v>116</v>
      </c>
      <c r="AU1704" s="72" t="s">
        <v>62</v>
      </c>
    </row>
    <row r="1705" spans="1:65" s="82" customFormat="1" x14ac:dyDescent="0.2">
      <c r="A1705" s="79"/>
      <c r="B1705" s="80"/>
      <c r="C1705" s="79"/>
      <c r="D1705" s="167" t="s">
        <v>118</v>
      </c>
      <c r="E1705" s="79"/>
      <c r="F1705" s="168" t="s">
        <v>4218</v>
      </c>
      <c r="G1705" s="79"/>
      <c r="H1705" s="79"/>
      <c r="I1705" s="79"/>
      <c r="J1705" s="79"/>
      <c r="K1705" s="79"/>
      <c r="L1705" s="80"/>
      <c r="M1705" s="165"/>
      <c r="O1705" s="79"/>
      <c r="P1705" s="79"/>
      <c r="Q1705" s="79"/>
      <c r="R1705" s="79"/>
      <c r="S1705" s="79"/>
      <c r="T1705" s="166"/>
      <c r="U1705" s="79"/>
      <c r="V1705" s="79"/>
      <c r="W1705" s="79"/>
      <c r="X1705" s="79"/>
      <c r="Y1705" s="79"/>
      <c r="Z1705" s="79"/>
      <c r="AA1705" s="79"/>
      <c r="AB1705" s="79"/>
      <c r="AC1705" s="79"/>
      <c r="AD1705" s="79"/>
      <c r="AE1705" s="79"/>
      <c r="AT1705" s="72" t="s">
        <v>118</v>
      </c>
      <c r="AU1705" s="72" t="s">
        <v>62</v>
      </c>
    </row>
    <row r="1706" spans="1:65" s="82" customFormat="1" ht="16.5" customHeight="1" x14ac:dyDescent="0.2">
      <c r="A1706" s="79"/>
      <c r="B1706" s="150"/>
      <c r="C1706" s="151" t="s">
        <v>2638</v>
      </c>
      <c r="D1706" s="151" t="s">
        <v>26</v>
      </c>
      <c r="E1706" s="152" t="s">
        <v>2639</v>
      </c>
      <c r="F1706" s="153" t="s">
        <v>2640</v>
      </c>
      <c r="G1706" s="154" t="s">
        <v>161</v>
      </c>
      <c r="H1706" s="155">
        <v>1</v>
      </c>
      <c r="I1706" s="156">
        <v>1489.31</v>
      </c>
      <c r="J1706" s="156">
        <f>ROUND(I1706*H1706,2)</f>
        <v>1489.31</v>
      </c>
      <c r="K1706" s="153" t="s">
        <v>3562</v>
      </c>
      <c r="L1706" s="80"/>
      <c r="M1706" s="157" t="s">
        <v>31</v>
      </c>
      <c r="N1706" s="158" t="s">
        <v>3550</v>
      </c>
      <c r="O1706" s="159">
        <v>0.42199999999999999</v>
      </c>
      <c r="P1706" s="159">
        <f>O1706*H1706</f>
        <v>0.42199999999999999</v>
      </c>
      <c r="Q1706" s="159">
        <v>1.7295699999999999E-3</v>
      </c>
      <c r="R1706" s="159">
        <f>Q1706*H1706</f>
        <v>1.7295699999999999E-3</v>
      </c>
      <c r="S1706" s="159">
        <v>0</v>
      </c>
      <c r="T1706" s="160">
        <f>S1706*H1706</f>
        <v>0</v>
      </c>
      <c r="U1706" s="79"/>
      <c r="V1706" s="79"/>
      <c r="W1706" s="79"/>
      <c r="X1706" s="79"/>
      <c r="Y1706" s="79"/>
      <c r="Z1706" s="79"/>
      <c r="AA1706" s="79"/>
      <c r="AB1706" s="79"/>
      <c r="AC1706" s="79"/>
      <c r="AD1706" s="79"/>
      <c r="AE1706" s="79"/>
      <c r="AR1706" s="161" t="s">
        <v>162</v>
      </c>
      <c r="AT1706" s="161" t="s">
        <v>26</v>
      </c>
      <c r="AU1706" s="161" t="s">
        <v>62</v>
      </c>
      <c r="AY1706" s="72" t="s">
        <v>107</v>
      </c>
      <c r="BE1706" s="162">
        <f>IF(N1706="základní",J1706,0)</f>
        <v>1489.31</v>
      </c>
      <c r="BF1706" s="162">
        <f>IF(N1706="snížená",J1706,0)</f>
        <v>0</v>
      </c>
      <c r="BG1706" s="162">
        <f>IF(N1706="zákl. přenesená",J1706,0)</f>
        <v>0</v>
      </c>
      <c r="BH1706" s="162">
        <f>IF(N1706="sníž. přenesená",J1706,0)</f>
        <v>0</v>
      </c>
      <c r="BI1706" s="162">
        <f>IF(N1706="nulová",J1706,0)</f>
        <v>0</v>
      </c>
      <c r="BJ1706" s="72" t="s">
        <v>105</v>
      </c>
      <c r="BK1706" s="162">
        <f>ROUND(I1706*H1706,2)</f>
        <v>1489.31</v>
      </c>
      <c r="BL1706" s="72" t="s">
        <v>162</v>
      </c>
      <c r="BM1706" s="161" t="s">
        <v>2641</v>
      </c>
    </row>
    <row r="1707" spans="1:65" s="82" customFormat="1" x14ac:dyDescent="0.2">
      <c r="A1707" s="79"/>
      <c r="B1707" s="80"/>
      <c r="C1707" s="79"/>
      <c r="D1707" s="163" t="s">
        <v>116</v>
      </c>
      <c r="E1707" s="79"/>
      <c r="F1707" s="164" t="s">
        <v>2642</v>
      </c>
      <c r="G1707" s="79"/>
      <c r="H1707" s="79"/>
      <c r="I1707" s="79"/>
      <c r="J1707" s="79"/>
      <c r="K1707" s="79"/>
      <c r="L1707" s="80"/>
      <c r="M1707" s="165"/>
      <c r="O1707" s="79"/>
      <c r="P1707" s="79"/>
      <c r="Q1707" s="79"/>
      <c r="R1707" s="79"/>
      <c r="S1707" s="79"/>
      <c r="T1707" s="166"/>
      <c r="U1707" s="79"/>
      <c r="V1707" s="79"/>
      <c r="W1707" s="79"/>
      <c r="X1707" s="79"/>
      <c r="Y1707" s="79"/>
      <c r="Z1707" s="79"/>
      <c r="AA1707" s="79"/>
      <c r="AB1707" s="79"/>
      <c r="AC1707" s="79"/>
      <c r="AD1707" s="79"/>
      <c r="AE1707" s="79"/>
      <c r="AT1707" s="72" t="s">
        <v>116</v>
      </c>
      <c r="AU1707" s="72" t="s">
        <v>62</v>
      </c>
    </row>
    <row r="1708" spans="1:65" s="82" customFormat="1" x14ac:dyDescent="0.2">
      <c r="A1708" s="79"/>
      <c r="B1708" s="80"/>
      <c r="C1708" s="79"/>
      <c r="D1708" s="167" t="s">
        <v>118</v>
      </c>
      <c r="E1708" s="79"/>
      <c r="F1708" s="168" t="s">
        <v>4219</v>
      </c>
      <c r="G1708" s="79"/>
      <c r="H1708" s="79"/>
      <c r="I1708" s="79"/>
      <c r="J1708" s="79"/>
      <c r="K1708" s="79"/>
      <c r="L1708" s="80"/>
      <c r="M1708" s="165"/>
      <c r="O1708" s="79"/>
      <c r="P1708" s="79"/>
      <c r="Q1708" s="79"/>
      <c r="R1708" s="79"/>
      <c r="S1708" s="79"/>
      <c r="T1708" s="166"/>
      <c r="U1708" s="79"/>
      <c r="V1708" s="79"/>
      <c r="W1708" s="79"/>
      <c r="X1708" s="79"/>
      <c r="Y1708" s="79"/>
      <c r="Z1708" s="79"/>
      <c r="AA1708" s="79"/>
      <c r="AB1708" s="79"/>
      <c r="AC1708" s="79"/>
      <c r="AD1708" s="79"/>
      <c r="AE1708" s="79"/>
      <c r="AT1708" s="72" t="s">
        <v>118</v>
      </c>
      <c r="AU1708" s="72" t="s">
        <v>62</v>
      </c>
    </row>
    <row r="1709" spans="1:65" s="82" customFormat="1" ht="16.5" customHeight="1" x14ac:dyDescent="0.2">
      <c r="A1709" s="79"/>
      <c r="B1709" s="150"/>
      <c r="C1709" s="151" t="s">
        <v>2643</v>
      </c>
      <c r="D1709" s="151" t="s">
        <v>26</v>
      </c>
      <c r="E1709" s="152" t="s">
        <v>2644</v>
      </c>
      <c r="F1709" s="153" t="s">
        <v>2645</v>
      </c>
      <c r="G1709" s="154" t="s">
        <v>161</v>
      </c>
      <c r="H1709" s="155">
        <v>3</v>
      </c>
      <c r="I1709" s="156">
        <v>263.22000000000003</v>
      </c>
      <c r="J1709" s="156">
        <f>ROUND(I1709*H1709,2)</f>
        <v>789.66</v>
      </c>
      <c r="K1709" s="153" t="s">
        <v>3562</v>
      </c>
      <c r="L1709" s="80"/>
      <c r="M1709" s="157" t="s">
        <v>31</v>
      </c>
      <c r="N1709" s="158" t="s">
        <v>3550</v>
      </c>
      <c r="O1709" s="159">
        <v>0.16500000000000001</v>
      </c>
      <c r="P1709" s="159">
        <f>O1709*H1709</f>
        <v>0.495</v>
      </c>
      <c r="Q1709" s="159">
        <v>1.8956999999999999E-4</v>
      </c>
      <c r="R1709" s="159">
        <f>Q1709*H1709</f>
        <v>5.6870999999999994E-4</v>
      </c>
      <c r="S1709" s="159">
        <v>0</v>
      </c>
      <c r="T1709" s="160">
        <f>S1709*H1709</f>
        <v>0</v>
      </c>
      <c r="U1709" s="79"/>
      <c r="V1709" s="79"/>
      <c r="W1709" s="79"/>
      <c r="X1709" s="79"/>
      <c r="Y1709" s="79"/>
      <c r="Z1709" s="79"/>
      <c r="AA1709" s="79"/>
      <c r="AB1709" s="79"/>
      <c r="AC1709" s="79"/>
      <c r="AD1709" s="79"/>
      <c r="AE1709" s="79"/>
      <c r="AR1709" s="161" t="s">
        <v>162</v>
      </c>
      <c r="AT1709" s="161" t="s">
        <v>26</v>
      </c>
      <c r="AU1709" s="161" t="s">
        <v>62</v>
      </c>
      <c r="AY1709" s="72" t="s">
        <v>107</v>
      </c>
      <c r="BE1709" s="162">
        <f>IF(N1709="základní",J1709,0)</f>
        <v>789.66</v>
      </c>
      <c r="BF1709" s="162">
        <f>IF(N1709="snížená",J1709,0)</f>
        <v>0</v>
      </c>
      <c r="BG1709" s="162">
        <f>IF(N1709="zákl. přenesená",J1709,0)</f>
        <v>0</v>
      </c>
      <c r="BH1709" s="162">
        <f>IF(N1709="sníž. přenesená",J1709,0)</f>
        <v>0</v>
      </c>
      <c r="BI1709" s="162">
        <f>IF(N1709="nulová",J1709,0)</f>
        <v>0</v>
      </c>
      <c r="BJ1709" s="72" t="s">
        <v>105</v>
      </c>
      <c r="BK1709" s="162">
        <f>ROUND(I1709*H1709,2)</f>
        <v>789.66</v>
      </c>
      <c r="BL1709" s="72" t="s">
        <v>162</v>
      </c>
      <c r="BM1709" s="161" t="s">
        <v>2646</v>
      </c>
    </row>
    <row r="1710" spans="1:65" s="82" customFormat="1" x14ac:dyDescent="0.2">
      <c r="A1710" s="79"/>
      <c r="B1710" s="80"/>
      <c r="C1710" s="79"/>
      <c r="D1710" s="163" t="s">
        <v>116</v>
      </c>
      <c r="E1710" s="79"/>
      <c r="F1710" s="164" t="s">
        <v>2647</v>
      </c>
      <c r="G1710" s="79"/>
      <c r="H1710" s="79"/>
      <c r="I1710" s="79"/>
      <c r="J1710" s="79"/>
      <c r="K1710" s="79"/>
      <c r="L1710" s="80"/>
      <c r="M1710" s="165"/>
      <c r="O1710" s="79"/>
      <c r="P1710" s="79"/>
      <c r="Q1710" s="79"/>
      <c r="R1710" s="79"/>
      <c r="S1710" s="79"/>
      <c r="T1710" s="166"/>
      <c r="U1710" s="79"/>
      <c r="V1710" s="79"/>
      <c r="W1710" s="79"/>
      <c r="X1710" s="79"/>
      <c r="Y1710" s="79"/>
      <c r="Z1710" s="79"/>
      <c r="AA1710" s="79"/>
      <c r="AB1710" s="79"/>
      <c r="AC1710" s="79"/>
      <c r="AD1710" s="79"/>
      <c r="AE1710" s="79"/>
      <c r="AT1710" s="72" t="s">
        <v>116</v>
      </c>
      <c r="AU1710" s="72" t="s">
        <v>62</v>
      </c>
    </row>
    <row r="1711" spans="1:65" s="82" customFormat="1" x14ac:dyDescent="0.2">
      <c r="A1711" s="79"/>
      <c r="B1711" s="80"/>
      <c r="C1711" s="79"/>
      <c r="D1711" s="167" t="s">
        <v>118</v>
      </c>
      <c r="E1711" s="79"/>
      <c r="F1711" s="168" t="s">
        <v>4220</v>
      </c>
      <c r="G1711" s="79"/>
      <c r="H1711" s="79"/>
      <c r="I1711" s="79"/>
      <c r="J1711" s="79"/>
      <c r="K1711" s="79"/>
      <c r="L1711" s="80"/>
      <c r="M1711" s="165"/>
      <c r="O1711" s="79"/>
      <c r="P1711" s="79"/>
      <c r="Q1711" s="79"/>
      <c r="R1711" s="79"/>
      <c r="S1711" s="79"/>
      <c r="T1711" s="166"/>
      <c r="U1711" s="79"/>
      <c r="V1711" s="79"/>
      <c r="W1711" s="79"/>
      <c r="X1711" s="79"/>
      <c r="Y1711" s="79"/>
      <c r="Z1711" s="79"/>
      <c r="AA1711" s="79"/>
      <c r="AB1711" s="79"/>
      <c r="AC1711" s="79"/>
      <c r="AD1711" s="79"/>
      <c r="AE1711" s="79"/>
      <c r="AT1711" s="72" t="s">
        <v>118</v>
      </c>
      <c r="AU1711" s="72" t="s">
        <v>62</v>
      </c>
    </row>
    <row r="1712" spans="1:65" s="82" customFormat="1" ht="16.5" customHeight="1" x14ac:dyDescent="0.2">
      <c r="A1712" s="79"/>
      <c r="B1712" s="150"/>
      <c r="C1712" s="151" t="s">
        <v>2648</v>
      </c>
      <c r="D1712" s="151" t="s">
        <v>26</v>
      </c>
      <c r="E1712" s="152" t="s">
        <v>2649</v>
      </c>
      <c r="F1712" s="153" t="s">
        <v>2650</v>
      </c>
      <c r="G1712" s="154" t="s">
        <v>161</v>
      </c>
      <c r="H1712" s="155">
        <v>2</v>
      </c>
      <c r="I1712" s="156">
        <v>352.12</v>
      </c>
      <c r="J1712" s="156">
        <f>ROUND(I1712*H1712,2)</f>
        <v>704.24</v>
      </c>
      <c r="K1712" s="153" t="s">
        <v>3562</v>
      </c>
      <c r="L1712" s="80"/>
      <c r="M1712" s="157" t="s">
        <v>31</v>
      </c>
      <c r="N1712" s="158" t="s">
        <v>3550</v>
      </c>
      <c r="O1712" s="159">
        <v>0.20599999999999999</v>
      </c>
      <c r="P1712" s="159">
        <f>O1712*H1712</f>
        <v>0.41199999999999998</v>
      </c>
      <c r="Q1712" s="159">
        <v>3.2957E-4</v>
      </c>
      <c r="R1712" s="159">
        <f>Q1712*H1712</f>
        <v>6.5914000000000001E-4</v>
      </c>
      <c r="S1712" s="159">
        <v>0</v>
      </c>
      <c r="T1712" s="160">
        <f>S1712*H1712</f>
        <v>0</v>
      </c>
      <c r="U1712" s="79"/>
      <c r="V1712" s="79"/>
      <c r="W1712" s="79"/>
      <c r="X1712" s="79"/>
      <c r="Y1712" s="79"/>
      <c r="Z1712" s="79"/>
      <c r="AA1712" s="79"/>
      <c r="AB1712" s="79"/>
      <c r="AC1712" s="79"/>
      <c r="AD1712" s="79"/>
      <c r="AE1712" s="79"/>
      <c r="AR1712" s="161" t="s">
        <v>162</v>
      </c>
      <c r="AT1712" s="161" t="s">
        <v>26</v>
      </c>
      <c r="AU1712" s="161" t="s">
        <v>62</v>
      </c>
      <c r="AY1712" s="72" t="s">
        <v>107</v>
      </c>
      <c r="BE1712" s="162">
        <f>IF(N1712="základní",J1712,0)</f>
        <v>704.24</v>
      </c>
      <c r="BF1712" s="162">
        <f>IF(N1712="snížená",J1712,0)</f>
        <v>0</v>
      </c>
      <c r="BG1712" s="162">
        <f>IF(N1712="zákl. přenesená",J1712,0)</f>
        <v>0</v>
      </c>
      <c r="BH1712" s="162">
        <f>IF(N1712="sníž. přenesená",J1712,0)</f>
        <v>0</v>
      </c>
      <c r="BI1712" s="162">
        <f>IF(N1712="nulová",J1712,0)</f>
        <v>0</v>
      </c>
      <c r="BJ1712" s="72" t="s">
        <v>105</v>
      </c>
      <c r="BK1712" s="162">
        <f>ROUND(I1712*H1712,2)</f>
        <v>704.24</v>
      </c>
      <c r="BL1712" s="72" t="s">
        <v>162</v>
      </c>
      <c r="BM1712" s="161" t="s">
        <v>2651</v>
      </c>
    </row>
    <row r="1713" spans="1:65" s="82" customFormat="1" x14ac:dyDescent="0.2">
      <c r="A1713" s="79"/>
      <c r="B1713" s="80"/>
      <c r="C1713" s="79"/>
      <c r="D1713" s="163" t="s">
        <v>116</v>
      </c>
      <c r="E1713" s="79"/>
      <c r="F1713" s="164" t="s">
        <v>2652</v>
      </c>
      <c r="G1713" s="79"/>
      <c r="H1713" s="79"/>
      <c r="I1713" s="79"/>
      <c r="J1713" s="79"/>
      <c r="K1713" s="79"/>
      <c r="L1713" s="80"/>
      <c r="M1713" s="165"/>
      <c r="O1713" s="79"/>
      <c r="P1713" s="79"/>
      <c r="Q1713" s="79"/>
      <c r="R1713" s="79"/>
      <c r="S1713" s="79"/>
      <c r="T1713" s="166"/>
      <c r="U1713" s="79"/>
      <c r="V1713" s="79"/>
      <c r="W1713" s="79"/>
      <c r="X1713" s="79"/>
      <c r="Y1713" s="79"/>
      <c r="Z1713" s="79"/>
      <c r="AA1713" s="79"/>
      <c r="AB1713" s="79"/>
      <c r="AC1713" s="79"/>
      <c r="AD1713" s="79"/>
      <c r="AE1713" s="79"/>
      <c r="AT1713" s="72" t="s">
        <v>116</v>
      </c>
      <c r="AU1713" s="72" t="s">
        <v>62</v>
      </c>
    </row>
    <row r="1714" spans="1:65" s="82" customFormat="1" x14ac:dyDescent="0.2">
      <c r="A1714" s="79"/>
      <c r="B1714" s="80"/>
      <c r="C1714" s="79"/>
      <c r="D1714" s="167" t="s">
        <v>118</v>
      </c>
      <c r="E1714" s="79"/>
      <c r="F1714" s="168" t="s">
        <v>4221</v>
      </c>
      <c r="G1714" s="79"/>
      <c r="H1714" s="79"/>
      <c r="I1714" s="79"/>
      <c r="J1714" s="79"/>
      <c r="K1714" s="79"/>
      <c r="L1714" s="80"/>
      <c r="M1714" s="165"/>
      <c r="O1714" s="79"/>
      <c r="P1714" s="79"/>
      <c r="Q1714" s="79"/>
      <c r="R1714" s="79"/>
      <c r="S1714" s="79"/>
      <c r="T1714" s="166"/>
      <c r="U1714" s="79"/>
      <c r="V1714" s="79"/>
      <c r="W1714" s="79"/>
      <c r="X1714" s="79"/>
      <c r="Y1714" s="79"/>
      <c r="Z1714" s="79"/>
      <c r="AA1714" s="79"/>
      <c r="AB1714" s="79"/>
      <c r="AC1714" s="79"/>
      <c r="AD1714" s="79"/>
      <c r="AE1714" s="79"/>
      <c r="AT1714" s="72" t="s">
        <v>118</v>
      </c>
      <c r="AU1714" s="72" t="s">
        <v>62</v>
      </c>
    </row>
    <row r="1715" spans="1:65" s="82" customFormat="1" ht="16.5" customHeight="1" x14ac:dyDescent="0.2">
      <c r="A1715" s="79"/>
      <c r="B1715" s="150"/>
      <c r="C1715" s="151" t="s">
        <v>2653</v>
      </c>
      <c r="D1715" s="151" t="s">
        <v>26</v>
      </c>
      <c r="E1715" s="152" t="s">
        <v>2654</v>
      </c>
      <c r="F1715" s="153" t="s">
        <v>2655</v>
      </c>
      <c r="G1715" s="154" t="s">
        <v>161</v>
      </c>
      <c r="H1715" s="155">
        <v>1</v>
      </c>
      <c r="I1715" s="156">
        <v>480.34</v>
      </c>
      <c r="J1715" s="156">
        <f>ROUND(I1715*H1715,2)</f>
        <v>480.34</v>
      </c>
      <c r="K1715" s="153" t="s">
        <v>3562</v>
      </c>
      <c r="L1715" s="80"/>
      <c r="M1715" s="157" t="s">
        <v>31</v>
      </c>
      <c r="N1715" s="158" t="s">
        <v>3550</v>
      </c>
      <c r="O1715" s="159">
        <v>0.22700000000000001</v>
      </c>
      <c r="P1715" s="159">
        <f>O1715*H1715</f>
        <v>0.22700000000000001</v>
      </c>
      <c r="Q1715" s="159">
        <v>5.6957000000000004E-4</v>
      </c>
      <c r="R1715" s="159">
        <f>Q1715*H1715</f>
        <v>5.6957000000000004E-4</v>
      </c>
      <c r="S1715" s="159">
        <v>0</v>
      </c>
      <c r="T1715" s="160">
        <f>S1715*H1715</f>
        <v>0</v>
      </c>
      <c r="U1715" s="79"/>
      <c r="V1715" s="79"/>
      <c r="W1715" s="79"/>
      <c r="X1715" s="79"/>
      <c r="Y1715" s="79"/>
      <c r="Z1715" s="79"/>
      <c r="AA1715" s="79"/>
      <c r="AB1715" s="79"/>
      <c r="AC1715" s="79"/>
      <c r="AD1715" s="79"/>
      <c r="AE1715" s="79"/>
      <c r="AR1715" s="161" t="s">
        <v>162</v>
      </c>
      <c r="AT1715" s="161" t="s">
        <v>26</v>
      </c>
      <c r="AU1715" s="161" t="s">
        <v>62</v>
      </c>
      <c r="AY1715" s="72" t="s">
        <v>107</v>
      </c>
      <c r="BE1715" s="162">
        <f>IF(N1715="základní",J1715,0)</f>
        <v>480.34</v>
      </c>
      <c r="BF1715" s="162">
        <f>IF(N1715="snížená",J1715,0)</f>
        <v>0</v>
      </c>
      <c r="BG1715" s="162">
        <f>IF(N1715="zákl. přenesená",J1715,0)</f>
        <v>0</v>
      </c>
      <c r="BH1715" s="162">
        <f>IF(N1715="sníž. přenesená",J1715,0)</f>
        <v>0</v>
      </c>
      <c r="BI1715" s="162">
        <f>IF(N1715="nulová",J1715,0)</f>
        <v>0</v>
      </c>
      <c r="BJ1715" s="72" t="s">
        <v>105</v>
      </c>
      <c r="BK1715" s="162">
        <f>ROUND(I1715*H1715,2)</f>
        <v>480.34</v>
      </c>
      <c r="BL1715" s="72" t="s">
        <v>162</v>
      </c>
      <c r="BM1715" s="161" t="s">
        <v>2656</v>
      </c>
    </row>
    <row r="1716" spans="1:65" s="82" customFormat="1" x14ac:dyDescent="0.2">
      <c r="A1716" s="79"/>
      <c r="B1716" s="80"/>
      <c r="C1716" s="79"/>
      <c r="D1716" s="163" t="s">
        <v>116</v>
      </c>
      <c r="E1716" s="79"/>
      <c r="F1716" s="164" t="s">
        <v>2657</v>
      </c>
      <c r="G1716" s="79"/>
      <c r="H1716" s="79"/>
      <c r="I1716" s="79"/>
      <c r="J1716" s="79"/>
      <c r="K1716" s="79"/>
      <c r="L1716" s="80"/>
      <c r="M1716" s="165"/>
      <c r="O1716" s="79"/>
      <c r="P1716" s="79"/>
      <c r="Q1716" s="79"/>
      <c r="R1716" s="79"/>
      <c r="S1716" s="79"/>
      <c r="T1716" s="166"/>
      <c r="U1716" s="79"/>
      <c r="V1716" s="79"/>
      <c r="W1716" s="79"/>
      <c r="X1716" s="79"/>
      <c r="Y1716" s="79"/>
      <c r="Z1716" s="79"/>
      <c r="AA1716" s="79"/>
      <c r="AB1716" s="79"/>
      <c r="AC1716" s="79"/>
      <c r="AD1716" s="79"/>
      <c r="AE1716" s="79"/>
      <c r="AT1716" s="72" t="s">
        <v>116</v>
      </c>
      <c r="AU1716" s="72" t="s">
        <v>62</v>
      </c>
    </row>
    <row r="1717" spans="1:65" s="82" customFormat="1" x14ac:dyDescent="0.2">
      <c r="A1717" s="79"/>
      <c r="B1717" s="80"/>
      <c r="C1717" s="79"/>
      <c r="D1717" s="167" t="s">
        <v>118</v>
      </c>
      <c r="E1717" s="79"/>
      <c r="F1717" s="168" t="s">
        <v>4222</v>
      </c>
      <c r="G1717" s="79"/>
      <c r="H1717" s="79"/>
      <c r="I1717" s="79"/>
      <c r="J1717" s="79"/>
      <c r="K1717" s="79"/>
      <c r="L1717" s="80"/>
      <c r="M1717" s="165"/>
      <c r="O1717" s="79"/>
      <c r="P1717" s="79"/>
      <c r="Q1717" s="79"/>
      <c r="R1717" s="79"/>
      <c r="S1717" s="79"/>
      <c r="T1717" s="166"/>
      <c r="U1717" s="79"/>
      <c r="V1717" s="79"/>
      <c r="W1717" s="79"/>
      <c r="X1717" s="79"/>
      <c r="Y1717" s="79"/>
      <c r="Z1717" s="79"/>
      <c r="AA1717" s="79"/>
      <c r="AB1717" s="79"/>
      <c r="AC1717" s="79"/>
      <c r="AD1717" s="79"/>
      <c r="AE1717" s="79"/>
      <c r="AT1717" s="72" t="s">
        <v>118</v>
      </c>
      <c r="AU1717" s="72" t="s">
        <v>62</v>
      </c>
    </row>
    <row r="1718" spans="1:65" s="82" customFormat="1" ht="16.5" customHeight="1" x14ac:dyDescent="0.2">
      <c r="A1718" s="79"/>
      <c r="B1718" s="150"/>
      <c r="C1718" s="151" t="s">
        <v>2658</v>
      </c>
      <c r="D1718" s="151" t="s">
        <v>26</v>
      </c>
      <c r="E1718" s="152" t="s">
        <v>2659</v>
      </c>
      <c r="F1718" s="153" t="s">
        <v>2660</v>
      </c>
      <c r="G1718" s="154" t="s">
        <v>161</v>
      </c>
      <c r="H1718" s="155">
        <v>4</v>
      </c>
      <c r="I1718" s="156">
        <v>434.22</v>
      </c>
      <c r="J1718" s="156">
        <f>ROUND(I1718*H1718,2)</f>
        <v>1736.88</v>
      </c>
      <c r="K1718" s="153" t="s">
        <v>3562</v>
      </c>
      <c r="L1718" s="80"/>
      <c r="M1718" s="157" t="s">
        <v>31</v>
      </c>
      <c r="N1718" s="158" t="s">
        <v>3550</v>
      </c>
      <c r="O1718" s="159">
        <v>0.16500000000000001</v>
      </c>
      <c r="P1718" s="159">
        <f>O1718*H1718</f>
        <v>0.66</v>
      </c>
      <c r="Q1718" s="159">
        <v>1.8956999999999999E-4</v>
      </c>
      <c r="R1718" s="159">
        <f>Q1718*H1718</f>
        <v>7.5827999999999996E-4</v>
      </c>
      <c r="S1718" s="159">
        <v>0</v>
      </c>
      <c r="T1718" s="160">
        <f>S1718*H1718</f>
        <v>0</v>
      </c>
      <c r="U1718" s="79"/>
      <c r="V1718" s="79"/>
      <c r="W1718" s="79"/>
      <c r="X1718" s="79"/>
      <c r="Y1718" s="79"/>
      <c r="Z1718" s="79"/>
      <c r="AA1718" s="79"/>
      <c r="AB1718" s="79"/>
      <c r="AC1718" s="79"/>
      <c r="AD1718" s="79"/>
      <c r="AE1718" s="79"/>
      <c r="AR1718" s="161" t="s">
        <v>162</v>
      </c>
      <c r="AT1718" s="161" t="s">
        <v>26</v>
      </c>
      <c r="AU1718" s="161" t="s">
        <v>62</v>
      </c>
      <c r="AY1718" s="72" t="s">
        <v>107</v>
      </c>
      <c r="BE1718" s="162">
        <f>IF(N1718="základní",J1718,0)</f>
        <v>1736.88</v>
      </c>
      <c r="BF1718" s="162">
        <f>IF(N1718="snížená",J1718,0)</f>
        <v>0</v>
      </c>
      <c r="BG1718" s="162">
        <f>IF(N1718="zákl. přenesená",J1718,0)</f>
        <v>0</v>
      </c>
      <c r="BH1718" s="162">
        <f>IF(N1718="sníž. přenesená",J1718,0)</f>
        <v>0</v>
      </c>
      <c r="BI1718" s="162">
        <f>IF(N1718="nulová",J1718,0)</f>
        <v>0</v>
      </c>
      <c r="BJ1718" s="72" t="s">
        <v>105</v>
      </c>
      <c r="BK1718" s="162">
        <f>ROUND(I1718*H1718,2)</f>
        <v>1736.88</v>
      </c>
      <c r="BL1718" s="72" t="s">
        <v>162</v>
      </c>
      <c r="BM1718" s="161" t="s">
        <v>2661</v>
      </c>
    </row>
    <row r="1719" spans="1:65" s="82" customFormat="1" x14ac:dyDescent="0.2">
      <c r="A1719" s="79"/>
      <c r="B1719" s="80"/>
      <c r="C1719" s="79"/>
      <c r="D1719" s="163" t="s">
        <v>116</v>
      </c>
      <c r="E1719" s="79"/>
      <c r="F1719" s="164" t="s">
        <v>2662</v>
      </c>
      <c r="G1719" s="79"/>
      <c r="H1719" s="79"/>
      <c r="I1719" s="79"/>
      <c r="J1719" s="79"/>
      <c r="K1719" s="79"/>
      <c r="L1719" s="80"/>
      <c r="M1719" s="165"/>
      <c r="O1719" s="79"/>
      <c r="P1719" s="79"/>
      <c r="Q1719" s="79"/>
      <c r="R1719" s="79"/>
      <c r="S1719" s="79"/>
      <c r="T1719" s="166"/>
      <c r="U1719" s="79"/>
      <c r="V1719" s="79"/>
      <c r="W1719" s="79"/>
      <c r="X1719" s="79"/>
      <c r="Y1719" s="79"/>
      <c r="Z1719" s="79"/>
      <c r="AA1719" s="79"/>
      <c r="AB1719" s="79"/>
      <c r="AC1719" s="79"/>
      <c r="AD1719" s="79"/>
      <c r="AE1719" s="79"/>
      <c r="AT1719" s="72" t="s">
        <v>116</v>
      </c>
      <c r="AU1719" s="72" t="s">
        <v>62</v>
      </c>
    </row>
    <row r="1720" spans="1:65" s="82" customFormat="1" x14ac:dyDescent="0.2">
      <c r="A1720" s="79"/>
      <c r="B1720" s="80"/>
      <c r="C1720" s="79"/>
      <c r="D1720" s="167" t="s">
        <v>118</v>
      </c>
      <c r="E1720" s="79"/>
      <c r="F1720" s="168" t="s">
        <v>4223</v>
      </c>
      <c r="G1720" s="79"/>
      <c r="H1720" s="79"/>
      <c r="I1720" s="79"/>
      <c r="J1720" s="79"/>
      <c r="K1720" s="79"/>
      <c r="L1720" s="80"/>
      <c r="M1720" s="165"/>
      <c r="O1720" s="79"/>
      <c r="P1720" s="79"/>
      <c r="Q1720" s="79"/>
      <c r="R1720" s="79"/>
      <c r="S1720" s="79"/>
      <c r="T1720" s="166"/>
      <c r="U1720" s="79"/>
      <c r="V1720" s="79"/>
      <c r="W1720" s="79"/>
      <c r="X1720" s="79"/>
      <c r="Y1720" s="79"/>
      <c r="Z1720" s="79"/>
      <c r="AA1720" s="79"/>
      <c r="AB1720" s="79"/>
      <c r="AC1720" s="79"/>
      <c r="AD1720" s="79"/>
      <c r="AE1720" s="79"/>
      <c r="AT1720" s="72" t="s">
        <v>118</v>
      </c>
      <c r="AU1720" s="72" t="s">
        <v>62</v>
      </c>
    </row>
    <row r="1721" spans="1:65" s="82" customFormat="1" ht="16.5" customHeight="1" x14ac:dyDescent="0.2">
      <c r="A1721" s="79"/>
      <c r="B1721" s="150"/>
      <c r="C1721" s="151" t="s">
        <v>2663</v>
      </c>
      <c r="D1721" s="151" t="s">
        <v>26</v>
      </c>
      <c r="E1721" s="152" t="s">
        <v>2664</v>
      </c>
      <c r="F1721" s="153" t="s">
        <v>2665</v>
      </c>
      <c r="G1721" s="154" t="s">
        <v>161</v>
      </c>
      <c r="H1721" s="155">
        <v>2</v>
      </c>
      <c r="I1721" s="156">
        <v>517.12</v>
      </c>
      <c r="J1721" s="156">
        <f>ROUND(I1721*H1721,2)</f>
        <v>1034.24</v>
      </c>
      <c r="K1721" s="153" t="s">
        <v>3562</v>
      </c>
      <c r="L1721" s="80"/>
      <c r="M1721" s="157" t="s">
        <v>31</v>
      </c>
      <c r="N1721" s="158" t="s">
        <v>3550</v>
      </c>
      <c r="O1721" s="159">
        <v>0.20599999999999999</v>
      </c>
      <c r="P1721" s="159">
        <f>O1721*H1721</f>
        <v>0.41199999999999998</v>
      </c>
      <c r="Q1721" s="159">
        <v>3.2957E-4</v>
      </c>
      <c r="R1721" s="159">
        <f>Q1721*H1721</f>
        <v>6.5914000000000001E-4</v>
      </c>
      <c r="S1721" s="159">
        <v>0</v>
      </c>
      <c r="T1721" s="160">
        <f>S1721*H1721</f>
        <v>0</v>
      </c>
      <c r="U1721" s="79"/>
      <c r="V1721" s="79"/>
      <c r="W1721" s="79"/>
      <c r="X1721" s="79"/>
      <c r="Y1721" s="79"/>
      <c r="Z1721" s="79"/>
      <c r="AA1721" s="79"/>
      <c r="AB1721" s="79"/>
      <c r="AC1721" s="79"/>
      <c r="AD1721" s="79"/>
      <c r="AE1721" s="79"/>
      <c r="AR1721" s="161" t="s">
        <v>162</v>
      </c>
      <c r="AT1721" s="161" t="s">
        <v>26</v>
      </c>
      <c r="AU1721" s="161" t="s">
        <v>62</v>
      </c>
      <c r="AY1721" s="72" t="s">
        <v>107</v>
      </c>
      <c r="BE1721" s="162">
        <f>IF(N1721="základní",J1721,0)</f>
        <v>1034.24</v>
      </c>
      <c r="BF1721" s="162">
        <f>IF(N1721="snížená",J1721,0)</f>
        <v>0</v>
      </c>
      <c r="BG1721" s="162">
        <f>IF(N1721="zákl. přenesená",J1721,0)</f>
        <v>0</v>
      </c>
      <c r="BH1721" s="162">
        <f>IF(N1721="sníž. přenesená",J1721,0)</f>
        <v>0</v>
      </c>
      <c r="BI1721" s="162">
        <f>IF(N1721="nulová",J1721,0)</f>
        <v>0</v>
      </c>
      <c r="BJ1721" s="72" t="s">
        <v>105</v>
      </c>
      <c r="BK1721" s="162">
        <f>ROUND(I1721*H1721,2)</f>
        <v>1034.24</v>
      </c>
      <c r="BL1721" s="72" t="s">
        <v>162</v>
      </c>
      <c r="BM1721" s="161" t="s">
        <v>2666</v>
      </c>
    </row>
    <row r="1722" spans="1:65" s="82" customFormat="1" x14ac:dyDescent="0.2">
      <c r="A1722" s="79"/>
      <c r="B1722" s="80"/>
      <c r="C1722" s="79"/>
      <c r="D1722" s="163" t="s">
        <v>116</v>
      </c>
      <c r="E1722" s="79"/>
      <c r="F1722" s="164" t="s">
        <v>2667</v>
      </c>
      <c r="G1722" s="79"/>
      <c r="H1722" s="79"/>
      <c r="I1722" s="79"/>
      <c r="J1722" s="79"/>
      <c r="K1722" s="79"/>
      <c r="L1722" s="80"/>
      <c r="M1722" s="165"/>
      <c r="O1722" s="79"/>
      <c r="P1722" s="79"/>
      <c r="Q1722" s="79"/>
      <c r="R1722" s="79"/>
      <c r="S1722" s="79"/>
      <c r="T1722" s="166"/>
      <c r="U1722" s="79"/>
      <c r="V1722" s="79"/>
      <c r="W1722" s="79"/>
      <c r="X1722" s="79"/>
      <c r="Y1722" s="79"/>
      <c r="Z1722" s="79"/>
      <c r="AA1722" s="79"/>
      <c r="AB1722" s="79"/>
      <c r="AC1722" s="79"/>
      <c r="AD1722" s="79"/>
      <c r="AE1722" s="79"/>
      <c r="AT1722" s="72" t="s">
        <v>116</v>
      </c>
      <c r="AU1722" s="72" t="s">
        <v>62</v>
      </c>
    </row>
    <row r="1723" spans="1:65" s="82" customFormat="1" x14ac:dyDescent="0.2">
      <c r="A1723" s="79"/>
      <c r="B1723" s="80"/>
      <c r="C1723" s="79"/>
      <c r="D1723" s="167" t="s">
        <v>118</v>
      </c>
      <c r="E1723" s="79"/>
      <c r="F1723" s="168" t="s">
        <v>4224</v>
      </c>
      <c r="G1723" s="79"/>
      <c r="H1723" s="79"/>
      <c r="I1723" s="79"/>
      <c r="J1723" s="79"/>
      <c r="K1723" s="79"/>
      <c r="L1723" s="80"/>
      <c r="M1723" s="165"/>
      <c r="O1723" s="79"/>
      <c r="P1723" s="79"/>
      <c r="Q1723" s="79"/>
      <c r="R1723" s="79"/>
      <c r="S1723" s="79"/>
      <c r="T1723" s="166"/>
      <c r="U1723" s="79"/>
      <c r="V1723" s="79"/>
      <c r="W1723" s="79"/>
      <c r="X1723" s="79"/>
      <c r="Y1723" s="79"/>
      <c r="Z1723" s="79"/>
      <c r="AA1723" s="79"/>
      <c r="AB1723" s="79"/>
      <c r="AC1723" s="79"/>
      <c r="AD1723" s="79"/>
      <c r="AE1723" s="79"/>
      <c r="AT1723" s="72" t="s">
        <v>118</v>
      </c>
      <c r="AU1723" s="72" t="s">
        <v>62</v>
      </c>
    </row>
    <row r="1724" spans="1:65" s="82" customFormat="1" ht="16.5" customHeight="1" x14ac:dyDescent="0.2">
      <c r="A1724" s="79"/>
      <c r="B1724" s="150"/>
      <c r="C1724" s="151" t="s">
        <v>2668</v>
      </c>
      <c r="D1724" s="151" t="s">
        <v>26</v>
      </c>
      <c r="E1724" s="152" t="s">
        <v>2669</v>
      </c>
      <c r="F1724" s="153" t="s">
        <v>2670</v>
      </c>
      <c r="G1724" s="154" t="s">
        <v>161</v>
      </c>
      <c r="H1724" s="155">
        <v>1</v>
      </c>
      <c r="I1724" s="156">
        <v>633.34</v>
      </c>
      <c r="J1724" s="156">
        <f>ROUND(I1724*H1724,2)</f>
        <v>633.34</v>
      </c>
      <c r="K1724" s="153" t="s">
        <v>3562</v>
      </c>
      <c r="L1724" s="80"/>
      <c r="M1724" s="157" t="s">
        <v>31</v>
      </c>
      <c r="N1724" s="158" t="s">
        <v>3550</v>
      </c>
      <c r="O1724" s="159">
        <v>0.22700000000000001</v>
      </c>
      <c r="P1724" s="159">
        <f>O1724*H1724</f>
        <v>0.22700000000000001</v>
      </c>
      <c r="Q1724" s="159">
        <v>5.6957000000000004E-4</v>
      </c>
      <c r="R1724" s="159">
        <f>Q1724*H1724</f>
        <v>5.6957000000000004E-4</v>
      </c>
      <c r="S1724" s="159">
        <v>0</v>
      </c>
      <c r="T1724" s="160">
        <f>S1724*H1724</f>
        <v>0</v>
      </c>
      <c r="U1724" s="79"/>
      <c r="V1724" s="79"/>
      <c r="W1724" s="79"/>
      <c r="X1724" s="79"/>
      <c r="Y1724" s="79"/>
      <c r="Z1724" s="79"/>
      <c r="AA1724" s="79"/>
      <c r="AB1724" s="79"/>
      <c r="AC1724" s="79"/>
      <c r="AD1724" s="79"/>
      <c r="AE1724" s="79"/>
      <c r="AR1724" s="161" t="s">
        <v>162</v>
      </c>
      <c r="AT1724" s="161" t="s">
        <v>26</v>
      </c>
      <c r="AU1724" s="161" t="s">
        <v>62</v>
      </c>
      <c r="AY1724" s="72" t="s">
        <v>107</v>
      </c>
      <c r="BE1724" s="162">
        <f>IF(N1724="základní",J1724,0)</f>
        <v>633.34</v>
      </c>
      <c r="BF1724" s="162">
        <f>IF(N1724="snížená",J1724,0)</f>
        <v>0</v>
      </c>
      <c r="BG1724" s="162">
        <f>IF(N1724="zákl. přenesená",J1724,0)</f>
        <v>0</v>
      </c>
      <c r="BH1724" s="162">
        <f>IF(N1724="sníž. přenesená",J1724,0)</f>
        <v>0</v>
      </c>
      <c r="BI1724" s="162">
        <f>IF(N1724="nulová",J1724,0)</f>
        <v>0</v>
      </c>
      <c r="BJ1724" s="72" t="s">
        <v>105</v>
      </c>
      <c r="BK1724" s="162">
        <f>ROUND(I1724*H1724,2)</f>
        <v>633.34</v>
      </c>
      <c r="BL1724" s="72" t="s">
        <v>162</v>
      </c>
      <c r="BM1724" s="161" t="s">
        <v>2671</v>
      </c>
    </row>
    <row r="1725" spans="1:65" s="82" customFormat="1" x14ac:dyDescent="0.2">
      <c r="A1725" s="79"/>
      <c r="B1725" s="80"/>
      <c r="C1725" s="79"/>
      <c r="D1725" s="163" t="s">
        <v>116</v>
      </c>
      <c r="E1725" s="79"/>
      <c r="F1725" s="164" t="s">
        <v>2672</v>
      </c>
      <c r="G1725" s="79"/>
      <c r="H1725" s="79"/>
      <c r="I1725" s="79"/>
      <c r="J1725" s="79"/>
      <c r="K1725" s="79"/>
      <c r="L1725" s="80"/>
      <c r="M1725" s="165"/>
      <c r="O1725" s="79"/>
      <c r="P1725" s="79"/>
      <c r="Q1725" s="79"/>
      <c r="R1725" s="79"/>
      <c r="S1725" s="79"/>
      <c r="T1725" s="166"/>
      <c r="U1725" s="79"/>
      <c r="V1725" s="79"/>
      <c r="W1725" s="79"/>
      <c r="X1725" s="79"/>
      <c r="Y1725" s="79"/>
      <c r="Z1725" s="79"/>
      <c r="AA1725" s="79"/>
      <c r="AB1725" s="79"/>
      <c r="AC1725" s="79"/>
      <c r="AD1725" s="79"/>
      <c r="AE1725" s="79"/>
      <c r="AT1725" s="72" t="s">
        <v>116</v>
      </c>
      <c r="AU1725" s="72" t="s">
        <v>62</v>
      </c>
    </row>
    <row r="1726" spans="1:65" s="82" customFormat="1" x14ac:dyDescent="0.2">
      <c r="A1726" s="79"/>
      <c r="B1726" s="80"/>
      <c r="C1726" s="79"/>
      <c r="D1726" s="167" t="s">
        <v>118</v>
      </c>
      <c r="E1726" s="79"/>
      <c r="F1726" s="168" t="s">
        <v>4225</v>
      </c>
      <c r="G1726" s="79"/>
      <c r="H1726" s="79"/>
      <c r="I1726" s="79"/>
      <c r="J1726" s="79"/>
      <c r="K1726" s="79"/>
      <c r="L1726" s="80"/>
      <c r="M1726" s="165"/>
      <c r="O1726" s="79"/>
      <c r="P1726" s="79"/>
      <c r="Q1726" s="79"/>
      <c r="R1726" s="79"/>
      <c r="S1726" s="79"/>
      <c r="T1726" s="166"/>
      <c r="U1726" s="79"/>
      <c r="V1726" s="79"/>
      <c r="W1726" s="79"/>
      <c r="X1726" s="79"/>
      <c r="Y1726" s="79"/>
      <c r="Z1726" s="79"/>
      <c r="AA1726" s="79"/>
      <c r="AB1726" s="79"/>
      <c r="AC1726" s="79"/>
      <c r="AD1726" s="79"/>
      <c r="AE1726" s="79"/>
      <c r="AT1726" s="72" t="s">
        <v>118</v>
      </c>
      <c r="AU1726" s="72" t="s">
        <v>62</v>
      </c>
    </row>
    <row r="1727" spans="1:65" s="82" customFormat="1" ht="16.5" customHeight="1" x14ac:dyDescent="0.2">
      <c r="A1727" s="79"/>
      <c r="B1727" s="150"/>
      <c r="C1727" s="151" t="s">
        <v>2673</v>
      </c>
      <c r="D1727" s="151" t="s">
        <v>26</v>
      </c>
      <c r="E1727" s="152" t="s">
        <v>2674</v>
      </c>
      <c r="F1727" s="153" t="s">
        <v>2675</v>
      </c>
      <c r="G1727" s="154" t="s">
        <v>161</v>
      </c>
      <c r="H1727" s="155">
        <v>1</v>
      </c>
      <c r="I1727" s="156">
        <v>2605.29</v>
      </c>
      <c r="J1727" s="156">
        <f>ROUND(I1727*H1727,2)</f>
        <v>2605.29</v>
      </c>
      <c r="K1727" s="153" t="s">
        <v>3562</v>
      </c>
      <c r="L1727" s="80"/>
      <c r="M1727" s="157" t="s">
        <v>31</v>
      </c>
      <c r="N1727" s="158" t="s">
        <v>3550</v>
      </c>
      <c r="O1727" s="159">
        <v>0.20599999999999999</v>
      </c>
      <c r="P1727" s="159">
        <f>O1727*H1727</f>
        <v>0.20599999999999999</v>
      </c>
      <c r="Q1727" s="159">
        <v>8.9999999999999998E-4</v>
      </c>
      <c r="R1727" s="159">
        <f>Q1727*H1727</f>
        <v>8.9999999999999998E-4</v>
      </c>
      <c r="S1727" s="159">
        <v>0</v>
      </c>
      <c r="T1727" s="160">
        <f>S1727*H1727</f>
        <v>0</v>
      </c>
      <c r="U1727" s="79"/>
      <c r="V1727" s="79"/>
      <c r="W1727" s="79"/>
      <c r="X1727" s="79"/>
      <c r="Y1727" s="79"/>
      <c r="Z1727" s="79"/>
      <c r="AA1727" s="79"/>
      <c r="AB1727" s="79"/>
      <c r="AC1727" s="79"/>
      <c r="AD1727" s="79"/>
      <c r="AE1727" s="79"/>
      <c r="AR1727" s="161" t="s">
        <v>162</v>
      </c>
      <c r="AT1727" s="161" t="s">
        <v>26</v>
      </c>
      <c r="AU1727" s="161" t="s">
        <v>62</v>
      </c>
      <c r="AY1727" s="72" t="s">
        <v>107</v>
      </c>
      <c r="BE1727" s="162">
        <f>IF(N1727="základní",J1727,0)</f>
        <v>2605.29</v>
      </c>
      <c r="BF1727" s="162">
        <f>IF(N1727="snížená",J1727,0)</f>
        <v>0</v>
      </c>
      <c r="BG1727" s="162">
        <f>IF(N1727="zákl. přenesená",J1727,0)</f>
        <v>0</v>
      </c>
      <c r="BH1727" s="162">
        <f>IF(N1727="sníž. přenesená",J1727,0)</f>
        <v>0</v>
      </c>
      <c r="BI1727" s="162">
        <f>IF(N1727="nulová",J1727,0)</f>
        <v>0</v>
      </c>
      <c r="BJ1727" s="72" t="s">
        <v>105</v>
      </c>
      <c r="BK1727" s="162">
        <f>ROUND(I1727*H1727,2)</f>
        <v>2605.29</v>
      </c>
      <c r="BL1727" s="72" t="s">
        <v>162</v>
      </c>
      <c r="BM1727" s="161" t="s">
        <v>2676</v>
      </c>
    </row>
    <row r="1728" spans="1:65" s="82" customFormat="1" x14ac:dyDescent="0.2">
      <c r="A1728" s="79"/>
      <c r="B1728" s="80"/>
      <c r="C1728" s="79"/>
      <c r="D1728" s="163" t="s">
        <v>116</v>
      </c>
      <c r="E1728" s="79"/>
      <c r="F1728" s="164" t="s">
        <v>2677</v>
      </c>
      <c r="G1728" s="79"/>
      <c r="H1728" s="79"/>
      <c r="I1728" s="79"/>
      <c r="J1728" s="79"/>
      <c r="K1728" s="79"/>
      <c r="L1728" s="80"/>
      <c r="M1728" s="165"/>
      <c r="O1728" s="79"/>
      <c r="P1728" s="79"/>
      <c r="Q1728" s="79"/>
      <c r="R1728" s="79"/>
      <c r="S1728" s="79"/>
      <c r="T1728" s="166"/>
      <c r="U1728" s="79"/>
      <c r="V1728" s="79"/>
      <c r="W1728" s="79"/>
      <c r="X1728" s="79"/>
      <c r="Y1728" s="79"/>
      <c r="Z1728" s="79"/>
      <c r="AA1728" s="79"/>
      <c r="AB1728" s="79"/>
      <c r="AC1728" s="79"/>
      <c r="AD1728" s="79"/>
      <c r="AE1728" s="79"/>
      <c r="AT1728" s="72" t="s">
        <v>116</v>
      </c>
      <c r="AU1728" s="72" t="s">
        <v>62</v>
      </c>
    </row>
    <row r="1729" spans="1:65" s="82" customFormat="1" x14ac:dyDescent="0.2">
      <c r="A1729" s="79"/>
      <c r="B1729" s="80"/>
      <c r="C1729" s="79"/>
      <c r="D1729" s="167" t="s">
        <v>118</v>
      </c>
      <c r="E1729" s="79"/>
      <c r="F1729" s="168" t="s">
        <v>4226</v>
      </c>
      <c r="G1729" s="79"/>
      <c r="H1729" s="79"/>
      <c r="I1729" s="79"/>
      <c r="J1729" s="79"/>
      <c r="K1729" s="79"/>
      <c r="L1729" s="80"/>
      <c r="M1729" s="165"/>
      <c r="O1729" s="79"/>
      <c r="P1729" s="79"/>
      <c r="Q1729" s="79"/>
      <c r="R1729" s="79"/>
      <c r="S1729" s="79"/>
      <c r="T1729" s="166"/>
      <c r="U1729" s="79"/>
      <c r="V1729" s="79"/>
      <c r="W1729" s="79"/>
      <c r="X1729" s="79"/>
      <c r="Y1729" s="79"/>
      <c r="Z1729" s="79"/>
      <c r="AA1729" s="79"/>
      <c r="AB1729" s="79"/>
      <c r="AC1729" s="79"/>
      <c r="AD1729" s="79"/>
      <c r="AE1729" s="79"/>
      <c r="AT1729" s="72" t="s">
        <v>118</v>
      </c>
      <c r="AU1729" s="72" t="s">
        <v>62</v>
      </c>
    </row>
    <row r="1730" spans="1:65" s="82" customFormat="1" ht="16.5" customHeight="1" x14ac:dyDescent="0.2">
      <c r="A1730" s="79"/>
      <c r="B1730" s="150"/>
      <c r="C1730" s="151" t="s">
        <v>2678</v>
      </c>
      <c r="D1730" s="151" t="s">
        <v>26</v>
      </c>
      <c r="E1730" s="152" t="s">
        <v>2679</v>
      </c>
      <c r="F1730" s="153" t="s">
        <v>2680</v>
      </c>
      <c r="G1730" s="154" t="s">
        <v>161</v>
      </c>
      <c r="H1730" s="155">
        <v>1</v>
      </c>
      <c r="I1730" s="156">
        <v>2946.51</v>
      </c>
      <c r="J1730" s="156">
        <f>ROUND(I1730*H1730,2)</f>
        <v>2946.51</v>
      </c>
      <c r="K1730" s="153" t="s">
        <v>3562</v>
      </c>
      <c r="L1730" s="80"/>
      <c r="M1730" s="157" t="s">
        <v>31</v>
      </c>
      <c r="N1730" s="158" t="s">
        <v>3550</v>
      </c>
      <c r="O1730" s="159">
        <v>0.22700000000000001</v>
      </c>
      <c r="P1730" s="159">
        <f>O1730*H1730</f>
        <v>0.22700000000000001</v>
      </c>
      <c r="Q1730" s="159">
        <v>1.1199999999999999E-3</v>
      </c>
      <c r="R1730" s="159">
        <f>Q1730*H1730</f>
        <v>1.1199999999999999E-3</v>
      </c>
      <c r="S1730" s="159">
        <v>0</v>
      </c>
      <c r="T1730" s="160">
        <f>S1730*H1730</f>
        <v>0</v>
      </c>
      <c r="U1730" s="79"/>
      <c r="V1730" s="79"/>
      <c r="W1730" s="79"/>
      <c r="X1730" s="79"/>
      <c r="Y1730" s="79"/>
      <c r="Z1730" s="79"/>
      <c r="AA1730" s="79"/>
      <c r="AB1730" s="79"/>
      <c r="AC1730" s="79"/>
      <c r="AD1730" s="79"/>
      <c r="AE1730" s="79"/>
      <c r="AR1730" s="161" t="s">
        <v>162</v>
      </c>
      <c r="AT1730" s="161" t="s">
        <v>26</v>
      </c>
      <c r="AU1730" s="161" t="s">
        <v>62</v>
      </c>
      <c r="AY1730" s="72" t="s">
        <v>107</v>
      </c>
      <c r="BE1730" s="162">
        <f>IF(N1730="základní",J1730,0)</f>
        <v>2946.51</v>
      </c>
      <c r="BF1730" s="162">
        <f>IF(N1730="snížená",J1730,0)</f>
        <v>0</v>
      </c>
      <c r="BG1730" s="162">
        <f>IF(N1730="zákl. přenesená",J1730,0)</f>
        <v>0</v>
      </c>
      <c r="BH1730" s="162">
        <f>IF(N1730="sníž. přenesená",J1730,0)</f>
        <v>0</v>
      </c>
      <c r="BI1730" s="162">
        <f>IF(N1730="nulová",J1730,0)</f>
        <v>0</v>
      </c>
      <c r="BJ1730" s="72" t="s">
        <v>105</v>
      </c>
      <c r="BK1730" s="162">
        <f>ROUND(I1730*H1730,2)</f>
        <v>2946.51</v>
      </c>
      <c r="BL1730" s="72" t="s">
        <v>162</v>
      </c>
      <c r="BM1730" s="161" t="s">
        <v>2681</v>
      </c>
    </row>
    <row r="1731" spans="1:65" s="82" customFormat="1" x14ac:dyDescent="0.2">
      <c r="A1731" s="79"/>
      <c r="B1731" s="80"/>
      <c r="C1731" s="79"/>
      <c r="D1731" s="163" t="s">
        <v>116</v>
      </c>
      <c r="E1731" s="79"/>
      <c r="F1731" s="164" t="s">
        <v>2682</v>
      </c>
      <c r="G1731" s="79"/>
      <c r="H1731" s="79"/>
      <c r="I1731" s="79"/>
      <c r="J1731" s="79"/>
      <c r="K1731" s="79"/>
      <c r="L1731" s="80"/>
      <c r="M1731" s="165"/>
      <c r="O1731" s="79"/>
      <c r="P1731" s="79"/>
      <c r="Q1731" s="79"/>
      <c r="R1731" s="79"/>
      <c r="S1731" s="79"/>
      <c r="T1731" s="166"/>
      <c r="U1731" s="79"/>
      <c r="V1731" s="79"/>
      <c r="W1731" s="79"/>
      <c r="X1731" s="79"/>
      <c r="Y1731" s="79"/>
      <c r="Z1731" s="79"/>
      <c r="AA1731" s="79"/>
      <c r="AB1731" s="79"/>
      <c r="AC1731" s="79"/>
      <c r="AD1731" s="79"/>
      <c r="AE1731" s="79"/>
      <c r="AT1731" s="72" t="s">
        <v>116</v>
      </c>
      <c r="AU1731" s="72" t="s">
        <v>62</v>
      </c>
    </row>
    <row r="1732" spans="1:65" s="82" customFormat="1" x14ac:dyDescent="0.2">
      <c r="A1732" s="79"/>
      <c r="B1732" s="80"/>
      <c r="C1732" s="79"/>
      <c r="D1732" s="167" t="s">
        <v>118</v>
      </c>
      <c r="E1732" s="79"/>
      <c r="F1732" s="168" t="s">
        <v>4227</v>
      </c>
      <c r="G1732" s="79"/>
      <c r="H1732" s="79"/>
      <c r="I1732" s="79"/>
      <c r="J1732" s="79"/>
      <c r="K1732" s="79"/>
      <c r="L1732" s="80"/>
      <c r="M1732" s="165"/>
      <c r="O1732" s="79"/>
      <c r="P1732" s="79"/>
      <c r="Q1732" s="79"/>
      <c r="R1732" s="79"/>
      <c r="S1732" s="79"/>
      <c r="T1732" s="166"/>
      <c r="U1732" s="79"/>
      <c r="V1732" s="79"/>
      <c r="W1732" s="79"/>
      <c r="X1732" s="79"/>
      <c r="Y1732" s="79"/>
      <c r="Z1732" s="79"/>
      <c r="AA1732" s="79"/>
      <c r="AB1732" s="79"/>
      <c r="AC1732" s="79"/>
      <c r="AD1732" s="79"/>
      <c r="AE1732" s="79"/>
      <c r="AT1732" s="72" t="s">
        <v>118</v>
      </c>
      <c r="AU1732" s="72" t="s">
        <v>62</v>
      </c>
    </row>
    <row r="1733" spans="1:65" s="82" customFormat="1" ht="16.5" customHeight="1" x14ac:dyDescent="0.2">
      <c r="A1733" s="79"/>
      <c r="B1733" s="150"/>
      <c r="C1733" s="151" t="s">
        <v>2683</v>
      </c>
      <c r="D1733" s="151" t="s">
        <v>26</v>
      </c>
      <c r="E1733" s="152" t="s">
        <v>2684</v>
      </c>
      <c r="F1733" s="153" t="s">
        <v>2685</v>
      </c>
      <c r="G1733" s="154" t="s">
        <v>161</v>
      </c>
      <c r="H1733" s="155">
        <v>10</v>
      </c>
      <c r="I1733" s="156">
        <v>206.26</v>
      </c>
      <c r="J1733" s="156">
        <f>ROUND(I1733*H1733,2)</f>
        <v>2062.6</v>
      </c>
      <c r="K1733" s="153" t="s">
        <v>3562</v>
      </c>
      <c r="L1733" s="80"/>
      <c r="M1733" s="157" t="s">
        <v>31</v>
      </c>
      <c r="N1733" s="158" t="s">
        <v>3550</v>
      </c>
      <c r="O1733" s="159">
        <v>0.13</v>
      </c>
      <c r="P1733" s="159">
        <f>O1733*H1733</f>
        <v>1.3</v>
      </c>
      <c r="Q1733" s="159">
        <v>9.9569999999999997E-5</v>
      </c>
      <c r="R1733" s="159">
        <f>Q1733*H1733</f>
        <v>9.9569999999999997E-4</v>
      </c>
      <c r="S1733" s="159">
        <v>0</v>
      </c>
      <c r="T1733" s="160">
        <f>S1733*H1733</f>
        <v>0</v>
      </c>
      <c r="U1733" s="79"/>
      <c r="V1733" s="79"/>
      <c r="W1733" s="79"/>
      <c r="X1733" s="79"/>
      <c r="Y1733" s="79"/>
      <c r="Z1733" s="79"/>
      <c r="AA1733" s="79"/>
      <c r="AB1733" s="79"/>
      <c r="AC1733" s="79"/>
      <c r="AD1733" s="79"/>
      <c r="AE1733" s="79"/>
      <c r="AR1733" s="161" t="s">
        <v>162</v>
      </c>
      <c r="AT1733" s="161" t="s">
        <v>26</v>
      </c>
      <c r="AU1733" s="161" t="s">
        <v>62</v>
      </c>
      <c r="AY1733" s="72" t="s">
        <v>107</v>
      </c>
      <c r="BE1733" s="162">
        <f>IF(N1733="základní",J1733,0)</f>
        <v>2062.6</v>
      </c>
      <c r="BF1733" s="162">
        <f>IF(N1733="snížená",J1733,0)</f>
        <v>0</v>
      </c>
      <c r="BG1733" s="162">
        <f>IF(N1733="zákl. přenesená",J1733,0)</f>
        <v>0</v>
      </c>
      <c r="BH1733" s="162">
        <f>IF(N1733="sníž. přenesená",J1733,0)</f>
        <v>0</v>
      </c>
      <c r="BI1733" s="162">
        <f>IF(N1733="nulová",J1733,0)</f>
        <v>0</v>
      </c>
      <c r="BJ1733" s="72" t="s">
        <v>105</v>
      </c>
      <c r="BK1733" s="162">
        <f>ROUND(I1733*H1733,2)</f>
        <v>2062.6</v>
      </c>
      <c r="BL1733" s="72" t="s">
        <v>162</v>
      </c>
      <c r="BM1733" s="161" t="s">
        <v>2686</v>
      </c>
    </row>
    <row r="1734" spans="1:65" s="82" customFormat="1" x14ac:dyDescent="0.2">
      <c r="A1734" s="79"/>
      <c r="B1734" s="80"/>
      <c r="C1734" s="79"/>
      <c r="D1734" s="163" t="s">
        <v>116</v>
      </c>
      <c r="E1734" s="79"/>
      <c r="F1734" s="164" t="s">
        <v>2687</v>
      </c>
      <c r="G1734" s="79"/>
      <c r="H1734" s="79"/>
      <c r="I1734" s="79"/>
      <c r="J1734" s="79"/>
      <c r="K1734" s="79"/>
      <c r="L1734" s="80"/>
      <c r="M1734" s="165"/>
      <c r="O1734" s="79"/>
      <c r="P1734" s="79"/>
      <c r="Q1734" s="79"/>
      <c r="R1734" s="79"/>
      <c r="S1734" s="79"/>
      <c r="T1734" s="166"/>
      <c r="U1734" s="79"/>
      <c r="V1734" s="79"/>
      <c r="W1734" s="79"/>
      <c r="X1734" s="79"/>
      <c r="Y1734" s="79"/>
      <c r="Z1734" s="79"/>
      <c r="AA1734" s="79"/>
      <c r="AB1734" s="79"/>
      <c r="AC1734" s="79"/>
      <c r="AD1734" s="79"/>
      <c r="AE1734" s="79"/>
      <c r="AT1734" s="72" t="s">
        <v>116</v>
      </c>
      <c r="AU1734" s="72" t="s">
        <v>62</v>
      </c>
    </row>
    <row r="1735" spans="1:65" s="82" customFormat="1" x14ac:dyDescent="0.2">
      <c r="A1735" s="79"/>
      <c r="B1735" s="80"/>
      <c r="C1735" s="79"/>
      <c r="D1735" s="167" t="s">
        <v>118</v>
      </c>
      <c r="E1735" s="79"/>
      <c r="F1735" s="168" t="s">
        <v>4228</v>
      </c>
      <c r="G1735" s="79"/>
      <c r="H1735" s="79"/>
      <c r="I1735" s="79"/>
      <c r="J1735" s="79"/>
      <c r="K1735" s="79"/>
      <c r="L1735" s="80"/>
      <c r="M1735" s="165"/>
      <c r="O1735" s="79"/>
      <c r="P1735" s="79"/>
      <c r="Q1735" s="79"/>
      <c r="R1735" s="79"/>
      <c r="S1735" s="79"/>
      <c r="T1735" s="166"/>
      <c r="U1735" s="79"/>
      <c r="V1735" s="79"/>
      <c r="W1735" s="79"/>
      <c r="X1735" s="79"/>
      <c r="Y1735" s="79"/>
      <c r="Z1735" s="79"/>
      <c r="AA1735" s="79"/>
      <c r="AB1735" s="79"/>
      <c r="AC1735" s="79"/>
      <c r="AD1735" s="79"/>
      <c r="AE1735" s="79"/>
      <c r="AT1735" s="72" t="s">
        <v>118</v>
      </c>
      <c r="AU1735" s="72" t="s">
        <v>62</v>
      </c>
    </row>
    <row r="1736" spans="1:65" s="82" customFormat="1" ht="16.5" customHeight="1" x14ac:dyDescent="0.2">
      <c r="A1736" s="79"/>
      <c r="B1736" s="150"/>
      <c r="C1736" s="151" t="s">
        <v>2688</v>
      </c>
      <c r="D1736" s="151" t="s">
        <v>26</v>
      </c>
      <c r="E1736" s="152" t="s">
        <v>2689</v>
      </c>
      <c r="F1736" s="153" t="s">
        <v>2690</v>
      </c>
      <c r="G1736" s="154" t="s">
        <v>161</v>
      </c>
      <c r="H1736" s="155">
        <v>10</v>
      </c>
      <c r="I1736" s="156">
        <v>230.6</v>
      </c>
      <c r="J1736" s="156">
        <f>ROUND(I1736*H1736,2)</f>
        <v>2306</v>
      </c>
      <c r="K1736" s="153" t="s">
        <v>3562</v>
      </c>
      <c r="L1736" s="80"/>
      <c r="M1736" s="157" t="s">
        <v>31</v>
      </c>
      <c r="N1736" s="158" t="s">
        <v>3550</v>
      </c>
      <c r="O1736" s="159">
        <v>0.14000000000000001</v>
      </c>
      <c r="P1736" s="159">
        <f>O1736*H1736</f>
        <v>1.4000000000000001</v>
      </c>
      <c r="Q1736" s="159">
        <v>1.5956999999999999E-4</v>
      </c>
      <c r="R1736" s="159">
        <f>Q1736*H1736</f>
        <v>1.5956999999999998E-3</v>
      </c>
      <c r="S1736" s="159">
        <v>0</v>
      </c>
      <c r="T1736" s="160">
        <f>S1736*H1736</f>
        <v>0</v>
      </c>
      <c r="U1736" s="79"/>
      <c r="V1736" s="79"/>
      <c r="W1736" s="79"/>
      <c r="X1736" s="79"/>
      <c r="Y1736" s="79"/>
      <c r="Z1736" s="79"/>
      <c r="AA1736" s="79"/>
      <c r="AB1736" s="79"/>
      <c r="AC1736" s="79"/>
      <c r="AD1736" s="79"/>
      <c r="AE1736" s="79"/>
      <c r="AR1736" s="161" t="s">
        <v>162</v>
      </c>
      <c r="AT1736" s="161" t="s">
        <v>26</v>
      </c>
      <c r="AU1736" s="161" t="s">
        <v>62</v>
      </c>
      <c r="AY1736" s="72" t="s">
        <v>107</v>
      </c>
      <c r="BE1736" s="162">
        <f>IF(N1736="základní",J1736,0)</f>
        <v>2306</v>
      </c>
      <c r="BF1736" s="162">
        <f>IF(N1736="snížená",J1736,0)</f>
        <v>0</v>
      </c>
      <c r="BG1736" s="162">
        <f>IF(N1736="zákl. přenesená",J1736,0)</f>
        <v>0</v>
      </c>
      <c r="BH1736" s="162">
        <f>IF(N1736="sníž. přenesená",J1736,0)</f>
        <v>0</v>
      </c>
      <c r="BI1736" s="162">
        <f>IF(N1736="nulová",J1736,0)</f>
        <v>0</v>
      </c>
      <c r="BJ1736" s="72" t="s">
        <v>105</v>
      </c>
      <c r="BK1736" s="162">
        <f>ROUND(I1736*H1736,2)</f>
        <v>2306</v>
      </c>
      <c r="BL1736" s="72" t="s">
        <v>162</v>
      </c>
      <c r="BM1736" s="161" t="s">
        <v>2691</v>
      </c>
    </row>
    <row r="1737" spans="1:65" s="82" customFormat="1" x14ac:dyDescent="0.2">
      <c r="A1737" s="79"/>
      <c r="B1737" s="80"/>
      <c r="C1737" s="79"/>
      <c r="D1737" s="163" t="s">
        <v>116</v>
      </c>
      <c r="E1737" s="79"/>
      <c r="F1737" s="164" t="s">
        <v>2692</v>
      </c>
      <c r="G1737" s="79"/>
      <c r="H1737" s="79"/>
      <c r="I1737" s="79"/>
      <c r="J1737" s="79"/>
      <c r="K1737" s="79"/>
      <c r="L1737" s="80"/>
      <c r="M1737" s="165"/>
      <c r="O1737" s="79"/>
      <c r="P1737" s="79"/>
      <c r="Q1737" s="79"/>
      <c r="R1737" s="79"/>
      <c r="S1737" s="79"/>
      <c r="T1737" s="166"/>
      <c r="U1737" s="79"/>
      <c r="V1737" s="79"/>
      <c r="W1737" s="79"/>
      <c r="X1737" s="79"/>
      <c r="Y1737" s="79"/>
      <c r="Z1737" s="79"/>
      <c r="AA1737" s="79"/>
      <c r="AB1737" s="79"/>
      <c r="AC1737" s="79"/>
      <c r="AD1737" s="79"/>
      <c r="AE1737" s="79"/>
      <c r="AT1737" s="72" t="s">
        <v>116</v>
      </c>
      <c r="AU1737" s="72" t="s">
        <v>62</v>
      </c>
    </row>
    <row r="1738" spans="1:65" s="82" customFormat="1" x14ac:dyDescent="0.2">
      <c r="A1738" s="79"/>
      <c r="B1738" s="80"/>
      <c r="C1738" s="79"/>
      <c r="D1738" s="167" t="s">
        <v>118</v>
      </c>
      <c r="E1738" s="79"/>
      <c r="F1738" s="168" t="s">
        <v>4229</v>
      </c>
      <c r="G1738" s="79"/>
      <c r="H1738" s="79"/>
      <c r="I1738" s="79"/>
      <c r="J1738" s="79"/>
      <c r="K1738" s="79"/>
      <c r="L1738" s="80"/>
      <c r="M1738" s="165"/>
      <c r="O1738" s="79"/>
      <c r="P1738" s="79"/>
      <c r="Q1738" s="79"/>
      <c r="R1738" s="79"/>
      <c r="S1738" s="79"/>
      <c r="T1738" s="166"/>
      <c r="U1738" s="79"/>
      <c r="V1738" s="79"/>
      <c r="W1738" s="79"/>
      <c r="X1738" s="79"/>
      <c r="Y1738" s="79"/>
      <c r="Z1738" s="79"/>
      <c r="AA1738" s="79"/>
      <c r="AB1738" s="79"/>
      <c r="AC1738" s="79"/>
      <c r="AD1738" s="79"/>
      <c r="AE1738" s="79"/>
      <c r="AT1738" s="72" t="s">
        <v>118</v>
      </c>
      <c r="AU1738" s="72" t="s">
        <v>62</v>
      </c>
    </row>
    <row r="1739" spans="1:65" s="82" customFormat="1" ht="16.5" customHeight="1" x14ac:dyDescent="0.2">
      <c r="A1739" s="79"/>
      <c r="B1739" s="150"/>
      <c r="C1739" s="151" t="s">
        <v>2693</v>
      </c>
      <c r="D1739" s="151" t="s">
        <v>26</v>
      </c>
      <c r="E1739" s="152" t="s">
        <v>2694</v>
      </c>
      <c r="F1739" s="153" t="s">
        <v>2695</v>
      </c>
      <c r="G1739" s="154" t="s">
        <v>161</v>
      </c>
      <c r="H1739" s="155">
        <v>10</v>
      </c>
      <c r="I1739" s="156">
        <v>262.29000000000002</v>
      </c>
      <c r="J1739" s="156">
        <f>ROUND(I1739*H1739,2)</f>
        <v>2622.9</v>
      </c>
      <c r="K1739" s="153" t="s">
        <v>3562</v>
      </c>
      <c r="L1739" s="80"/>
      <c r="M1739" s="157" t="s">
        <v>31</v>
      </c>
      <c r="N1739" s="158" t="s">
        <v>3550</v>
      </c>
      <c r="O1739" s="159">
        <v>0.16</v>
      </c>
      <c r="P1739" s="159">
        <f>O1739*H1739</f>
        <v>1.6</v>
      </c>
      <c r="Q1739" s="159">
        <v>2.0956999999999999E-4</v>
      </c>
      <c r="R1739" s="159">
        <f>Q1739*H1739</f>
        <v>2.0956999999999998E-3</v>
      </c>
      <c r="S1739" s="159">
        <v>0</v>
      </c>
      <c r="T1739" s="160">
        <f>S1739*H1739</f>
        <v>0</v>
      </c>
      <c r="U1739" s="79"/>
      <c r="V1739" s="79"/>
      <c r="W1739" s="79"/>
      <c r="X1739" s="79"/>
      <c r="Y1739" s="79"/>
      <c r="Z1739" s="79"/>
      <c r="AA1739" s="79"/>
      <c r="AB1739" s="79"/>
      <c r="AC1739" s="79"/>
      <c r="AD1739" s="79"/>
      <c r="AE1739" s="79"/>
      <c r="AR1739" s="161" t="s">
        <v>162</v>
      </c>
      <c r="AT1739" s="161" t="s">
        <v>26</v>
      </c>
      <c r="AU1739" s="161" t="s">
        <v>62</v>
      </c>
      <c r="AY1739" s="72" t="s">
        <v>107</v>
      </c>
      <c r="BE1739" s="162">
        <f>IF(N1739="základní",J1739,0)</f>
        <v>2622.9</v>
      </c>
      <c r="BF1739" s="162">
        <f>IF(N1739="snížená",J1739,0)</f>
        <v>0</v>
      </c>
      <c r="BG1739" s="162">
        <f>IF(N1739="zákl. přenesená",J1739,0)</f>
        <v>0</v>
      </c>
      <c r="BH1739" s="162">
        <f>IF(N1739="sníž. přenesená",J1739,0)</f>
        <v>0</v>
      </c>
      <c r="BI1739" s="162">
        <f>IF(N1739="nulová",J1739,0)</f>
        <v>0</v>
      </c>
      <c r="BJ1739" s="72" t="s">
        <v>105</v>
      </c>
      <c r="BK1739" s="162">
        <f>ROUND(I1739*H1739,2)</f>
        <v>2622.9</v>
      </c>
      <c r="BL1739" s="72" t="s">
        <v>162</v>
      </c>
      <c r="BM1739" s="161" t="s">
        <v>2696</v>
      </c>
    </row>
    <row r="1740" spans="1:65" s="82" customFormat="1" x14ac:dyDescent="0.2">
      <c r="A1740" s="79"/>
      <c r="B1740" s="80"/>
      <c r="C1740" s="79"/>
      <c r="D1740" s="163" t="s">
        <v>116</v>
      </c>
      <c r="E1740" s="79"/>
      <c r="F1740" s="164" t="s">
        <v>2697</v>
      </c>
      <c r="G1740" s="79"/>
      <c r="H1740" s="79"/>
      <c r="I1740" s="79"/>
      <c r="J1740" s="79"/>
      <c r="K1740" s="79"/>
      <c r="L1740" s="80"/>
      <c r="M1740" s="165"/>
      <c r="O1740" s="79"/>
      <c r="P1740" s="79"/>
      <c r="Q1740" s="79"/>
      <c r="R1740" s="79"/>
      <c r="S1740" s="79"/>
      <c r="T1740" s="166"/>
      <c r="U1740" s="79"/>
      <c r="V1740" s="79"/>
      <c r="W1740" s="79"/>
      <c r="X1740" s="79"/>
      <c r="Y1740" s="79"/>
      <c r="Z1740" s="79"/>
      <c r="AA1740" s="79"/>
      <c r="AB1740" s="79"/>
      <c r="AC1740" s="79"/>
      <c r="AD1740" s="79"/>
      <c r="AE1740" s="79"/>
      <c r="AT1740" s="72" t="s">
        <v>116</v>
      </c>
      <c r="AU1740" s="72" t="s">
        <v>62</v>
      </c>
    </row>
    <row r="1741" spans="1:65" s="82" customFormat="1" x14ac:dyDescent="0.2">
      <c r="A1741" s="79"/>
      <c r="B1741" s="80"/>
      <c r="C1741" s="79"/>
      <c r="D1741" s="167" t="s">
        <v>118</v>
      </c>
      <c r="E1741" s="79"/>
      <c r="F1741" s="168" t="s">
        <v>4230</v>
      </c>
      <c r="G1741" s="79"/>
      <c r="H1741" s="79"/>
      <c r="I1741" s="79"/>
      <c r="J1741" s="79"/>
      <c r="K1741" s="79"/>
      <c r="L1741" s="80"/>
      <c r="M1741" s="165"/>
      <c r="O1741" s="79"/>
      <c r="P1741" s="79"/>
      <c r="Q1741" s="79"/>
      <c r="R1741" s="79"/>
      <c r="S1741" s="79"/>
      <c r="T1741" s="166"/>
      <c r="U1741" s="79"/>
      <c r="V1741" s="79"/>
      <c r="W1741" s="79"/>
      <c r="X1741" s="79"/>
      <c r="Y1741" s="79"/>
      <c r="Z1741" s="79"/>
      <c r="AA1741" s="79"/>
      <c r="AB1741" s="79"/>
      <c r="AC1741" s="79"/>
      <c r="AD1741" s="79"/>
      <c r="AE1741" s="79"/>
      <c r="AT1741" s="72" t="s">
        <v>118</v>
      </c>
      <c r="AU1741" s="72" t="s">
        <v>62</v>
      </c>
    </row>
    <row r="1742" spans="1:65" s="82" customFormat="1" ht="16.5" customHeight="1" x14ac:dyDescent="0.2">
      <c r="A1742" s="79"/>
      <c r="B1742" s="150"/>
      <c r="C1742" s="151" t="s">
        <v>2698</v>
      </c>
      <c r="D1742" s="151" t="s">
        <v>26</v>
      </c>
      <c r="E1742" s="152" t="s">
        <v>2699</v>
      </c>
      <c r="F1742" s="153" t="s">
        <v>2700</v>
      </c>
      <c r="G1742" s="154" t="s">
        <v>161</v>
      </c>
      <c r="H1742" s="155">
        <v>10</v>
      </c>
      <c r="I1742" s="156">
        <v>378.65</v>
      </c>
      <c r="J1742" s="156">
        <f>ROUND(I1742*H1742,2)</f>
        <v>3786.5</v>
      </c>
      <c r="K1742" s="153" t="s">
        <v>3562</v>
      </c>
      <c r="L1742" s="80"/>
      <c r="M1742" s="157" t="s">
        <v>31</v>
      </c>
      <c r="N1742" s="158" t="s">
        <v>3550</v>
      </c>
      <c r="O1742" s="159">
        <v>0.2</v>
      </c>
      <c r="P1742" s="159">
        <f>O1742*H1742</f>
        <v>2</v>
      </c>
      <c r="Q1742" s="159">
        <v>3.3956999999999998E-4</v>
      </c>
      <c r="R1742" s="159">
        <f>Q1742*H1742</f>
        <v>3.3956999999999998E-3</v>
      </c>
      <c r="S1742" s="159">
        <v>0</v>
      </c>
      <c r="T1742" s="160">
        <f>S1742*H1742</f>
        <v>0</v>
      </c>
      <c r="U1742" s="79"/>
      <c r="V1742" s="79"/>
      <c r="W1742" s="79"/>
      <c r="X1742" s="79"/>
      <c r="Y1742" s="79"/>
      <c r="Z1742" s="79"/>
      <c r="AA1742" s="79"/>
      <c r="AB1742" s="79"/>
      <c r="AC1742" s="79"/>
      <c r="AD1742" s="79"/>
      <c r="AE1742" s="79"/>
      <c r="AR1742" s="161" t="s">
        <v>162</v>
      </c>
      <c r="AT1742" s="161" t="s">
        <v>26</v>
      </c>
      <c r="AU1742" s="161" t="s">
        <v>62</v>
      </c>
      <c r="AY1742" s="72" t="s">
        <v>107</v>
      </c>
      <c r="BE1742" s="162">
        <f>IF(N1742="základní",J1742,0)</f>
        <v>3786.5</v>
      </c>
      <c r="BF1742" s="162">
        <f>IF(N1742="snížená",J1742,0)</f>
        <v>0</v>
      </c>
      <c r="BG1742" s="162">
        <f>IF(N1742="zákl. přenesená",J1742,0)</f>
        <v>0</v>
      </c>
      <c r="BH1742" s="162">
        <f>IF(N1742="sníž. přenesená",J1742,0)</f>
        <v>0</v>
      </c>
      <c r="BI1742" s="162">
        <f>IF(N1742="nulová",J1742,0)</f>
        <v>0</v>
      </c>
      <c r="BJ1742" s="72" t="s">
        <v>105</v>
      </c>
      <c r="BK1742" s="162">
        <f>ROUND(I1742*H1742,2)</f>
        <v>3786.5</v>
      </c>
      <c r="BL1742" s="72" t="s">
        <v>162</v>
      </c>
      <c r="BM1742" s="161" t="s">
        <v>2701</v>
      </c>
    </row>
    <row r="1743" spans="1:65" s="82" customFormat="1" x14ac:dyDescent="0.2">
      <c r="A1743" s="79"/>
      <c r="B1743" s="80"/>
      <c r="C1743" s="79"/>
      <c r="D1743" s="163" t="s">
        <v>116</v>
      </c>
      <c r="E1743" s="79"/>
      <c r="F1743" s="164" t="s">
        <v>2702</v>
      </c>
      <c r="G1743" s="79"/>
      <c r="H1743" s="79"/>
      <c r="I1743" s="79"/>
      <c r="J1743" s="79"/>
      <c r="K1743" s="79"/>
      <c r="L1743" s="80"/>
      <c r="M1743" s="165"/>
      <c r="O1743" s="79"/>
      <c r="P1743" s="79"/>
      <c r="Q1743" s="79"/>
      <c r="R1743" s="79"/>
      <c r="S1743" s="79"/>
      <c r="T1743" s="166"/>
      <c r="U1743" s="79"/>
      <c r="V1743" s="79"/>
      <c r="W1743" s="79"/>
      <c r="X1743" s="79"/>
      <c r="Y1743" s="79"/>
      <c r="Z1743" s="79"/>
      <c r="AA1743" s="79"/>
      <c r="AB1743" s="79"/>
      <c r="AC1743" s="79"/>
      <c r="AD1743" s="79"/>
      <c r="AE1743" s="79"/>
      <c r="AT1743" s="72" t="s">
        <v>116</v>
      </c>
      <c r="AU1743" s="72" t="s">
        <v>62</v>
      </c>
    </row>
    <row r="1744" spans="1:65" s="82" customFormat="1" x14ac:dyDescent="0.2">
      <c r="A1744" s="79"/>
      <c r="B1744" s="80"/>
      <c r="C1744" s="79"/>
      <c r="D1744" s="167" t="s">
        <v>118</v>
      </c>
      <c r="E1744" s="79"/>
      <c r="F1744" s="168" t="s">
        <v>4231</v>
      </c>
      <c r="G1744" s="79"/>
      <c r="H1744" s="79"/>
      <c r="I1744" s="79"/>
      <c r="J1744" s="79"/>
      <c r="K1744" s="79"/>
      <c r="L1744" s="80"/>
      <c r="M1744" s="165"/>
      <c r="O1744" s="79"/>
      <c r="P1744" s="79"/>
      <c r="Q1744" s="79"/>
      <c r="R1744" s="79"/>
      <c r="S1744" s="79"/>
      <c r="T1744" s="166"/>
      <c r="U1744" s="79"/>
      <c r="V1744" s="79"/>
      <c r="W1744" s="79"/>
      <c r="X1744" s="79"/>
      <c r="Y1744" s="79"/>
      <c r="Z1744" s="79"/>
      <c r="AA1744" s="79"/>
      <c r="AB1744" s="79"/>
      <c r="AC1744" s="79"/>
      <c r="AD1744" s="79"/>
      <c r="AE1744" s="79"/>
      <c r="AT1744" s="72" t="s">
        <v>118</v>
      </c>
      <c r="AU1744" s="72" t="s">
        <v>62</v>
      </c>
    </row>
    <row r="1745" spans="1:65" s="82" customFormat="1" ht="16.5" customHeight="1" x14ac:dyDescent="0.2">
      <c r="A1745" s="79"/>
      <c r="B1745" s="150"/>
      <c r="C1745" s="151" t="s">
        <v>2703</v>
      </c>
      <c r="D1745" s="151" t="s">
        <v>26</v>
      </c>
      <c r="E1745" s="152" t="s">
        <v>2704</v>
      </c>
      <c r="F1745" s="153" t="s">
        <v>2705</v>
      </c>
      <c r="G1745" s="154" t="s">
        <v>161</v>
      </c>
      <c r="H1745" s="155">
        <v>10</v>
      </c>
      <c r="I1745" s="156">
        <v>385.29</v>
      </c>
      <c r="J1745" s="156">
        <f>ROUND(I1745*H1745,2)</f>
        <v>3852.9</v>
      </c>
      <c r="K1745" s="153" t="s">
        <v>3562</v>
      </c>
      <c r="L1745" s="80"/>
      <c r="M1745" s="157" t="s">
        <v>31</v>
      </c>
      <c r="N1745" s="158" t="s">
        <v>3550</v>
      </c>
      <c r="O1745" s="159">
        <v>0.16</v>
      </c>
      <c r="P1745" s="159">
        <f>O1745*H1745</f>
        <v>1.6</v>
      </c>
      <c r="Q1745" s="159">
        <v>2.6957000000000001E-4</v>
      </c>
      <c r="R1745" s="159">
        <f>Q1745*H1745</f>
        <v>2.6957000000000001E-3</v>
      </c>
      <c r="S1745" s="159">
        <v>0</v>
      </c>
      <c r="T1745" s="160">
        <f>S1745*H1745</f>
        <v>0</v>
      </c>
      <c r="U1745" s="79"/>
      <c r="V1745" s="79"/>
      <c r="W1745" s="79"/>
      <c r="X1745" s="79"/>
      <c r="Y1745" s="79"/>
      <c r="Z1745" s="79"/>
      <c r="AA1745" s="79"/>
      <c r="AB1745" s="79"/>
      <c r="AC1745" s="79"/>
      <c r="AD1745" s="79"/>
      <c r="AE1745" s="79"/>
      <c r="AR1745" s="161" t="s">
        <v>162</v>
      </c>
      <c r="AT1745" s="161" t="s">
        <v>26</v>
      </c>
      <c r="AU1745" s="161" t="s">
        <v>62</v>
      </c>
      <c r="AY1745" s="72" t="s">
        <v>107</v>
      </c>
      <c r="BE1745" s="162">
        <f>IF(N1745="základní",J1745,0)</f>
        <v>3852.9</v>
      </c>
      <c r="BF1745" s="162">
        <f>IF(N1745="snížená",J1745,0)</f>
        <v>0</v>
      </c>
      <c r="BG1745" s="162">
        <f>IF(N1745="zákl. přenesená",J1745,0)</f>
        <v>0</v>
      </c>
      <c r="BH1745" s="162">
        <f>IF(N1745="sníž. přenesená",J1745,0)</f>
        <v>0</v>
      </c>
      <c r="BI1745" s="162">
        <f>IF(N1745="nulová",J1745,0)</f>
        <v>0</v>
      </c>
      <c r="BJ1745" s="72" t="s">
        <v>105</v>
      </c>
      <c r="BK1745" s="162">
        <f>ROUND(I1745*H1745,2)</f>
        <v>3852.9</v>
      </c>
      <c r="BL1745" s="72" t="s">
        <v>162</v>
      </c>
      <c r="BM1745" s="161" t="s">
        <v>2706</v>
      </c>
    </row>
    <row r="1746" spans="1:65" s="82" customFormat="1" x14ac:dyDescent="0.2">
      <c r="A1746" s="79"/>
      <c r="B1746" s="80"/>
      <c r="C1746" s="79"/>
      <c r="D1746" s="163" t="s">
        <v>116</v>
      </c>
      <c r="E1746" s="79"/>
      <c r="F1746" s="164" t="s">
        <v>2707</v>
      </c>
      <c r="G1746" s="79"/>
      <c r="H1746" s="79"/>
      <c r="I1746" s="79"/>
      <c r="J1746" s="79"/>
      <c r="K1746" s="79"/>
      <c r="L1746" s="80"/>
      <c r="M1746" s="165"/>
      <c r="O1746" s="79"/>
      <c r="P1746" s="79"/>
      <c r="Q1746" s="79"/>
      <c r="R1746" s="79"/>
      <c r="S1746" s="79"/>
      <c r="T1746" s="166"/>
      <c r="U1746" s="79"/>
      <c r="V1746" s="79"/>
      <c r="W1746" s="79"/>
      <c r="X1746" s="79"/>
      <c r="Y1746" s="79"/>
      <c r="Z1746" s="79"/>
      <c r="AA1746" s="79"/>
      <c r="AB1746" s="79"/>
      <c r="AC1746" s="79"/>
      <c r="AD1746" s="79"/>
      <c r="AE1746" s="79"/>
      <c r="AT1746" s="72" t="s">
        <v>116</v>
      </c>
      <c r="AU1746" s="72" t="s">
        <v>62</v>
      </c>
    </row>
    <row r="1747" spans="1:65" s="82" customFormat="1" x14ac:dyDescent="0.2">
      <c r="A1747" s="79"/>
      <c r="B1747" s="80"/>
      <c r="C1747" s="79"/>
      <c r="D1747" s="167" t="s">
        <v>118</v>
      </c>
      <c r="E1747" s="79"/>
      <c r="F1747" s="168" t="s">
        <v>4232</v>
      </c>
      <c r="G1747" s="79"/>
      <c r="H1747" s="79"/>
      <c r="I1747" s="79"/>
      <c r="J1747" s="79"/>
      <c r="K1747" s="79"/>
      <c r="L1747" s="80"/>
      <c r="M1747" s="165"/>
      <c r="O1747" s="79"/>
      <c r="P1747" s="79"/>
      <c r="Q1747" s="79"/>
      <c r="R1747" s="79"/>
      <c r="S1747" s="79"/>
      <c r="T1747" s="166"/>
      <c r="U1747" s="79"/>
      <c r="V1747" s="79"/>
      <c r="W1747" s="79"/>
      <c r="X1747" s="79"/>
      <c r="Y1747" s="79"/>
      <c r="Z1747" s="79"/>
      <c r="AA1747" s="79"/>
      <c r="AB1747" s="79"/>
      <c r="AC1747" s="79"/>
      <c r="AD1747" s="79"/>
      <c r="AE1747" s="79"/>
      <c r="AT1747" s="72" t="s">
        <v>118</v>
      </c>
      <c r="AU1747" s="72" t="s">
        <v>62</v>
      </c>
    </row>
    <row r="1748" spans="1:65" s="82" customFormat="1" ht="16.5" customHeight="1" x14ac:dyDescent="0.2">
      <c r="A1748" s="79"/>
      <c r="B1748" s="150"/>
      <c r="C1748" s="151" t="s">
        <v>2708</v>
      </c>
      <c r="D1748" s="151" t="s">
        <v>26</v>
      </c>
      <c r="E1748" s="152" t="s">
        <v>2709</v>
      </c>
      <c r="F1748" s="153" t="s">
        <v>2710</v>
      </c>
      <c r="G1748" s="154" t="s">
        <v>161</v>
      </c>
      <c r="H1748" s="155">
        <v>5</v>
      </c>
      <c r="I1748" s="156">
        <v>498.65</v>
      </c>
      <c r="J1748" s="156">
        <f>ROUND(I1748*H1748,2)</f>
        <v>2493.25</v>
      </c>
      <c r="K1748" s="153" t="s">
        <v>3562</v>
      </c>
      <c r="L1748" s="80"/>
      <c r="M1748" s="157" t="s">
        <v>31</v>
      </c>
      <c r="N1748" s="158" t="s">
        <v>3550</v>
      </c>
      <c r="O1748" s="159">
        <v>0.2</v>
      </c>
      <c r="P1748" s="159">
        <f>O1748*H1748</f>
        <v>1</v>
      </c>
      <c r="Q1748" s="159">
        <v>3.9957000000000002E-4</v>
      </c>
      <c r="R1748" s="159">
        <f>Q1748*H1748</f>
        <v>1.9978500000000002E-3</v>
      </c>
      <c r="S1748" s="159">
        <v>0</v>
      </c>
      <c r="T1748" s="160">
        <f>S1748*H1748</f>
        <v>0</v>
      </c>
      <c r="U1748" s="79"/>
      <c r="V1748" s="79"/>
      <c r="W1748" s="79"/>
      <c r="X1748" s="79"/>
      <c r="Y1748" s="79"/>
      <c r="Z1748" s="79"/>
      <c r="AA1748" s="79"/>
      <c r="AB1748" s="79"/>
      <c r="AC1748" s="79"/>
      <c r="AD1748" s="79"/>
      <c r="AE1748" s="79"/>
      <c r="AR1748" s="161" t="s">
        <v>162</v>
      </c>
      <c r="AT1748" s="161" t="s">
        <v>26</v>
      </c>
      <c r="AU1748" s="161" t="s">
        <v>62</v>
      </c>
      <c r="AY1748" s="72" t="s">
        <v>107</v>
      </c>
      <c r="BE1748" s="162">
        <f>IF(N1748="základní",J1748,0)</f>
        <v>2493.25</v>
      </c>
      <c r="BF1748" s="162">
        <f>IF(N1748="snížená",J1748,0)</f>
        <v>0</v>
      </c>
      <c r="BG1748" s="162">
        <f>IF(N1748="zákl. přenesená",J1748,0)</f>
        <v>0</v>
      </c>
      <c r="BH1748" s="162">
        <f>IF(N1748="sníž. přenesená",J1748,0)</f>
        <v>0</v>
      </c>
      <c r="BI1748" s="162">
        <f>IF(N1748="nulová",J1748,0)</f>
        <v>0</v>
      </c>
      <c r="BJ1748" s="72" t="s">
        <v>105</v>
      </c>
      <c r="BK1748" s="162">
        <f>ROUND(I1748*H1748,2)</f>
        <v>2493.25</v>
      </c>
      <c r="BL1748" s="72" t="s">
        <v>162</v>
      </c>
      <c r="BM1748" s="161" t="s">
        <v>2711</v>
      </c>
    </row>
    <row r="1749" spans="1:65" s="82" customFormat="1" x14ac:dyDescent="0.2">
      <c r="A1749" s="79"/>
      <c r="B1749" s="80"/>
      <c r="C1749" s="79"/>
      <c r="D1749" s="163" t="s">
        <v>116</v>
      </c>
      <c r="E1749" s="79"/>
      <c r="F1749" s="164" t="s">
        <v>2712</v>
      </c>
      <c r="G1749" s="79"/>
      <c r="H1749" s="79"/>
      <c r="I1749" s="79"/>
      <c r="J1749" s="79"/>
      <c r="K1749" s="79"/>
      <c r="L1749" s="80"/>
      <c r="M1749" s="165"/>
      <c r="O1749" s="79"/>
      <c r="P1749" s="79"/>
      <c r="Q1749" s="79"/>
      <c r="R1749" s="79"/>
      <c r="S1749" s="79"/>
      <c r="T1749" s="166"/>
      <c r="U1749" s="79"/>
      <c r="V1749" s="79"/>
      <c r="W1749" s="79"/>
      <c r="X1749" s="79"/>
      <c r="Y1749" s="79"/>
      <c r="Z1749" s="79"/>
      <c r="AA1749" s="79"/>
      <c r="AB1749" s="79"/>
      <c r="AC1749" s="79"/>
      <c r="AD1749" s="79"/>
      <c r="AE1749" s="79"/>
      <c r="AT1749" s="72" t="s">
        <v>116</v>
      </c>
      <c r="AU1749" s="72" t="s">
        <v>62</v>
      </c>
    </row>
    <row r="1750" spans="1:65" s="82" customFormat="1" x14ac:dyDescent="0.2">
      <c r="A1750" s="79"/>
      <c r="B1750" s="80"/>
      <c r="C1750" s="79"/>
      <c r="D1750" s="167" t="s">
        <v>118</v>
      </c>
      <c r="E1750" s="79"/>
      <c r="F1750" s="168" t="s">
        <v>4233</v>
      </c>
      <c r="G1750" s="79"/>
      <c r="H1750" s="79"/>
      <c r="I1750" s="79"/>
      <c r="J1750" s="79"/>
      <c r="K1750" s="79"/>
      <c r="L1750" s="80"/>
      <c r="M1750" s="165"/>
      <c r="O1750" s="79"/>
      <c r="P1750" s="79"/>
      <c r="Q1750" s="79"/>
      <c r="R1750" s="79"/>
      <c r="S1750" s="79"/>
      <c r="T1750" s="166"/>
      <c r="U1750" s="79"/>
      <c r="V1750" s="79"/>
      <c r="W1750" s="79"/>
      <c r="X1750" s="79"/>
      <c r="Y1750" s="79"/>
      <c r="Z1750" s="79"/>
      <c r="AA1750" s="79"/>
      <c r="AB1750" s="79"/>
      <c r="AC1750" s="79"/>
      <c r="AD1750" s="79"/>
      <c r="AE1750" s="79"/>
      <c r="AT1750" s="72" t="s">
        <v>118</v>
      </c>
      <c r="AU1750" s="72" t="s">
        <v>62</v>
      </c>
    </row>
    <row r="1751" spans="1:65" s="82" customFormat="1" ht="16.5" customHeight="1" x14ac:dyDescent="0.2">
      <c r="A1751" s="79"/>
      <c r="B1751" s="150"/>
      <c r="C1751" s="151" t="s">
        <v>2713</v>
      </c>
      <c r="D1751" s="151" t="s">
        <v>26</v>
      </c>
      <c r="E1751" s="152" t="s">
        <v>2714</v>
      </c>
      <c r="F1751" s="153" t="s">
        <v>2715</v>
      </c>
      <c r="G1751" s="154" t="s">
        <v>161</v>
      </c>
      <c r="H1751" s="155">
        <v>2</v>
      </c>
      <c r="I1751" s="156">
        <v>664.34</v>
      </c>
      <c r="J1751" s="156">
        <f>ROUND(I1751*H1751,2)</f>
        <v>1328.68</v>
      </c>
      <c r="K1751" s="153" t="s">
        <v>3562</v>
      </c>
      <c r="L1751" s="80"/>
      <c r="M1751" s="157" t="s">
        <v>31</v>
      </c>
      <c r="N1751" s="158" t="s">
        <v>3550</v>
      </c>
      <c r="O1751" s="159">
        <v>0.22</v>
      </c>
      <c r="P1751" s="159">
        <f>O1751*H1751</f>
        <v>0.44</v>
      </c>
      <c r="Q1751" s="159">
        <v>5.6957000000000004E-4</v>
      </c>
      <c r="R1751" s="159">
        <f>Q1751*H1751</f>
        <v>1.1391400000000001E-3</v>
      </c>
      <c r="S1751" s="159">
        <v>0</v>
      </c>
      <c r="T1751" s="160">
        <f>S1751*H1751</f>
        <v>0</v>
      </c>
      <c r="U1751" s="79"/>
      <c r="V1751" s="79"/>
      <c r="W1751" s="79"/>
      <c r="X1751" s="79"/>
      <c r="Y1751" s="79"/>
      <c r="Z1751" s="79"/>
      <c r="AA1751" s="79"/>
      <c r="AB1751" s="79"/>
      <c r="AC1751" s="79"/>
      <c r="AD1751" s="79"/>
      <c r="AE1751" s="79"/>
      <c r="AR1751" s="161" t="s">
        <v>162</v>
      </c>
      <c r="AT1751" s="161" t="s">
        <v>26</v>
      </c>
      <c r="AU1751" s="161" t="s">
        <v>62</v>
      </c>
      <c r="AY1751" s="72" t="s">
        <v>107</v>
      </c>
      <c r="BE1751" s="162">
        <f>IF(N1751="základní",J1751,0)</f>
        <v>1328.68</v>
      </c>
      <c r="BF1751" s="162">
        <f>IF(N1751="snížená",J1751,0)</f>
        <v>0</v>
      </c>
      <c r="BG1751" s="162">
        <f>IF(N1751="zákl. přenesená",J1751,0)</f>
        <v>0</v>
      </c>
      <c r="BH1751" s="162">
        <f>IF(N1751="sníž. přenesená",J1751,0)</f>
        <v>0</v>
      </c>
      <c r="BI1751" s="162">
        <f>IF(N1751="nulová",J1751,0)</f>
        <v>0</v>
      </c>
      <c r="BJ1751" s="72" t="s">
        <v>105</v>
      </c>
      <c r="BK1751" s="162">
        <f>ROUND(I1751*H1751,2)</f>
        <v>1328.68</v>
      </c>
      <c r="BL1751" s="72" t="s">
        <v>162</v>
      </c>
      <c r="BM1751" s="161" t="s">
        <v>2716</v>
      </c>
    </row>
    <row r="1752" spans="1:65" s="82" customFormat="1" x14ac:dyDescent="0.2">
      <c r="A1752" s="79"/>
      <c r="B1752" s="80"/>
      <c r="C1752" s="79"/>
      <c r="D1752" s="163" t="s">
        <v>116</v>
      </c>
      <c r="E1752" s="79"/>
      <c r="F1752" s="164" t="s">
        <v>2717</v>
      </c>
      <c r="G1752" s="79"/>
      <c r="H1752" s="79"/>
      <c r="I1752" s="79"/>
      <c r="J1752" s="79"/>
      <c r="K1752" s="79"/>
      <c r="L1752" s="80"/>
      <c r="M1752" s="165"/>
      <c r="O1752" s="79"/>
      <c r="P1752" s="79"/>
      <c r="Q1752" s="79"/>
      <c r="R1752" s="79"/>
      <c r="S1752" s="79"/>
      <c r="T1752" s="166"/>
      <c r="U1752" s="79"/>
      <c r="V1752" s="79"/>
      <c r="W1752" s="79"/>
      <c r="X1752" s="79"/>
      <c r="Y1752" s="79"/>
      <c r="Z1752" s="79"/>
      <c r="AA1752" s="79"/>
      <c r="AB1752" s="79"/>
      <c r="AC1752" s="79"/>
      <c r="AD1752" s="79"/>
      <c r="AE1752" s="79"/>
      <c r="AT1752" s="72" t="s">
        <v>116</v>
      </c>
      <c r="AU1752" s="72" t="s">
        <v>62</v>
      </c>
    </row>
    <row r="1753" spans="1:65" s="82" customFormat="1" x14ac:dyDescent="0.2">
      <c r="A1753" s="79"/>
      <c r="B1753" s="80"/>
      <c r="C1753" s="79"/>
      <c r="D1753" s="167" t="s">
        <v>118</v>
      </c>
      <c r="E1753" s="79"/>
      <c r="F1753" s="168" t="s">
        <v>4234</v>
      </c>
      <c r="G1753" s="79"/>
      <c r="H1753" s="79"/>
      <c r="I1753" s="79"/>
      <c r="J1753" s="79"/>
      <c r="K1753" s="79"/>
      <c r="L1753" s="80"/>
      <c r="M1753" s="165"/>
      <c r="O1753" s="79"/>
      <c r="P1753" s="79"/>
      <c r="Q1753" s="79"/>
      <c r="R1753" s="79"/>
      <c r="S1753" s="79"/>
      <c r="T1753" s="166"/>
      <c r="U1753" s="79"/>
      <c r="V1753" s="79"/>
      <c r="W1753" s="79"/>
      <c r="X1753" s="79"/>
      <c r="Y1753" s="79"/>
      <c r="Z1753" s="79"/>
      <c r="AA1753" s="79"/>
      <c r="AB1753" s="79"/>
      <c r="AC1753" s="79"/>
      <c r="AD1753" s="79"/>
      <c r="AE1753" s="79"/>
      <c r="AT1753" s="72" t="s">
        <v>118</v>
      </c>
      <c r="AU1753" s="72" t="s">
        <v>62</v>
      </c>
    </row>
    <row r="1754" spans="1:65" s="82" customFormat="1" ht="16.5" customHeight="1" x14ac:dyDescent="0.2">
      <c r="A1754" s="79"/>
      <c r="B1754" s="150"/>
      <c r="C1754" s="151" t="s">
        <v>2718</v>
      </c>
      <c r="D1754" s="151" t="s">
        <v>26</v>
      </c>
      <c r="E1754" s="152" t="s">
        <v>2719</v>
      </c>
      <c r="F1754" s="153" t="s">
        <v>2720</v>
      </c>
      <c r="G1754" s="154" t="s">
        <v>161</v>
      </c>
      <c r="H1754" s="155">
        <v>5</v>
      </c>
      <c r="I1754" s="156">
        <v>230.26</v>
      </c>
      <c r="J1754" s="156">
        <f>ROUND(I1754*H1754,2)</f>
        <v>1151.3</v>
      </c>
      <c r="K1754" s="153" t="s">
        <v>3562</v>
      </c>
      <c r="L1754" s="80"/>
      <c r="M1754" s="157" t="s">
        <v>31</v>
      </c>
      <c r="N1754" s="158" t="s">
        <v>3550</v>
      </c>
      <c r="O1754" s="159">
        <v>0.13</v>
      </c>
      <c r="P1754" s="159">
        <f>O1754*H1754</f>
        <v>0.65</v>
      </c>
      <c r="Q1754" s="159">
        <v>9.9569999999999997E-5</v>
      </c>
      <c r="R1754" s="159">
        <f>Q1754*H1754</f>
        <v>4.9784999999999999E-4</v>
      </c>
      <c r="S1754" s="159">
        <v>0</v>
      </c>
      <c r="T1754" s="160">
        <f>S1754*H1754</f>
        <v>0</v>
      </c>
      <c r="U1754" s="79"/>
      <c r="V1754" s="79"/>
      <c r="W1754" s="79"/>
      <c r="X1754" s="79"/>
      <c r="Y1754" s="79"/>
      <c r="Z1754" s="79"/>
      <c r="AA1754" s="79"/>
      <c r="AB1754" s="79"/>
      <c r="AC1754" s="79"/>
      <c r="AD1754" s="79"/>
      <c r="AE1754" s="79"/>
      <c r="AR1754" s="161" t="s">
        <v>162</v>
      </c>
      <c r="AT1754" s="161" t="s">
        <v>26</v>
      </c>
      <c r="AU1754" s="161" t="s">
        <v>62</v>
      </c>
      <c r="AY1754" s="72" t="s">
        <v>107</v>
      </c>
      <c r="BE1754" s="162">
        <f>IF(N1754="základní",J1754,0)</f>
        <v>1151.3</v>
      </c>
      <c r="BF1754" s="162">
        <f>IF(N1754="snížená",J1754,0)</f>
        <v>0</v>
      </c>
      <c r="BG1754" s="162">
        <f>IF(N1754="zákl. přenesená",J1754,0)</f>
        <v>0</v>
      </c>
      <c r="BH1754" s="162">
        <f>IF(N1754="sníž. přenesená",J1754,0)</f>
        <v>0</v>
      </c>
      <c r="BI1754" s="162">
        <f>IF(N1754="nulová",J1754,0)</f>
        <v>0</v>
      </c>
      <c r="BJ1754" s="72" t="s">
        <v>105</v>
      </c>
      <c r="BK1754" s="162">
        <f>ROUND(I1754*H1754,2)</f>
        <v>1151.3</v>
      </c>
      <c r="BL1754" s="72" t="s">
        <v>162</v>
      </c>
      <c r="BM1754" s="161" t="s">
        <v>2721</v>
      </c>
    </row>
    <row r="1755" spans="1:65" s="82" customFormat="1" x14ac:dyDescent="0.2">
      <c r="A1755" s="79"/>
      <c r="B1755" s="80"/>
      <c r="C1755" s="79"/>
      <c r="D1755" s="163" t="s">
        <v>116</v>
      </c>
      <c r="E1755" s="79"/>
      <c r="F1755" s="164" t="s">
        <v>2722</v>
      </c>
      <c r="G1755" s="79"/>
      <c r="H1755" s="79"/>
      <c r="I1755" s="79"/>
      <c r="J1755" s="79"/>
      <c r="K1755" s="79"/>
      <c r="L1755" s="80"/>
      <c r="M1755" s="165"/>
      <c r="O1755" s="79"/>
      <c r="P1755" s="79"/>
      <c r="Q1755" s="79"/>
      <c r="R1755" s="79"/>
      <c r="S1755" s="79"/>
      <c r="T1755" s="166"/>
      <c r="U1755" s="79"/>
      <c r="V1755" s="79"/>
      <c r="W1755" s="79"/>
      <c r="X1755" s="79"/>
      <c r="Y1755" s="79"/>
      <c r="Z1755" s="79"/>
      <c r="AA1755" s="79"/>
      <c r="AB1755" s="79"/>
      <c r="AC1755" s="79"/>
      <c r="AD1755" s="79"/>
      <c r="AE1755" s="79"/>
      <c r="AT1755" s="72" t="s">
        <v>116</v>
      </c>
      <c r="AU1755" s="72" t="s">
        <v>62</v>
      </c>
    </row>
    <row r="1756" spans="1:65" s="82" customFormat="1" x14ac:dyDescent="0.2">
      <c r="A1756" s="79"/>
      <c r="B1756" s="80"/>
      <c r="C1756" s="79"/>
      <c r="D1756" s="167" t="s">
        <v>118</v>
      </c>
      <c r="E1756" s="79"/>
      <c r="F1756" s="168" t="s">
        <v>4235</v>
      </c>
      <c r="G1756" s="79"/>
      <c r="H1756" s="79"/>
      <c r="I1756" s="79"/>
      <c r="J1756" s="79"/>
      <c r="K1756" s="79"/>
      <c r="L1756" s="80"/>
      <c r="M1756" s="165"/>
      <c r="O1756" s="79"/>
      <c r="P1756" s="79"/>
      <c r="Q1756" s="79"/>
      <c r="R1756" s="79"/>
      <c r="S1756" s="79"/>
      <c r="T1756" s="166"/>
      <c r="U1756" s="79"/>
      <c r="V1756" s="79"/>
      <c r="W1756" s="79"/>
      <c r="X1756" s="79"/>
      <c r="Y1756" s="79"/>
      <c r="Z1756" s="79"/>
      <c r="AA1756" s="79"/>
      <c r="AB1756" s="79"/>
      <c r="AC1756" s="79"/>
      <c r="AD1756" s="79"/>
      <c r="AE1756" s="79"/>
      <c r="AT1756" s="72" t="s">
        <v>118</v>
      </c>
      <c r="AU1756" s="72" t="s">
        <v>62</v>
      </c>
    </row>
    <row r="1757" spans="1:65" s="82" customFormat="1" ht="16.5" customHeight="1" x14ac:dyDescent="0.2">
      <c r="A1757" s="79"/>
      <c r="B1757" s="150"/>
      <c r="C1757" s="151" t="s">
        <v>2723</v>
      </c>
      <c r="D1757" s="151" t="s">
        <v>26</v>
      </c>
      <c r="E1757" s="152" t="s">
        <v>2724</v>
      </c>
      <c r="F1757" s="153" t="s">
        <v>2725</v>
      </c>
      <c r="G1757" s="154" t="s">
        <v>161</v>
      </c>
      <c r="H1757" s="155">
        <v>2</v>
      </c>
      <c r="I1757" s="156">
        <v>255.6</v>
      </c>
      <c r="J1757" s="156">
        <f>ROUND(I1757*H1757,2)</f>
        <v>511.2</v>
      </c>
      <c r="K1757" s="153" t="s">
        <v>3562</v>
      </c>
      <c r="L1757" s="80"/>
      <c r="M1757" s="157" t="s">
        <v>31</v>
      </c>
      <c r="N1757" s="158" t="s">
        <v>3550</v>
      </c>
      <c r="O1757" s="159">
        <v>0.14000000000000001</v>
      </c>
      <c r="P1757" s="159">
        <f>O1757*H1757</f>
        <v>0.28000000000000003</v>
      </c>
      <c r="Q1757" s="159">
        <v>1.6956999999999999E-4</v>
      </c>
      <c r="R1757" s="159">
        <f>Q1757*H1757</f>
        <v>3.3913999999999998E-4</v>
      </c>
      <c r="S1757" s="159">
        <v>0</v>
      </c>
      <c r="T1757" s="160">
        <f>S1757*H1757</f>
        <v>0</v>
      </c>
      <c r="U1757" s="79"/>
      <c r="V1757" s="79"/>
      <c r="W1757" s="79"/>
      <c r="X1757" s="79"/>
      <c r="Y1757" s="79"/>
      <c r="Z1757" s="79"/>
      <c r="AA1757" s="79"/>
      <c r="AB1757" s="79"/>
      <c r="AC1757" s="79"/>
      <c r="AD1757" s="79"/>
      <c r="AE1757" s="79"/>
      <c r="AR1757" s="161" t="s">
        <v>162</v>
      </c>
      <c r="AT1757" s="161" t="s">
        <v>26</v>
      </c>
      <c r="AU1757" s="161" t="s">
        <v>62</v>
      </c>
      <c r="AY1757" s="72" t="s">
        <v>107</v>
      </c>
      <c r="BE1757" s="162">
        <f>IF(N1757="základní",J1757,0)</f>
        <v>511.2</v>
      </c>
      <c r="BF1757" s="162">
        <f>IF(N1757="snížená",J1757,0)</f>
        <v>0</v>
      </c>
      <c r="BG1757" s="162">
        <f>IF(N1757="zákl. přenesená",J1757,0)</f>
        <v>0</v>
      </c>
      <c r="BH1757" s="162">
        <f>IF(N1757="sníž. přenesená",J1757,0)</f>
        <v>0</v>
      </c>
      <c r="BI1757" s="162">
        <f>IF(N1757="nulová",J1757,0)</f>
        <v>0</v>
      </c>
      <c r="BJ1757" s="72" t="s">
        <v>105</v>
      </c>
      <c r="BK1757" s="162">
        <f>ROUND(I1757*H1757,2)</f>
        <v>511.2</v>
      </c>
      <c r="BL1757" s="72" t="s">
        <v>162</v>
      </c>
      <c r="BM1757" s="161" t="s">
        <v>2726</v>
      </c>
    </row>
    <row r="1758" spans="1:65" s="82" customFormat="1" x14ac:dyDescent="0.2">
      <c r="A1758" s="79"/>
      <c r="B1758" s="80"/>
      <c r="C1758" s="79"/>
      <c r="D1758" s="163" t="s">
        <v>116</v>
      </c>
      <c r="E1758" s="79"/>
      <c r="F1758" s="164" t="s">
        <v>2727</v>
      </c>
      <c r="G1758" s="79"/>
      <c r="H1758" s="79"/>
      <c r="I1758" s="79"/>
      <c r="J1758" s="79"/>
      <c r="K1758" s="79"/>
      <c r="L1758" s="80"/>
      <c r="M1758" s="165"/>
      <c r="O1758" s="79"/>
      <c r="P1758" s="79"/>
      <c r="Q1758" s="79"/>
      <c r="R1758" s="79"/>
      <c r="S1758" s="79"/>
      <c r="T1758" s="166"/>
      <c r="U1758" s="79"/>
      <c r="V1758" s="79"/>
      <c r="W1758" s="79"/>
      <c r="X1758" s="79"/>
      <c r="Y1758" s="79"/>
      <c r="Z1758" s="79"/>
      <c r="AA1758" s="79"/>
      <c r="AB1758" s="79"/>
      <c r="AC1758" s="79"/>
      <c r="AD1758" s="79"/>
      <c r="AE1758" s="79"/>
      <c r="AT1758" s="72" t="s">
        <v>116</v>
      </c>
      <c r="AU1758" s="72" t="s">
        <v>62</v>
      </c>
    </row>
    <row r="1759" spans="1:65" s="82" customFormat="1" x14ac:dyDescent="0.2">
      <c r="A1759" s="79"/>
      <c r="B1759" s="80"/>
      <c r="C1759" s="79"/>
      <c r="D1759" s="167" t="s">
        <v>118</v>
      </c>
      <c r="E1759" s="79"/>
      <c r="F1759" s="168" t="s">
        <v>4236</v>
      </c>
      <c r="G1759" s="79"/>
      <c r="H1759" s="79"/>
      <c r="I1759" s="79"/>
      <c r="J1759" s="79"/>
      <c r="K1759" s="79"/>
      <c r="L1759" s="80"/>
      <c r="M1759" s="165"/>
      <c r="O1759" s="79"/>
      <c r="P1759" s="79"/>
      <c r="Q1759" s="79"/>
      <c r="R1759" s="79"/>
      <c r="S1759" s="79"/>
      <c r="T1759" s="166"/>
      <c r="U1759" s="79"/>
      <c r="V1759" s="79"/>
      <c r="W1759" s="79"/>
      <c r="X1759" s="79"/>
      <c r="Y1759" s="79"/>
      <c r="Z1759" s="79"/>
      <c r="AA1759" s="79"/>
      <c r="AB1759" s="79"/>
      <c r="AC1759" s="79"/>
      <c r="AD1759" s="79"/>
      <c r="AE1759" s="79"/>
      <c r="AT1759" s="72" t="s">
        <v>118</v>
      </c>
      <c r="AU1759" s="72" t="s">
        <v>62</v>
      </c>
    </row>
    <row r="1760" spans="1:65" s="82" customFormat="1" ht="16.5" customHeight="1" x14ac:dyDescent="0.2">
      <c r="A1760" s="79"/>
      <c r="B1760" s="150"/>
      <c r="C1760" s="151" t="s">
        <v>2728</v>
      </c>
      <c r="D1760" s="151" t="s">
        <v>26</v>
      </c>
      <c r="E1760" s="152" t="s">
        <v>2729</v>
      </c>
      <c r="F1760" s="153" t="s">
        <v>2730</v>
      </c>
      <c r="G1760" s="154" t="s">
        <v>161</v>
      </c>
      <c r="H1760" s="155">
        <v>2</v>
      </c>
      <c r="I1760" s="156">
        <v>303.29000000000002</v>
      </c>
      <c r="J1760" s="156">
        <f>ROUND(I1760*H1760,2)</f>
        <v>606.58000000000004</v>
      </c>
      <c r="K1760" s="153" t="s">
        <v>3562</v>
      </c>
      <c r="L1760" s="80"/>
      <c r="M1760" s="157" t="s">
        <v>31</v>
      </c>
      <c r="N1760" s="158" t="s">
        <v>3550</v>
      </c>
      <c r="O1760" s="159">
        <v>0.16</v>
      </c>
      <c r="P1760" s="159">
        <f>O1760*H1760</f>
        <v>0.32</v>
      </c>
      <c r="Q1760" s="159">
        <v>2.1956999999999999E-4</v>
      </c>
      <c r="R1760" s="159">
        <f>Q1760*H1760</f>
        <v>4.3913999999999997E-4</v>
      </c>
      <c r="S1760" s="159">
        <v>0</v>
      </c>
      <c r="T1760" s="160">
        <f>S1760*H1760</f>
        <v>0</v>
      </c>
      <c r="U1760" s="79"/>
      <c r="V1760" s="79"/>
      <c r="W1760" s="79"/>
      <c r="X1760" s="79"/>
      <c r="Y1760" s="79"/>
      <c r="Z1760" s="79"/>
      <c r="AA1760" s="79"/>
      <c r="AB1760" s="79"/>
      <c r="AC1760" s="79"/>
      <c r="AD1760" s="79"/>
      <c r="AE1760" s="79"/>
      <c r="AR1760" s="161" t="s">
        <v>162</v>
      </c>
      <c r="AT1760" s="161" t="s">
        <v>26</v>
      </c>
      <c r="AU1760" s="161" t="s">
        <v>62</v>
      </c>
      <c r="AY1760" s="72" t="s">
        <v>107</v>
      </c>
      <c r="BE1760" s="162">
        <f>IF(N1760="základní",J1760,0)</f>
        <v>606.58000000000004</v>
      </c>
      <c r="BF1760" s="162">
        <f>IF(N1760="snížená",J1760,0)</f>
        <v>0</v>
      </c>
      <c r="BG1760" s="162">
        <f>IF(N1760="zákl. přenesená",J1760,0)</f>
        <v>0</v>
      </c>
      <c r="BH1760" s="162">
        <f>IF(N1760="sníž. přenesená",J1760,0)</f>
        <v>0</v>
      </c>
      <c r="BI1760" s="162">
        <f>IF(N1760="nulová",J1760,0)</f>
        <v>0</v>
      </c>
      <c r="BJ1760" s="72" t="s">
        <v>105</v>
      </c>
      <c r="BK1760" s="162">
        <f>ROUND(I1760*H1760,2)</f>
        <v>606.58000000000004</v>
      </c>
      <c r="BL1760" s="72" t="s">
        <v>162</v>
      </c>
      <c r="BM1760" s="161" t="s">
        <v>2731</v>
      </c>
    </row>
    <row r="1761" spans="1:65" s="82" customFormat="1" x14ac:dyDescent="0.2">
      <c r="A1761" s="79"/>
      <c r="B1761" s="80"/>
      <c r="C1761" s="79"/>
      <c r="D1761" s="163" t="s">
        <v>116</v>
      </c>
      <c r="E1761" s="79"/>
      <c r="F1761" s="164" t="s">
        <v>2732</v>
      </c>
      <c r="G1761" s="79"/>
      <c r="H1761" s="79"/>
      <c r="I1761" s="79"/>
      <c r="J1761" s="79"/>
      <c r="K1761" s="79"/>
      <c r="L1761" s="80"/>
      <c r="M1761" s="165"/>
      <c r="O1761" s="79"/>
      <c r="P1761" s="79"/>
      <c r="Q1761" s="79"/>
      <c r="R1761" s="79"/>
      <c r="S1761" s="79"/>
      <c r="T1761" s="166"/>
      <c r="U1761" s="79"/>
      <c r="V1761" s="79"/>
      <c r="W1761" s="79"/>
      <c r="X1761" s="79"/>
      <c r="Y1761" s="79"/>
      <c r="Z1761" s="79"/>
      <c r="AA1761" s="79"/>
      <c r="AB1761" s="79"/>
      <c r="AC1761" s="79"/>
      <c r="AD1761" s="79"/>
      <c r="AE1761" s="79"/>
      <c r="AT1761" s="72" t="s">
        <v>116</v>
      </c>
      <c r="AU1761" s="72" t="s">
        <v>62</v>
      </c>
    </row>
    <row r="1762" spans="1:65" s="82" customFormat="1" x14ac:dyDescent="0.2">
      <c r="A1762" s="79"/>
      <c r="B1762" s="80"/>
      <c r="C1762" s="79"/>
      <c r="D1762" s="167" t="s">
        <v>118</v>
      </c>
      <c r="E1762" s="79"/>
      <c r="F1762" s="168" t="s">
        <v>4237</v>
      </c>
      <c r="G1762" s="79"/>
      <c r="H1762" s="79"/>
      <c r="I1762" s="79"/>
      <c r="J1762" s="79"/>
      <c r="K1762" s="79"/>
      <c r="L1762" s="80"/>
      <c r="M1762" s="165"/>
      <c r="O1762" s="79"/>
      <c r="P1762" s="79"/>
      <c r="Q1762" s="79"/>
      <c r="R1762" s="79"/>
      <c r="S1762" s="79"/>
      <c r="T1762" s="166"/>
      <c r="U1762" s="79"/>
      <c r="V1762" s="79"/>
      <c r="W1762" s="79"/>
      <c r="X1762" s="79"/>
      <c r="Y1762" s="79"/>
      <c r="Z1762" s="79"/>
      <c r="AA1762" s="79"/>
      <c r="AB1762" s="79"/>
      <c r="AC1762" s="79"/>
      <c r="AD1762" s="79"/>
      <c r="AE1762" s="79"/>
      <c r="AT1762" s="72" t="s">
        <v>118</v>
      </c>
      <c r="AU1762" s="72" t="s">
        <v>62</v>
      </c>
    </row>
    <row r="1763" spans="1:65" s="82" customFormat="1" ht="16.5" customHeight="1" x14ac:dyDescent="0.2">
      <c r="A1763" s="79"/>
      <c r="B1763" s="150"/>
      <c r="C1763" s="151" t="s">
        <v>2733</v>
      </c>
      <c r="D1763" s="151" t="s">
        <v>26</v>
      </c>
      <c r="E1763" s="152" t="s">
        <v>2734</v>
      </c>
      <c r="F1763" s="153" t="s">
        <v>2735</v>
      </c>
      <c r="G1763" s="154" t="s">
        <v>161</v>
      </c>
      <c r="H1763" s="155">
        <v>2</v>
      </c>
      <c r="I1763" s="156">
        <v>412.65</v>
      </c>
      <c r="J1763" s="156">
        <f>ROUND(I1763*H1763,2)</f>
        <v>825.3</v>
      </c>
      <c r="K1763" s="153" t="s">
        <v>3562</v>
      </c>
      <c r="L1763" s="80"/>
      <c r="M1763" s="157" t="s">
        <v>31</v>
      </c>
      <c r="N1763" s="158" t="s">
        <v>3550</v>
      </c>
      <c r="O1763" s="159">
        <v>0.2</v>
      </c>
      <c r="P1763" s="159">
        <f>O1763*H1763</f>
        <v>0.4</v>
      </c>
      <c r="Q1763" s="159">
        <v>3.6957E-4</v>
      </c>
      <c r="R1763" s="159">
        <f>Q1763*H1763</f>
        <v>7.3914E-4</v>
      </c>
      <c r="S1763" s="159">
        <v>0</v>
      </c>
      <c r="T1763" s="160">
        <f>S1763*H1763</f>
        <v>0</v>
      </c>
      <c r="U1763" s="79"/>
      <c r="V1763" s="79"/>
      <c r="W1763" s="79"/>
      <c r="X1763" s="79"/>
      <c r="Y1763" s="79"/>
      <c r="Z1763" s="79"/>
      <c r="AA1763" s="79"/>
      <c r="AB1763" s="79"/>
      <c r="AC1763" s="79"/>
      <c r="AD1763" s="79"/>
      <c r="AE1763" s="79"/>
      <c r="AR1763" s="161" t="s">
        <v>162</v>
      </c>
      <c r="AT1763" s="161" t="s">
        <v>26</v>
      </c>
      <c r="AU1763" s="161" t="s">
        <v>62</v>
      </c>
      <c r="AY1763" s="72" t="s">
        <v>107</v>
      </c>
      <c r="BE1763" s="162">
        <f>IF(N1763="základní",J1763,0)</f>
        <v>825.3</v>
      </c>
      <c r="BF1763" s="162">
        <f>IF(N1763="snížená",J1763,0)</f>
        <v>0</v>
      </c>
      <c r="BG1763" s="162">
        <f>IF(N1763="zákl. přenesená",J1763,0)</f>
        <v>0</v>
      </c>
      <c r="BH1763" s="162">
        <f>IF(N1763="sníž. přenesená",J1763,0)</f>
        <v>0</v>
      </c>
      <c r="BI1763" s="162">
        <f>IF(N1763="nulová",J1763,0)</f>
        <v>0</v>
      </c>
      <c r="BJ1763" s="72" t="s">
        <v>105</v>
      </c>
      <c r="BK1763" s="162">
        <f>ROUND(I1763*H1763,2)</f>
        <v>825.3</v>
      </c>
      <c r="BL1763" s="72" t="s">
        <v>162</v>
      </c>
      <c r="BM1763" s="161" t="s">
        <v>2736</v>
      </c>
    </row>
    <row r="1764" spans="1:65" s="82" customFormat="1" x14ac:dyDescent="0.2">
      <c r="A1764" s="79"/>
      <c r="B1764" s="80"/>
      <c r="C1764" s="79"/>
      <c r="D1764" s="163" t="s">
        <v>116</v>
      </c>
      <c r="E1764" s="79"/>
      <c r="F1764" s="164" t="s">
        <v>2737</v>
      </c>
      <c r="G1764" s="79"/>
      <c r="H1764" s="79"/>
      <c r="I1764" s="79"/>
      <c r="J1764" s="79"/>
      <c r="K1764" s="79"/>
      <c r="L1764" s="80"/>
      <c r="M1764" s="165"/>
      <c r="O1764" s="79"/>
      <c r="P1764" s="79"/>
      <c r="Q1764" s="79"/>
      <c r="R1764" s="79"/>
      <c r="S1764" s="79"/>
      <c r="T1764" s="166"/>
      <c r="U1764" s="79"/>
      <c r="V1764" s="79"/>
      <c r="W1764" s="79"/>
      <c r="X1764" s="79"/>
      <c r="Y1764" s="79"/>
      <c r="Z1764" s="79"/>
      <c r="AA1764" s="79"/>
      <c r="AB1764" s="79"/>
      <c r="AC1764" s="79"/>
      <c r="AD1764" s="79"/>
      <c r="AE1764" s="79"/>
      <c r="AT1764" s="72" t="s">
        <v>116</v>
      </c>
      <c r="AU1764" s="72" t="s">
        <v>62</v>
      </c>
    </row>
    <row r="1765" spans="1:65" s="82" customFormat="1" x14ac:dyDescent="0.2">
      <c r="A1765" s="79"/>
      <c r="B1765" s="80"/>
      <c r="C1765" s="79"/>
      <c r="D1765" s="167" t="s">
        <v>118</v>
      </c>
      <c r="E1765" s="79"/>
      <c r="F1765" s="168" t="s">
        <v>4238</v>
      </c>
      <c r="G1765" s="79"/>
      <c r="H1765" s="79"/>
      <c r="I1765" s="79"/>
      <c r="J1765" s="79"/>
      <c r="K1765" s="79"/>
      <c r="L1765" s="80"/>
      <c r="M1765" s="165"/>
      <c r="O1765" s="79"/>
      <c r="P1765" s="79"/>
      <c r="Q1765" s="79"/>
      <c r="R1765" s="79"/>
      <c r="S1765" s="79"/>
      <c r="T1765" s="166"/>
      <c r="U1765" s="79"/>
      <c r="V1765" s="79"/>
      <c r="W1765" s="79"/>
      <c r="X1765" s="79"/>
      <c r="Y1765" s="79"/>
      <c r="Z1765" s="79"/>
      <c r="AA1765" s="79"/>
      <c r="AB1765" s="79"/>
      <c r="AC1765" s="79"/>
      <c r="AD1765" s="79"/>
      <c r="AE1765" s="79"/>
      <c r="AT1765" s="72" t="s">
        <v>118</v>
      </c>
      <c r="AU1765" s="72" t="s">
        <v>62</v>
      </c>
    </row>
    <row r="1766" spans="1:65" s="82" customFormat="1" ht="16.5" customHeight="1" x14ac:dyDescent="0.2">
      <c r="A1766" s="79"/>
      <c r="B1766" s="150"/>
      <c r="C1766" s="151" t="s">
        <v>2738</v>
      </c>
      <c r="D1766" s="151" t="s">
        <v>26</v>
      </c>
      <c r="E1766" s="152" t="s">
        <v>2739</v>
      </c>
      <c r="F1766" s="153" t="s">
        <v>2740</v>
      </c>
      <c r="G1766" s="154" t="s">
        <v>161</v>
      </c>
      <c r="H1766" s="155">
        <v>2</v>
      </c>
      <c r="I1766" s="156">
        <v>254.6</v>
      </c>
      <c r="J1766" s="156">
        <f>ROUND(I1766*H1766,2)</f>
        <v>509.2</v>
      </c>
      <c r="K1766" s="153" t="s">
        <v>3562</v>
      </c>
      <c r="L1766" s="80"/>
      <c r="M1766" s="157" t="s">
        <v>31</v>
      </c>
      <c r="N1766" s="158" t="s">
        <v>3550</v>
      </c>
      <c r="O1766" s="159">
        <v>0.14000000000000001</v>
      </c>
      <c r="P1766" s="159">
        <f>O1766*H1766</f>
        <v>0.28000000000000003</v>
      </c>
      <c r="Q1766" s="159">
        <v>1.7956999999999999E-4</v>
      </c>
      <c r="R1766" s="159">
        <f>Q1766*H1766</f>
        <v>3.5913999999999998E-4</v>
      </c>
      <c r="S1766" s="159">
        <v>0</v>
      </c>
      <c r="T1766" s="160">
        <f>S1766*H1766</f>
        <v>0</v>
      </c>
      <c r="U1766" s="79"/>
      <c r="V1766" s="79"/>
      <c r="W1766" s="79"/>
      <c r="X1766" s="79"/>
      <c r="Y1766" s="79"/>
      <c r="Z1766" s="79"/>
      <c r="AA1766" s="79"/>
      <c r="AB1766" s="79"/>
      <c r="AC1766" s="79"/>
      <c r="AD1766" s="79"/>
      <c r="AE1766" s="79"/>
      <c r="AR1766" s="161" t="s">
        <v>162</v>
      </c>
      <c r="AT1766" s="161" t="s">
        <v>26</v>
      </c>
      <c r="AU1766" s="161" t="s">
        <v>62</v>
      </c>
      <c r="AY1766" s="72" t="s">
        <v>107</v>
      </c>
      <c r="BE1766" s="162">
        <f>IF(N1766="základní",J1766,0)</f>
        <v>509.2</v>
      </c>
      <c r="BF1766" s="162">
        <f>IF(N1766="snížená",J1766,0)</f>
        <v>0</v>
      </c>
      <c r="BG1766" s="162">
        <f>IF(N1766="zákl. přenesená",J1766,0)</f>
        <v>0</v>
      </c>
      <c r="BH1766" s="162">
        <f>IF(N1766="sníž. přenesená",J1766,0)</f>
        <v>0</v>
      </c>
      <c r="BI1766" s="162">
        <f>IF(N1766="nulová",J1766,0)</f>
        <v>0</v>
      </c>
      <c r="BJ1766" s="72" t="s">
        <v>105</v>
      </c>
      <c r="BK1766" s="162">
        <f>ROUND(I1766*H1766,2)</f>
        <v>509.2</v>
      </c>
      <c r="BL1766" s="72" t="s">
        <v>162</v>
      </c>
      <c r="BM1766" s="161" t="s">
        <v>2741</v>
      </c>
    </row>
    <row r="1767" spans="1:65" s="82" customFormat="1" x14ac:dyDescent="0.2">
      <c r="A1767" s="79"/>
      <c r="B1767" s="80"/>
      <c r="C1767" s="79"/>
      <c r="D1767" s="163" t="s">
        <v>116</v>
      </c>
      <c r="E1767" s="79"/>
      <c r="F1767" s="164" t="s">
        <v>2742</v>
      </c>
      <c r="G1767" s="79"/>
      <c r="H1767" s="79"/>
      <c r="I1767" s="79"/>
      <c r="J1767" s="79"/>
      <c r="K1767" s="79"/>
      <c r="L1767" s="80"/>
      <c r="M1767" s="165"/>
      <c r="O1767" s="79"/>
      <c r="P1767" s="79"/>
      <c r="Q1767" s="79"/>
      <c r="R1767" s="79"/>
      <c r="S1767" s="79"/>
      <c r="T1767" s="166"/>
      <c r="U1767" s="79"/>
      <c r="V1767" s="79"/>
      <c r="W1767" s="79"/>
      <c r="X1767" s="79"/>
      <c r="Y1767" s="79"/>
      <c r="Z1767" s="79"/>
      <c r="AA1767" s="79"/>
      <c r="AB1767" s="79"/>
      <c r="AC1767" s="79"/>
      <c r="AD1767" s="79"/>
      <c r="AE1767" s="79"/>
      <c r="AT1767" s="72" t="s">
        <v>116</v>
      </c>
      <c r="AU1767" s="72" t="s">
        <v>62</v>
      </c>
    </row>
    <row r="1768" spans="1:65" s="82" customFormat="1" x14ac:dyDescent="0.2">
      <c r="A1768" s="79"/>
      <c r="B1768" s="80"/>
      <c r="C1768" s="79"/>
      <c r="D1768" s="167" t="s">
        <v>118</v>
      </c>
      <c r="E1768" s="79"/>
      <c r="F1768" s="168" t="s">
        <v>4239</v>
      </c>
      <c r="G1768" s="79"/>
      <c r="H1768" s="79"/>
      <c r="I1768" s="79"/>
      <c r="J1768" s="79"/>
      <c r="K1768" s="79"/>
      <c r="L1768" s="80"/>
      <c r="M1768" s="165"/>
      <c r="O1768" s="79"/>
      <c r="P1768" s="79"/>
      <c r="Q1768" s="79"/>
      <c r="R1768" s="79"/>
      <c r="S1768" s="79"/>
      <c r="T1768" s="166"/>
      <c r="U1768" s="79"/>
      <c r="V1768" s="79"/>
      <c r="W1768" s="79"/>
      <c r="X1768" s="79"/>
      <c r="Y1768" s="79"/>
      <c r="Z1768" s="79"/>
      <c r="AA1768" s="79"/>
      <c r="AB1768" s="79"/>
      <c r="AC1768" s="79"/>
      <c r="AD1768" s="79"/>
      <c r="AE1768" s="79"/>
      <c r="AT1768" s="72" t="s">
        <v>118</v>
      </c>
      <c r="AU1768" s="72" t="s">
        <v>62</v>
      </c>
    </row>
    <row r="1769" spans="1:65" s="82" customFormat="1" ht="16.5" customHeight="1" x14ac:dyDescent="0.2">
      <c r="A1769" s="79"/>
      <c r="B1769" s="150"/>
      <c r="C1769" s="151" t="s">
        <v>2743</v>
      </c>
      <c r="D1769" s="151" t="s">
        <v>26</v>
      </c>
      <c r="E1769" s="152" t="s">
        <v>2744</v>
      </c>
      <c r="F1769" s="153" t="s">
        <v>2745</v>
      </c>
      <c r="G1769" s="154" t="s">
        <v>161</v>
      </c>
      <c r="H1769" s="155">
        <v>2</v>
      </c>
      <c r="I1769" s="156">
        <v>293.29000000000002</v>
      </c>
      <c r="J1769" s="156">
        <f>ROUND(I1769*H1769,2)</f>
        <v>586.58000000000004</v>
      </c>
      <c r="K1769" s="153" t="s">
        <v>3562</v>
      </c>
      <c r="L1769" s="80"/>
      <c r="M1769" s="157" t="s">
        <v>31</v>
      </c>
      <c r="N1769" s="158" t="s">
        <v>3550</v>
      </c>
      <c r="O1769" s="159">
        <v>0.16</v>
      </c>
      <c r="P1769" s="159">
        <f>O1769*H1769</f>
        <v>0.32</v>
      </c>
      <c r="Q1769" s="159">
        <v>2.2957000000000001E-4</v>
      </c>
      <c r="R1769" s="159">
        <f>Q1769*H1769</f>
        <v>4.5914000000000003E-4</v>
      </c>
      <c r="S1769" s="159">
        <v>0</v>
      </c>
      <c r="T1769" s="160">
        <f>S1769*H1769</f>
        <v>0</v>
      </c>
      <c r="U1769" s="79"/>
      <c r="V1769" s="79"/>
      <c r="W1769" s="79"/>
      <c r="X1769" s="79"/>
      <c r="Y1769" s="79"/>
      <c r="Z1769" s="79"/>
      <c r="AA1769" s="79"/>
      <c r="AB1769" s="79"/>
      <c r="AC1769" s="79"/>
      <c r="AD1769" s="79"/>
      <c r="AE1769" s="79"/>
      <c r="AR1769" s="161" t="s">
        <v>162</v>
      </c>
      <c r="AT1769" s="161" t="s">
        <v>26</v>
      </c>
      <c r="AU1769" s="161" t="s">
        <v>62</v>
      </c>
      <c r="AY1769" s="72" t="s">
        <v>107</v>
      </c>
      <c r="BE1769" s="162">
        <f>IF(N1769="základní",J1769,0)</f>
        <v>586.58000000000004</v>
      </c>
      <c r="BF1769" s="162">
        <f>IF(N1769="snížená",J1769,0)</f>
        <v>0</v>
      </c>
      <c r="BG1769" s="162">
        <f>IF(N1769="zákl. přenesená",J1769,0)</f>
        <v>0</v>
      </c>
      <c r="BH1769" s="162">
        <f>IF(N1769="sníž. přenesená",J1769,0)</f>
        <v>0</v>
      </c>
      <c r="BI1769" s="162">
        <f>IF(N1769="nulová",J1769,0)</f>
        <v>0</v>
      </c>
      <c r="BJ1769" s="72" t="s">
        <v>105</v>
      </c>
      <c r="BK1769" s="162">
        <f>ROUND(I1769*H1769,2)</f>
        <v>586.58000000000004</v>
      </c>
      <c r="BL1769" s="72" t="s">
        <v>162</v>
      </c>
      <c r="BM1769" s="161" t="s">
        <v>2746</v>
      </c>
    </row>
    <row r="1770" spans="1:65" s="82" customFormat="1" x14ac:dyDescent="0.2">
      <c r="A1770" s="79"/>
      <c r="B1770" s="80"/>
      <c r="C1770" s="79"/>
      <c r="D1770" s="163" t="s">
        <v>116</v>
      </c>
      <c r="E1770" s="79"/>
      <c r="F1770" s="164" t="s">
        <v>2747</v>
      </c>
      <c r="G1770" s="79"/>
      <c r="H1770" s="79"/>
      <c r="I1770" s="79"/>
      <c r="J1770" s="79"/>
      <c r="K1770" s="79"/>
      <c r="L1770" s="80"/>
      <c r="M1770" s="165"/>
      <c r="O1770" s="79"/>
      <c r="P1770" s="79"/>
      <c r="Q1770" s="79"/>
      <c r="R1770" s="79"/>
      <c r="S1770" s="79"/>
      <c r="T1770" s="166"/>
      <c r="U1770" s="79"/>
      <c r="V1770" s="79"/>
      <c r="W1770" s="79"/>
      <c r="X1770" s="79"/>
      <c r="Y1770" s="79"/>
      <c r="Z1770" s="79"/>
      <c r="AA1770" s="79"/>
      <c r="AB1770" s="79"/>
      <c r="AC1770" s="79"/>
      <c r="AD1770" s="79"/>
      <c r="AE1770" s="79"/>
      <c r="AT1770" s="72" t="s">
        <v>116</v>
      </c>
      <c r="AU1770" s="72" t="s">
        <v>62</v>
      </c>
    </row>
    <row r="1771" spans="1:65" s="82" customFormat="1" x14ac:dyDescent="0.2">
      <c r="A1771" s="79"/>
      <c r="B1771" s="80"/>
      <c r="C1771" s="79"/>
      <c r="D1771" s="167" t="s">
        <v>118</v>
      </c>
      <c r="E1771" s="79"/>
      <c r="F1771" s="168" t="s">
        <v>4240</v>
      </c>
      <c r="G1771" s="79"/>
      <c r="H1771" s="79"/>
      <c r="I1771" s="79"/>
      <c r="J1771" s="79"/>
      <c r="K1771" s="79"/>
      <c r="L1771" s="80"/>
      <c r="M1771" s="165"/>
      <c r="O1771" s="79"/>
      <c r="P1771" s="79"/>
      <c r="Q1771" s="79"/>
      <c r="R1771" s="79"/>
      <c r="S1771" s="79"/>
      <c r="T1771" s="166"/>
      <c r="U1771" s="79"/>
      <c r="V1771" s="79"/>
      <c r="W1771" s="79"/>
      <c r="X1771" s="79"/>
      <c r="Y1771" s="79"/>
      <c r="Z1771" s="79"/>
      <c r="AA1771" s="79"/>
      <c r="AB1771" s="79"/>
      <c r="AC1771" s="79"/>
      <c r="AD1771" s="79"/>
      <c r="AE1771" s="79"/>
      <c r="AT1771" s="72" t="s">
        <v>118</v>
      </c>
      <c r="AU1771" s="72" t="s">
        <v>62</v>
      </c>
    </row>
    <row r="1772" spans="1:65" s="82" customFormat="1" ht="16.5" customHeight="1" x14ac:dyDescent="0.2">
      <c r="A1772" s="79"/>
      <c r="B1772" s="150"/>
      <c r="C1772" s="151" t="s">
        <v>2748</v>
      </c>
      <c r="D1772" s="151" t="s">
        <v>26</v>
      </c>
      <c r="E1772" s="152" t="s">
        <v>2749</v>
      </c>
      <c r="F1772" s="153" t="s">
        <v>2750</v>
      </c>
      <c r="G1772" s="154" t="s">
        <v>161</v>
      </c>
      <c r="H1772" s="155">
        <v>2</v>
      </c>
      <c r="I1772" s="156">
        <v>410.65</v>
      </c>
      <c r="J1772" s="156">
        <f>ROUND(I1772*H1772,2)</f>
        <v>821.3</v>
      </c>
      <c r="K1772" s="153" t="s">
        <v>3562</v>
      </c>
      <c r="L1772" s="80"/>
      <c r="M1772" s="157" t="s">
        <v>31</v>
      </c>
      <c r="N1772" s="158" t="s">
        <v>3550</v>
      </c>
      <c r="O1772" s="159">
        <v>0.2</v>
      </c>
      <c r="P1772" s="159">
        <f>O1772*H1772</f>
        <v>0.4</v>
      </c>
      <c r="Q1772" s="159">
        <v>3.4957E-4</v>
      </c>
      <c r="R1772" s="159">
        <f>Q1772*H1772</f>
        <v>6.9914E-4</v>
      </c>
      <c r="S1772" s="159">
        <v>0</v>
      </c>
      <c r="T1772" s="160">
        <f>S1772*H1772</f>
        <v>0</v>
      </c>
      <c r="U1772" s="79"/>
      <c r="V1772" s="79"/>
      <c r="W1772" s="79"/>
      <c r="X1772" s="79"/>
      <c r="Y1772" s="79"/>
      <c r="Z1772" s="79"/>
      <c r="AA1772" s="79"/>
      <c r="AB1772" s="79"/>
      <c r="AC1772" s="79"/>
      <c r="AD1772" s="79"/>
      <c r="AE1772" s="79"/>
      <c r="AR1772" s="161" t="s">
        <v>162</v>
      </c>
      <c r="AT1772" s="161" t="s">
        <v>26</v>
      </c>
      <c r="AU1772" s="161" t="s">
        <v>62</v>
      </c>
      <c r="AY1772" s="72" t="s">
        <v>107</v>
      </c>
      <c r="BE1772" s="162">
        <f>IF(N1772="základní",J1772,0)</f>
        <v>821.3</v>
      </c>
      <c r="BF1772" s="162">
        <f>IF(N1772="snížená",J1772,0)</f>
        <v>0</v>
      </c>
      <c r="BG1772" s="162">
        <f>IF(N1772="zákl. přenesená",J1772,0)</f>
        <v>0</v>
      </c>
      <c r="BH1772" s="162">
        <f>IF(N1772="sníž. přenesená",J1772,0)</f>
        <v>0</v>
      </c>
      <c r="BI1772" s="162">
        <f>IF(N1772="nulová",J1772,0)</f>
        <v>0</v>
      </c>
      <c r="BJ1772" s="72" t="s">
        <v>105</v>
      </c>
      <c r="BK1772" s="162">
        <f>ROUND(I1772*H1772,2)</f>
        <v>821.3</v>
      </c>
      <c r="BL1772" s="72" t="s">
        <v>162</v>
      </c>
      <c r="BM1772" s="161" t="s">
        <v>2751</v>
      </c>
    </row>
    <row r="1773" spans="1:65" s="82" customFormat="1" x14ac:dyDescent="0.2">
      <c r="A1773" s="79"/>
      <c r="B1773" s="80"/>
      <c r="C1773" s="79"/>
      <c r="D1773" s="163" t="s">
        <v>116</v>
      </c>
      <c r="E1773" s="79"/>
      <c r="F1773" s="164" t="s">
        <v>2752</v>
      </c>
      <c r="G1773" s="79"/>
      <c r="H1773" s="79"/>
      <c r="I1773" s="79"/>
      <c r="J1773" s="79"/>
      <c r="K1773" s="79"/>
      <c r="L1773" s="80"/>
      <c r="M1773" s="165"/>
      <c r="O1773" s="79"/>
      <c r="P1773" s="79"/>
      <c r="Q1773" s="79"/>
      <c r="R1773" s="79"/>
      <c r="S1773" s="79"/>
      <c r="T1773" s="166"/>
      <c r="U1773" s="79"/>
      <c r="V1773" s="79"/>
      <c r="W1773" s="79"/>
      <c r="X1773" s="79"/>
      <c r="Y1773" s="79"/>
      <c r="Z1773" s="79"/>
      <c r="AA1773" s="79"/>
      <c r="AB1773" s="79"/>
      <c r="AC1773" s="79"/>
      <c r="AD1773" s="79"/>
      <c r="AE1773" s="79"/>
      <c r="AT1773" s="72" t="s">
        <v>116</v>
      </c>
      <c r="AU1773" s="72" t="s">
        <v>62</v>
      </c>
    </row>
    <row r="1774" spans="1:65" s="82" customFormat="1" x14ac:dyDescent="0.2">
      <c r="A1774" s="79"/>
      <c r="B1774" s="80"/>
      <c r="C1774" s="79"/>
      <c r="D1774" s="167" t="s">
        <v>118</v>
      </c>
      <c r="E1774" s="79"/>
      <c r="F1774" s="168" t="s">
        <v>4241</v>
      </c>
      <c r="G1774" s="79"/>
      <c r="H1774" s="79"/>
      <c r="I1774" s="79"/>
      <c r="J1774" s="79"/>
      <c r="K1774" s="79"/>
      <c r="L1774" s="80"/>
      <c r="M1774" s="165"/>
      <c r="O1774" s="79"/>
      <c r="P1774" s="79"/>
      <c r="Q1774" s="79"/>
      <c r="R1774" s="79"/>
      <c r="S1774" s="79"/>
      <c r="T1774" s="166"/>
      <c r="U1774" s="79"/>
      <c r="V1774" s="79"/>
      <c r="W1774" s="79"/>
      <c r="X1774" s="79"/>
      <c r="Y1774" s="79"/>
      <c r="Z1774" s="79"/>
      <c r="AA1774" s="79"/>
      <c r="AB1774" s="79"/>
      <c r="AC1774" s="79"/>
      <c r="AD1774" s="79"/>
      <c r="AE1774" s="79"/>
      <c r="AT1774" s="72" t="s">
        <v>118</v>
      </c>
      <c r="AU1774" s="72" t="s">
        <v>62</v>
      </c>
    </row>
    <row r="1775" spans="1:65" s="82" customFormat="1" ht="16.5" customHeight="1" x14ac:dyDescent="0.2">
      <c r="A1775" s="79"/>
      <c r="B1775" s="150"/>
      <c r="C1775" s="151" t="s">
        <v>2753</v>
      </c>
      <c r="D1775" s="151" t="s">
        <v>26</v>
      </c>
      <c r="E1775" s="152" t="s">
        <v>2754</v>
      </c>
      <c r="F1775" s="153" t="s">
        <v>2755</v>
      </c>
      <c r="G1775" s="154" t="s">
        <v>161</v>
      </c>
      <c r="H1775" s="155">
        <v>1</v>
      </c>
      <c r="I1775" s="156">
        <v>592.34</v>
      </c>
      <c r="J1775" s="156">
        <f>ROUND(I1775*H1775,2)</f>
        <v>592.34</v>
      </c>
      <c r="K1775" s="153" t="s">
        <v>3562</v>
      </c>
      <c r="L1775" s="80"/>
      <c r="M1775" s="157" t="s">
        <v>31</v>
      </c>
      <c r="N1775" s="158" t="s">
        <v>3550</v>
      </c>
      <c r="O1775" s="159">
        <v>0.22</v>
      </c>
      <c r="P1775" s="159">
        <f>O1775*H1775</f>
        <v>0.22</v>
      </c>
      <c r="Q1775" s="159">
        <v>5.4956999999999998E-4</v>
      </c>
      <c r="R1775" s="159">
        <f>Q1775*H1775</f>
        <v>5.4956999999999998E-4</v>
      </c>
      <c r="S1775" s="159">
        <v>0</v>
      </c>
      <c r="T1775" s="160">
        <f>S1775*H1775</f>
        <v>0</v>
      </c>
      <c r="U1775" s="79"/>
      <c r="V1775" s="79"/>
      <c r="W1775" s="79"/>
      <c r="X1775" s="79"/>
      <c r="Y1775" s="79"/>
      <c r="Z1775" s="79"/>
      <c r="AA1775" s="79"/>
      <c r="AB1775" s="79"/>
      <c r="AC1775" s="79"/>
      <c r="AD1775" s="79"/>
      <c r="AE1775" s="79"/>
      <c r="AR1775" s="161" t="s">
        <v>162</v>
      </c>
      <c r="AT1775" s="161" t="s">
        <v>26</v>
      </c>
      <c r="AU1775" s="161" t="s">
        <v>62</v>
      </c>
      <c r="AY1775" s="72" t="s">
        <v>107</v>
      </c>
      <c r="BE1775" s="162">
        <f>IF(N1775="základní",J1775,0)</f>
        <v>592.34</v>
      </c>
      <c r="BF1775" s="162">
        <f>IF(N1775="snížená",J1775,0)</f>
        <v>0</v>
      </c>
      <c r="BG1775" s="162">
        <f>IF(N1775="zákl. přenesená",J1775,0)</f>
        <v>0</v>
      </c>
      <c r="BH1775" s="162">
        <f>IF(N1775="sníž. přenesená",J1775,0)</f>
        <v>0</v>
      </c>
      <c r="BI1775" s="162">
        <f>IF(N1775="nulová",J1775,0)</f>
        <v>0</v>
      </c>
      <c r="BJ1775" s="72" t="s">
        <v>105</v>
      </c>
      <c r="BK1775" s="162">
        <f>ROUND(I1775*H1775,2)</f>
        <v>592.34</v>
      </c>
      <c r="BL1775" s="72" t="s">
        <v>162</v>
      </c>
      <c r="BM1775" s="161" t="s">
        <v>2756</v>
      </c>
    </row>
    <row r="1776" spans="1:65" s="82" customFormat="1" x14ac:dyDescent="0.2">
      <c r="A1776" s="79"/>
      <c r="B1776" s="80"/>
      <c r="C1776" s="79"/>
      <c r="D1776" s="163" t="s">
        <v>116</v>
      </c>
      <c r="E1776" s="79"/>
      <c r="F1776" s="164" t="s">
        <v>2757</v>
      </c>
      <c r="G1776" s="79"/>
      <c r="H1776" s="79"/>
      <c r="I1776" s="79"/>
      <c r="J1776" s="79"/>
      <c r="K1776" s="79"/>
      <c r="L1776" s="80"/>
      <c r="M1776" s="165"/>
      <c r="O1776" s="79"/>
      <c r="P1776" s="79"/>
      <c r="Q1776" s="79"/>
      <c r="R1776" s="79"/>
      <c r="S1776" s="79"/>
      <c r="T1776" s="166"/>
      <c r="U1776" s="79"/>
      <c r="V1776" s="79"/>
      <c r="W1776" s="79"/>
      <c r="X1776" s="79"/>
      <c r="Y1776" s="79"/>
      <c r="Z1776" s="79"/>
      <c r="AA1776" s="79"/>
      <c r="AB1776" s="79"/>
      <c r="AC1776" s="79"/>
      <c r="AD1776" s="79"/>
      <c r="AE1776" s="79"/>
      <c r="AT1776" s="72" t="s">
        <v>116</v>
      </c>
      <c r="AU1776" s="72" t="s">
        <v>62</v>
      </c>
    </row>
    <row r="1777" spans="1:65" s="82" customFormat="1" x14ac:dyDescent="0.2">
      <c r="A1777" s="79"/>
      <c r="B1777" s="80"/>
      <c r="C1777" s="79"/>
      <c r="D1777" s="167" t="s">
        <v>118</v>
      </c>
      <c r="E1777" s="79"/>
      <c r="F1777" s="168" t="s">
        <v>4242</v>
      </c>
      <c r="G1777" s="79"/>
      <c r="H1777" s="79"/>
      <c r="I1777" s="79"/>
      <c r="J1777" s="79"/>
      <c r="K1777" s="79"/>
      <c r="L1777" s="80"/>
      <c r="M1777" s="165"/>
      <c r="O1777" s="79"/>
      <c r="P1777" s="79"/>
      <c r="Q1777" s="79"/>
      <c r="R1777" s="79"/>
      <c r="S1777" s="79"/>
      <c r="T1777" s="166"/>
      <c r="U1777" s="79"/>
      <c r="V1777" s="79"/>
      <c r="W1777" s="79"/>
      <c r="X1777" s="79"/>
      <c r="Y1777" s="79"/>
      <c r="Z1777" s="79"/>
      <c r="AA1777" s="79"/>
      <c r="AB1777" s="79"/>
      <c r="AC1777" s="79"/>
      <c r="AD1777" s="79"/>
      <c r="AE1777" s="79"/>
      <c r="AT1777" s="72" t="s">
        <v>118</v>
      </c>
      <c r="AU1777" s="72" t="s">
        <v>62</v>
      </c>
    </row>
    <row r="1778" spans="1:65" s="82" customFormat="1" ht="16.5" customHeight="1" x14ac:dyDescent="0.2">
      <c r="A1778" s="79"/>
      <c r="B1778" s="150"/>
      <c r="C1778" s="151" t="s">
        <v>2758</v>
      </c>
      <c r="D1778" s="151" t="s">
        <v>26</v>
      </c>
      <c r="E1778" s="152" t="s">
        <v>2759</v>
      </c>
      <c r="F1778" s="153" t="s">
        <v>2760</v>
      </c>
      <c r="G1778" s="154" t="s">
        <v>161</v>
      </c>
      <c r="H1778" s="155">
        <v>1</v>
      </c>
      <c r="I1778" s="156">
        <v>818.7</v>
      </c>
      <c r="J1778" s="156">
        <f>ROUND(I1778*H1778,2)</f>
        <v>818.7</v>
      </c>
      <c r="K1778" s="153" t="s">
        <v>3562</v>
      </c>
      <c r="L1778" s="80"/>
      <c r="M1778" s="157" t="s">
        <v>31</v>
      </c>
      <c r="N1778" s="158" t="s">
        <v>3550</v>
      </c>
      <c r="O1778" s="159">
        <v>0.26</v>
      </c>
      <c r="P1778" s="159">
        <f>O1778*H1778</f>
        <v>0.26</v>
      </c>
      <c r="Q1778" s="159">
        <v>7.5956999999999999E-4</v>
      </c>
      <c r="R1778" s="159">
        <f>Q1778*H1778</f>
        <v>7.5956999999999999E-4</v>
      </c>
      <c r="S1778" s="159">
        <v>0</v>
      </c>
      <c r="T1778" s="160">
        <f>S1778*H1778</f>
        <v>0</v>
      </c>
      <c r="U1778" s="79"/>
      <c r="V1778" s="79"/>
      <c r="W1778" s="79"/>
      <c r="X1778" s="79"/>
      <c r="Y1778" s="79"/>
      <c r="Z1778" s="79"/>
      <c r="AA1778" s="79"/>
      <c r="AB1778" s="79"/>
      <c r="AC1778" s="79"/>
      <c r="AD1778" s="79"/>
      <c r="AE1778" s="79"/>
      <c r="AR1778" s="161" t="s">
        <v>162</v>
      </c>
      <c r="AT1778" s="161" t="s">
        <v>26</v>
      </c>
      <c r="AU1778" s="161" t="s">
        <v>62</v>
      </c>
      <c r="AY1778" s="72" t="s">
        <v>107</v>
      </c>
      <c r="BE1778" s="162">
        <f>IF(N1778="základní",J1778,0)</f>
        <v>818.7</v>
      </c>
      <c r="BF1778" s="162">
        <f>IF(N1778="snížená",J1778,0)</f>
        <v>0</v>
      </c>
      <c r="BG1778" s="162">
        <f>IF(N1778="zákl. přenesená",J1778,0)</f>
        <v>0</v>
      </c>
      <c r="BH1778" s="162">
        <f>IF(N1778="sníž. přenesená",J1778,0)</f>
        <v>0</v>
      </c>
      <c r="BI1778" s="162">
        <f>IF(N1778="nulová",J1778,0)</f>
        <v>0</v>
      </c>
      <c r="BJ1778" s="72" t="s">
        <v>105</v>
      </c>
      <c r="BK1778" s="162">
        <f>ROUND(I1778*H1778,2)</f>
        <v>818.7</v>
      </c>
      <c r="BL1778" s="72" t="s">
        <v>162</v>
      </c>
      <c r="BM1778" s="161" t="s">
        <v>2761</v>
      </c>
    </row>
    <row r="1779" spans="1:65" s="82" customFormat="1" x14ac:dyDescent="0.2">
      <c r="A1779" s="79"/>
      <c r="B1779" s="80"/>
      <c r="C1779" s="79"/>
      <c r="D1779" s="163" t="s">
        <v>116</v>
      </c>
      <c r="E1779" s="79"/>
      <c r="F1779" s="164" t="s">
        <v>2762</v>
      </c>
      <c r="G1779" s="79"/>
      <c r="H1779" s="79"/>
      <c r="I1779" s="79"/>
      <c r="J1779" s="79"/>
      <c r="K1779" s="79"/>
      <c r="L1779" s="80"/>
      <c r="M1779" s="165"/>
      <c r="O1779" s="79"/>
      <c r="P1779" s="79"/>
      <c r="Q1779" s="79"/>
      <c r="R1779" s="79"/>
      <c r="S1779" s="79"/>
      <c r="T1779" s="166"/>
      <c r="U1779" s="79"/>
      <c r="V1779" s="79"/>
      <c r="W1779" s="79"/>
      <c r="X1779" s="79"/>
      <c r="Y1779" s="79"/>
      <c r="Z1779" s="79"/>
      <c r="AA1779" s="79"/>
      <c r="AB1779" s="79"/>
      <c r="AC1779" s="79"/>
      <c r="AD1779" s="79"/>
      <c r="AE1779" s="79"/>
      <c r="AT1779" s="72" t="s">
        <v>116</v>
      </c>
      <c r="AU1779" s="72" t="s">
        <v>62</v>
      </c>
    </row>
    <row r="1780" spans="1:65" s="82" customFormat="1" x14ac:dyDescent="0.2">
      <c r="A1780" s="79"/>
      <c r="B1780" s="80"/>
      <c r="C1780" s="79"/>
      <c r="D1780" s="167" t="s">
        <v>118</v>
      </c>
      <c r="E1780" s="79"/>
      <c r="F1780" s="168" t="s">
        <v>4243</v>
      </c>
      <c r="G1780" s="79"/>
      <c r="H1780" s="79"/>
      <c r="I1780" s="79"/>
      <c r="J1780" s="79"/>
      <c r="K1780" s="79"/>
      <c r="L1780" s="80"/>
      <c r="M1780" s="165"/>
      <c r="O1780" s="79"/>
      <c r="P1780" s="79"/>
      <c r="Q1780" s="79"/>
      <c r="R1780" s="79"/>
      <c r="S1780" s="79"/>
      <c r="T1780" s="166"/>
      <c r="U1780" s="79"/>
      <c r="V1780" s="79"/>
      <c r="W1780" s="79"/>
      <c r="X1780" s="79"/>
      <c r="Y1780" s="79"/>
      <c r="Z1780" s="79"/>
      <c r="AA1780" s="79"/>
      <c r="AB1780" s="79"/>
      <c r="AC1780" s="79"/>
      <c r="AD1780" s="79"/>
      <c r="AE1780" s="79"/>
      <c r="AT1780" s="72" t="s">
        <v>118</v>
      </c>
      <c r="AU1780" s="72" t="s">
        <v>62</v>
      </c>
    </row>
    <row r="1781" spans="1:65" s="82" customFormat="1" ht="16.5" customHeight="1" x14ac:dyDescent="0.2">
      <c r="A1781" s="79"/>
      <c r="B1781" s="150"/>
      <c r="C1781" s="151" t="s">
        <v>2763</v>
      </c>
      <c r="D1781" s="151" t="s">
        <v>26</v>
      </c>
      <c r="E1781" s="152" t="s">
        <v>2764</v>
      </c>
      <c r="F1781" s="153" t="s">
        <v>2765</v>
      </c>
      <c r="G1781" s="154" t="s">
        <v>161</v>
      </c>
      <c r="H1781" s="155">
        <v>1</v>
      </c>
      <c r="I1781" s="156">
        <v>1245.44</v>
      </c>
      <c r="J1781" s="156">
        <f>ROUND(I1781*H1781,2)</f>
        <v>1245.44</v>
      </c>
      <c r="K1781" s="153" t="s">
        <v>3562</v>
      </c>
      <c r="L1781" s="80"/>
      <c r="M1781" s="157" t="s">
        <v>31</v>
      </c>
      <c r="N1781" s="158" t="s">
        <v>3550</v>
      </c>
      <c r="O1781" s="159">
        <v>0.34</v>
      </c>
      <c r="P1781" s="159">
        <f>O1781*H1781</f>
        <v>0.34</v>
      </c>
      <c r="Q1781" s="159">
        <v>1.18957E-3</v>
      </c>
      <c r="R1781" s="159">
        <f>Q1781*H1781</f>
        <v>1.18957E-3</v>
      </c>
      <c r="S1781" s="159">
        <v>0</v>
      </c>
      <c r="T1781" s="160">
        <f>S1781*H1781</f>
        <v>0</v>
      </c>
      <c r="U1781" s="79"/>
      <c r="V1781" s="79"/>
      <c r="W1781" s="79"/>
      <c r="X1781" s="79"/>
      <c r="Y1781" s="79"/>
      <c r="Z1781" s="79"/>
      <c r="AA1781" s="79"/>
      <c r="AB1781" s="79"/>
      <c r="AC1781" s="79"/>
      <c r="AD1781" s="79"/>
      <c r="AE1781" s="79"/>
      <c r="AR1781" s="161" t="s">
        <v>162</v>
      </c>
      <c r="AT1781" s="161" t="s">
        <v>26</v>
      </c>
      <c r="AU1781" s="161" t="s">
        <v>62</v>
      </c>
      <c r="AY1781" s="72" t="s">
        <v>107</v>
      </c>
      <c r="BE1781" s="162">
        <f>IF(N1781="základní",J1781,0)</f>
        <v>1245.44</v>
      </c>
      <c r="BF1781" s="162">
        <f>IF(N1781="snížená",J1781,0)</f>
        <v>0</v>
      </c>
      <c r="BG1781" s="162">
        <f>IF(N1781="zákl. přenesená",J1781,0)</f>
        <v>0</v>
      </c>
      <c r="BH1781" s="162">
        <f>IF(N1781="sníž. přenesená",J1781,0)</f>
        <v>0</v>
      </c>
      <c r="BI1781" s="162">
        <f>IF(N1781="nulová",J1781,0)</f>
        <v>0</v>
      </c>
      <c r="BJ1781" s="72" t="s">
        <v>105</v>
      </c>
      <c r="BK1781" s="162">
        <f>ROUND(I1781*H1781,2)</f>
        <v>1245.44</v>
      </c>
      <c r="BL1781" s="72" t="s">
        <v>162</v>
      </c>
      <c r="BM1781" s="161" t="s">
        <v>2766</v>
      </c>
    </row>
    <row r="1782" spans="1:65" s="82" customFormat="1" x14ac:dyDescent="0.2">
      <c r="A1782" s="79"/>
      <c r="B1782" s="80"/>
      <c r="C1782" s="79"/>
      <c r="D1782" s="163" t="s">
        <v>116</v>
      </c>
      <c r="E1782" s="79"/>
      <c r="F1782" s="164" t="s">
        <v>2767</v>
      </c>
      <c r="G1782" s="79"/>
      <c r="H1782" s="79"/>
      <c r="I1782" s="79"/>
      <c r="J1782" s="79"/>
      <c r="K1782" s="79"/>
      <c r="L1782" s="80"/>
      <c r="M1782" s="165"/>
      <c r="O1782" s="79"/>
      <c r="P1782" s="79"/>
      <c r="Q1782" s="79"/>
      <c r="R1782" s="79"/>
      <c r="S1782" s="79"/>
      <c r="T1782" s="166"/>
      <c r="U1782" s="79"/>
      <c r="V1782" s="79"/>
      <c r="W1782" s="79"/>
      <c r="X1782" s="79"/>
      <c r="Y1782" s="79"/>
      <c r="Z1782" s="79"/>
      <c r="AA1782" s="79"/>
      <c r="AB1782" s="79"/>
      <c r="AC1782" s="79"/>
      <c r="AD1782" s="79"/>
      <c r="AE1782" s="79"/>
      <c r="AT1782" s="72" t="s">
        <v>116</v>
      </c>
      <c r="AU1782" s="72" t="s">
        <v>62</v>
      </c>
    </row>
    <row r="1783" spans="1:65" s="82" customFormat="1" x14ac:dyDescent="0.2">
      <c r="A1783" s="79"/>
      <c r="B1783" s="80"/>
      <c r="C1783" s="79"/>
      <c r="D1783" s="167" t="s">
        <v>118</v>
      </c>
      <c r="E1783" s="79"/>
      <c r="F1783" s="168" t="s">
        <v>4244</v>
      </c>
      <c r="G1783" s="79"/>
      <c r="H1783" s="79"/>
      <c r="I1783" s="79"/>
      <c r="J1783" s="79"/>
      <c r="K1783" s="79"/>
      <c r="L1783" s="80"/>
      <c r="M1783" s="165"/>
      <c r="O1783" s="79"/>
      <c r="P1783" s="79"/>
      <c r="Q1783" s="79"/>
      <c r="R1783" s="79"/>
      <c r="S1783" s="79"/>
      <c r="T1783" s="166"/>
      <c r="U1783" s="79"/>
      <c r="V1783" s="79"/>
      <c r="W1783" s="79"/>
      <c r="X1783" s="79"/>
      <c r="Y1783" s="79"/>
      <c r="Z1783" s="79"/>
      <c r="AA1783" s="79"/>
      <c r="AB1783" s="79"/>
      <c r="AC1783" s="79"/>
      <c r="AD1783" s="79"/>
      <c r="AE1783" s="79"/>
      <c r="AT1783" s="72" t="s">
        <v>118</v>
      </c>
      <c r="AU1783" s="72" t="s">
        <v>62</v>
      </c>
    </row>
    <row r="1784" spans="1:65" s="82" customFormat="1" ht="16.5" customHeight="1" x14ac:dyDescent="0.2">
      <c r="A1784" s="79"/>
      <c r="B1784" s="150"/>
      <c r="C1784" s="151" t="s">
        <v>2768</v>
      </c>
      <c r="D1784" s="151" t="s">
        <v>26</v>
      </c>
      <c r="E1784" s="152" t="s">
        <v>2769</v>
      </c>
      <c r="F1784" s="153" t="s">
        <v>2770</v>
      </c>
      <c r="G1784" s="154" t="s">
        <v>161</v>
      </c>
      <c r="H1784" s="155">
        <v>1</v>
      </c>
      <c r="I1784" s="156">
        <v>1772.83</v>
      </c>
      <c r="J1784" s="156">
        <f>ROUND(I1784*H1784,2)</f>
        <v>1772.83</v>
      </c>
      <c r="K1784" s="153" t="s">
        <v>3562</v>
      </c>
      <c r="L1784" s="80"/>
      <c r="M1784" s="157" t="s">
        <v>31</v>
      </c>
      <c r="N1784" s="158" t="s">
        <v>3550</v>
      </c>
      <c r="O1784" s="159">
        <v>0.41</v>
      </c>
      <c r="P1784" s="159">
        <f>O1784*H1784</f>
        <v>0.41</v>
      </c>
      <c r="Q1784" s="159">
        <v>1.8595700000000001E-3</v>
      </c>
      <c r="R1784" s="159">
        <f>Q1784*H1784</f>
        <v>1.8595700000000001E-3</v>
      </c>
      <c r="S1784" s="159">
        <v>0</v>
      </c>
      <c r="T1784" s="160">
        <f>S1784*H1784</f>
        <v>0</v>
      </c>
      <c r="U1784" s="79"/>
      <c r="V1784" s="79"/>
      <c r="W1784" s="79"/>
      <c r="X1784" s="79"/>
      <c r="Y1784" s="79"/>
      <c r="Z1784" s="79"/>
      <c r="AA1784" s="79"/>
      <c r="AB1784" s="79"/>
      <c r="AC1784" s="79"/>
      <c r="AD1784" s="79"/>
      <c r="AE1784" s="79"/>
      <c r="AR1784" s="161" t="s">
        <v>162</v>
      </c>
      <c r="AT1784" s="161" t="s">
        <v>26</v>
      </c>
      <c r="AU1784" s="161" t="s">
        <v>62</v>
      </c>
      <c r="AY1784" s="72" t="s">
        <v>107</v>
      </c>
      <c r="BE1784" s="162">
        <f>IF(N1784="základní",J1784,0)</f>
        <v>1772.83</v>
      </c>
      <c r="BF1784" s="162">
        <f>IF(N1784="snížená",J1784,0)</f>
        <v>0</v>
      </c>
      <c r="BG1784" s="162">
        <f>IF(N1784="zákl. přenesená",J1784,0)</f>
        <v>0</v>
      </c>
      <c r="BH1784" s="162">
        <f>IF(N1784="sníž. přenesená",J1784,0)</f>
        <v>0</v>
      </c>
      <c r="BI1784" s="162">
        <f>IF(N1784="nulová",J1784,0)</f>
        <v>0</v>
      </c>
      <c r="BJ1784" s="72" t="s">
        <v>105</v>
      </c>
      <c r="BK1784" s="162">
        <f>ROUND(I1784*H1784,2)</f>
        <v>1772.83</v>
      </c>
      <c r="BL1784" s="72" t="s">
        <v>162</v>
      </c>
      <c r="BM1784" s="161" t="s">
        <v>2771</v>
      </c>
    </row>
    <row r="1785" spans="1:65" s="82" customFormat="1" x14ac:dyDescent="0.2">
      <c r="A1785" s="79"/>
      <c r="B1785" s="80"/>
      <c r="C1785" s="79"/>
      <c r="D1785" s="163" t="s">
        <v>116</v>
      </c>
      <c r="E1785" s="79"/>
      <c r="F1785" s="164" t="s">
        <v>2772</v>
      </c>
      <c r="G1785" s="79"/>
      <c r="H1785" s="79"/>
      <c r="I1785" s="79"/>
      <c r="J1785" s="79"/>
      <c r="K1785" s="79"/>
      <c r="L1785" s="80"/>
      <c r="M1785" s="165"/>
      <c r="O1785" s="79"/>
      <c r="P1785" s="79"/>
      <c r="Q1785" s="79"/>
      <c r="R1785" s="79"/>
      <c r="S1785" s="79"/>
      <c r="T1785" s="166"/>
      <c r="U1785" s="79"/>
      <c r="V1785" s="79"/>
      <c r="W1785" s="79"/>
      <c r="X1785" s="79"/>
      <c r="Y1785" s="79"/>
      <c r="Z1785" s="79"/>
      <c r="AA1785" s="79"/>
      <c r="AB1785" s="79"/>
      <c r="AC1785" s="79"/>
      <c r="AD1785" s="79"/>
      <c r="AE1785" s="79"/>
      <c r="AT1785" s="72" t="s">
        <v>116</v>
      </c>
      <c r="AU1785" s="72" t="s">
        <v>62</v>
      </c>
    </row>
    <row r="1786" spans="1:65" s="82" customFormat="1" x14ac:dyDescent="0.2">
      <c r="A1786" s="79"/>
      <c r="B1786" s="80"/>
      <c r="C1786" s="79"/>
      <c r="D1786" s="167" t="s">
        <v>118</v>
      </c>
      <c r="E1786" s="79"/>
      <c r="F1786" s="168" t="s">
        <v>4245</v>
      </c>
      <c r="G1786" s="79"/>
      <c r="H1786" s="79"/>
      <c r="I1786" s="79"/>
      <c r="J1786" s="79"/>
      <c r="K1786" s="79"/>
      <c r="L1786" s="80"/>
      <c r="M1786" s="165"/>
      <c r="O1786" s="79"/>
      <c r="P1786" s="79"/>
      <c r="Q1786" s="79"/>
      <c r="R1786" s="79"/>
      <c r="S1786" s="79"/>
      <c r="T1786" s="166"/>
      <c r="U1786" s="79"/>
      <c r="V1786" s="79"/>
      <c r="W1786" s="79"/>
      <c r="X1786" s="79"/>
      <c r="Y1786" s="79"/>
      <c r="Z1786" s="79"/>
      <c r="AA1786" s="79"/>
      <c r="AB1786" s="79"/>
      <c r="AC1786" s="79"/>
      <c r="AD1786" s="79"/>
      <c r="AE1786" s="79"/>
      <c r="AT1786" s="72" t="s">
        <v>118</v>
      </c>
      <c r="AU1786" s="72" t="s">
        <v>62</v>
      </c>
    </row>
    <row r="1787" spans="1:65" s="82" customFormat="1" ht="16.5" customHeight="1" x14ac:dyDescent="0.2">
      <c r="A1787" s="79"/>
      <c r="B1787" s="150"/>
      <c r="C1787" s="151" t="s">
        <v>2773</v>
      </c>
      <c r="D1787" s="151" t="s">
        <v>26</v>
      </c>
      <c r="E1787" s="152" t="s">
        <v>2774</v>
      </c>
      <c r="F1787" s="153" t="s">
        <v>2775</v>
      </c>
      <c r="G1787" s="154" t="s">
        <v>161</v>
      </c>
      <c r="H1787" s="155">
        <v>3</v>
      </c>
      <c r="I1787" s="156">
        <v>217.26</v>
      </c>
      <c r="J1787" s="156">
        <f>ROUND(I1787*H1787,2)</f>
        <v>651.78</v>
      </c>
      <c r="K1787" s="153" t="s">
        <v>3562</v>
      </c>
      <c r="L1787" s="80"/>
      <c r="M1787" s="157" t="s">
        <v>31</v>
      </c>
      <c r="N1787" s="158" t="s">
        <v>3550</v>
      </c>
      <c r="O1787" s="159">
        <v>0.13</v>
      </c>
      <c r="P1787" s="159">
        <f>O1787*H1787</f>
        <v>0.39</v>
      </c>
      <c r="Q1787" s="159">
        <v>9.9569999999999997E-5</v>
      </c>
      <c r="R1787" s="159">
        <f>Q1787*H1787</f>
        <v>2.9870999999999999E-4</v>
      </c>
      <c r="S1787" s="159">
        <v>0</v>
      </c>
      <c r="T1787" s="160">
        <f>S1787*H1787</f>
        <v>0</v>
      </c>
      <c r="U1787" s="79"/>
      <c r="V1787" s="79"/>
      <c r="W1787" s="79"/>
      <c r="X1787" s="79"/>
      <c r="Y1787" s="79"/>
      <c r="Z1787" s="79"/>
      <c r="AA1787" s="79"/>
      <c r="AB1787" s="79"/>
      <c r="AC1787" s="79"/>
      <c r="AD1787" s="79"/>
      <c r="AE1787" s="79"/>
      <c r="AR1787" s="161" t="s">
        <v>162</v>
      </c>
      <c r="AT1787" s="161" t="s">
        <v>26</v>
      </c>
      <c r="AU1787" s="161" t="s">
        <v>62</v>
      </c>
      <c r="AY1787" s="72" t="s">
        <v>107</v>
      </c>
      <c r="BE1787" s="162">
        <f>IF(N1787="základní",J1787,0)</f>
        <v>651.78</v>
      </c>
      <c r="BF1787" s="162">
        <f>IF(N1787="snížená",J1787,0)</f>
        <v>0</v>
      </c>
      <c r="BG1787" s="162">
        <f>IF(N1787="zákl. přenesená",J1787,0)</f>
        <v>0</v>
      </c>
      <c r="BH1787" s="162">
        <f>IF(N1787="sníž. přenesená",J1787,0)</f>
        <v>0</v>
      </c>
      <c r="BI1787" s="162">
        <f>IF(N1787="nulová",J1787,0)</f>
        <v>0</v>
      </c>
      <c r="BJ1787" s="72" t="s">
        <v>105</v>
      </c>
      <c r="BK1787" s="162">
        <f>ROUND(I1787*H1787,2)</f>
        <v>651.78</v>
      </c>
      <c r="BL1787" s="72" t="s">
        <v>162</v>
      </c>
      <c r="BM1787" s="161" t="s">
        <v>2776</v>
      </c>
    </row>
    <row r="1788" spans="1:65" s="82" customFormat="1" x14ac:dyDescent="0.2">
      <c r="A1788" s="79"/>
      <c r="B1788" s="80"/>
      <c r="C1788" s="79"/>
      <c r="D1788" s="163" t="s">
        <v>116</v>
      </c>
      <c r="E1788" s="79"/>
      <c r="F1788" s="164" t="s">
        <v>2777</v>
      </c>
      <c r="G1788" s="79"/>
      <c r="H1788" s="79"/>
      <c r="I1788" s="79"/>
      <c r="J1788" s="79"/>
      <c r="K1788" s="79"/>
      <c r="L1788" s="80"/>
      <c r="M1788" s="165"/>
      <c r="O1788" s="79"/>
      <c r="P1788" s="79"/>
      <c r="Q1788" s="79"/>
      <c r="R1788" s="79"/>
      <c r="S1788" s="79"/>
      <c r="T1788" s="166"/>
      <c r="U1788" s="79"/>
      <c r="V1788" s="79"/>
      <c r="W1788" s="79"/>
      <c r="X1788" s="79"/>
      <c r="Y1788" s="79"/>
      <c r="Z1788" s="79"/>
      <c r="AA1788" s="79"/>
      <c r="AB1788" s="79"/>
      <c r="AC1788" s="79"/>
      <c r="AD1788" s="79"/>
      <c r="AE1788" s="79"/>
      <c r="AT1788" s="72" t="s">
        <v>116</v>
      </c>
      <c r="AU1788" s="72" t="s">
        <v>62</v>
      </c>
    </row>
    <row r="1789" spans="1:65" s="82" customFormat="1" x14ac:dyDescent="0.2">
      <c r="A1789" s="79"/>
      <c r="B1789" s="80"/>
      <c r="C1789" s="79"/>
      <c r="D1789" s="167" t="s">
        <v>118</v>
      </c>
      <c r="E1789" s="79"/>
      <c r="F1789" s="168" t="s">
        <v>4246</v>
      </c>
      <c r="G1789" s="79"/>
      <c r="H1789" s="79"/>
      <c r="I1789" s="79"/>
      <c r="J1789" s="79"/>
      <c r="K1789" s="79"/>
      <c r="L1789" s="80"/>
      <c r="M1789" s="165"/>
      <c r="O1789" s="79"/>
      <c r="P1789" s="79"/>
      <c r="Q1789" s="79"/>
      <c r="R1789" s="79"/>
      <c r="S1789" s="79"/>
      <c r="T1789" s="166"/>
      <c r="U1789" s="79"/>
      <c r="V1789" s="79"/>
      <c r="W1789" s="79"/>
      <c r="X1789" s="79"/>
      <c r="Y1789" s="79"/>
      <c r="Z1789" s="79"/>
      <c r="AA1789" s="79"/>
      <c r="AB1789" s="79"/>
      <c r="AC1789" s="79"/>
      <c r="AD1789" s="79"/>
      <c r="AE1789" s="79"/>
      <c r="AT1789" s="72" t="s">
        <v>118</v>
      </c>
      <c r="AU1789" s="72" t="s">
        <v>62</v>
      </c>
    </row>
    <row r="1790" spans="1:65" s="82" customFormat="1" ht="16.5" customHeight="1" x14ac:dyDescent="0.2">
      <c r="A1790" s="79"/>
      <c r="B1790" s="150"/>
      <c r="C1790" s="151" t="s">
        <v>2778</v>
      </c>
      <c r="D1790" s="151" t="s">
        <v>26</v>
      </c>
      <c r="E1790" s="152" t="s">
        <v>2779</v>
      </c>
      <c r="F1790" s="153" t="s">
        <v>2780</v>
      </c>
      <c r="G1790" s="154" t="s">
        <v>161</v>
      </c>
      <c r="H1790" s="155">
        <v>2</v>
      </c>
      <c r="I1790" s="156">
        <v>282.60000000000002</v>
      </c>
      <c r="J1790" s="156">
        <f>ROUND(I1790*H1790,2)</f>
        <v>565.20000000000005</v>
      </c>
      <c r="K1790" s="153" t="s">
        <v>3562</v>
      </c>
      <c r="L1790" s="80"/>
      <c r="M1790" s="157" t="s">
        <v>31</v>
      </c>
      <c r="N1790" s="158" t="s">
        <v>3550</v>
      </c>
      <c r="O1790" s="159">
        <v>0.14000000000000001</v>
      </c>
      <c r="P1790" s="159">
        <f>O1790*H1790</f>
        <v>0.28000000000000003</v>
      </c>
      <c r="Q1790" s="159">
        <v>1.7956999999999999E-4</v>
      </c>
      <c r="R1790" s="159">
        <f>Q1790*H1790</f>
        <v>3.5913999999999998E-4</v>
      </c>
      <c r="S1790" s="159">
        <v>0</v>
      </c>
      <c r="T1790" s="160">
        <f>S1790*H1790</f>
        <v>0</v>
      </c>
      <c r="U1790" s="79"/>
      <c r="V1790" s="79"/>
      <c r="W1790" s="79"/>
      <c r="X1790" s="79"/>
      <c r="Y1790" s="79"/>
      <c r="Z1790" s="79"/>
      <c r="AA1790" s="79"/>
      <c r="AB1790" s="79"/>
      <c r="AC1790" s="79"/>
      <c r="AD1790" s="79"/>
      <c r="AE1790" s="79"/>
      <c r="AR1790" s="161" t="s">
        <v>162</v>
      </c>
      <c r="AT1790" s="161" t="s">
        <v>26</v>
      </c>
      <c r="AU1790" s="161" t="s">
        <v>62</v>
      </c>
      <c r="AY1790" s="72" t="s">
        <v>107</v>
      </c>
      <c r="BE1790" s="162">
        <f>IF(N1790="základní",J1790,0)</f>
        <v>565.20000000000005</v>
      </c>
      <c r="BF1790" s="162">
        <f>IF(N1790="snížená",J1790,0)</f>
        <v>0</v>
      </c>
      <c r="BG1790" s="162">
        <f>IF(N1790="zákl. přenesená",J1790,0)</f>
        <v>0</v>
      </c>
      <c r="BH1790" s="162">
        <f>IF(N1790="sníž. přenesená",J1790,0)</f>
        <v>0</v>
      </c>
      <c r="BI1790" s="162">
        <f>IF(N1790="nulová",J1790,0)</f>
        <v>0</v>
      </c>
      <c r="BJ1790" s="72" t="s">
        <v>105</v>
      </c>
      <c r="BK1790" s="162">
        <f>ROUND(I1790*H1790,2)</f>
        <v>565.20000000000005</v>
      </c>
      <c r="BL1790" s="72" t="s">
        <v>162</v>
      </c>
      <c r="BM1790" s="161" t="s">
        <v>2781</v>
      </c>
    </row>
    <row r="1791" spans="1:65" s="82" customFormat="1" x14ac:dyDescent="0.2">
      <c r="A1791" s="79"/>
      <c r="B1791" s="80"/>
      <c r="C1791" s="79"/>
      <c r="D1791" s="163" t="s">
        <v>116</v>
      </c>
      <c r="E1791" s="79"/>
      <c r="F1791" s="164" t="s">
        <v>2782</v>
      </c>
      <c r="G1791" s="79"/>
      <c r="H1791" s="79"/>
      <c r="I1791" s="79"/>
      <c r="J1791" s="79"/>
      <c r="K1791" s="79"/>
      <c r="L1791" s="80"/>
      <c r="M1791" s="165"/>
      <c r="O1791" s="79"/>
      <c r="P1791" s="79"/>
      <c r="Q1791" s="79"/>
      <c r="R1791" s="79"/>
      <c r="S1791" s="79"/>
      <c r="T1791" s="166"/>
      <c r="U1791" s="79"/>
      <c r="V1791" s="79"/>
      <c r="W1791" s="79"/>
      <c r="X1791" s="79"/>
      <c r="Y1791" s="79"/>
      <c r="Z1791" s="79"/>
      <c r="AA1791" s="79"/>
      <c r="AB1791" s="79"/>
      <c r="AC1791" s="79"/>
      <c r="AD1791" s="79"/>
      <c r="AE1791" s="79"/>
      <c r="AT1791" s="72" t="s">
        <v>116</v>
      </c>
      <c r="AU1791" s="72" t="s">
        <v>62</v>
      </c>
    </row>
    <row r="1792" spans="1:65" s="82" customFormat="1" x14ac:dyDescent="0.2">
      <c r="A1792" s="79"/>
      <c r="B1792" s="80"/>
      <c r="C1792" s="79"/>
      <c r="D1792" s="167" t="s">
        <v>118</v>
      </c>
      <c r="E1792" s="79"/>
      <c r="F1792" s="168" t="s">
        <v>4247</v>
      </c>
      <c r="G1792" s="79"/>
      <c r="H1792" s="79"/>
      <c r="I1792" s="79"/>
      <c r="J1792" s="79"/>
      <c r="K1792" s="79"/>
      <c r="L1792" s="80"/>
      <c r="M1792" s="165"/>
      <c r="O1792" s="79"/>
      <c r="P1792" s="79"/>
      <c r="Q1792" s="79"/>
      <c r="R1792" s="79"/>
      <c r="S1792" s="79"/>
      <c r="T1792" s="166"/>
      <c r="U1792" s="79"/>
      <c r="V1792" s="79"/>
      <c r="W1792" s="79"/>
      <c r="X1792" s="79"/>
      <c r="Y1792" s="79"/>
      <c r="Z1792" s="79"/>
      <c r="AA1792" s="79"/>
      <c r="AB1792" s="79"/>
      <c r="AC1792" s="79"/>
      <c r="AD1792" s="79"/>
      <c r="AE1792" s="79"/>
      <c r="AT1792" s="72" t="s">
        <v>118</v>
      </c>
      <c r="AU1792" s="72" t="s">
        <v>62</v>
      </c>
    </row>
    <row r="1793" spans="1:65" s="82" customFormat="1" ht="16.5" customHeight="1" x14ac:dyDescent="0.2">
      <c r="A1793" s="79"/>
      <c r="B1793" s="150"/>
      <c r="C1793" s="151" t="s">
        <v>2783</v>
      </c>
      <c r="D1793" s="151" t="s">
        <v>26</v>
      </c>
      <c r="E1793" s="152" t="s">
        <v>2784</v>
      </c>
      <c r="F1793" s="153" t="s">
        <v>2785</v>
      </c>
      <c r="G1793" s="154" t="s">
        <v>161</v>
      </c>
      <c r="H1793" s="155">
        <v>2</v>
      </c>
      <c r="I1793" s="156">
        <v>309.29000000000002</v>
      </c>
      <c r="J1793" s="156">
        <f>ROUND(I1793*H1793,2)</f>
        <v>618.58000000000004</v>
      </c>
      <c r="K1793" s="153" t="s">
        <v>3562</v>
      </c>
      <c r="L1793" s="80"/>
      <c r="M1793" s="157" t="s">
        <v>31</v>
      </c>
      <c r="N1793" s="158" t="s">
        <v>3550</v>
      </c>
      <c r="O1793" s="159">
        <v>0.16</v>
      </c>
      <c r="P1793" s="159">
        <f>O1793*H1793</f>
        <v>0.32</v>
      </c>
      <c r="Q1793" s="159">
        <v>2.5956999999999998E-4</v>
      </c>
      <c r="R1793" s="159">
        <f>Q1793*H1793</f>
        <v>5.1913999999999997E-4</v>
      </c>
      <c r="S1793" s="159">
        <v>0</v>
      </c>
      <c r="T1793" s="160">
        <f>S1793*H1793</f>
        <v>0</v>
      </c>
      <c r="U1793" s="79"/>
      <c r="V1793" s="79"/>
      <c r="W1793" s="79"/>
      <c r="X1793" s="79"/>
      <c r="Y1793" s="79"/>
      <c r="Z1793" s="79"/>
      <c r="AA1793" s="79"/>
      <c r="AB1793" s="79"/>
      <c r="AC1793" s="79"/>
      <c r="AD1793" s="79"/>
      <c r="AE1793" s="79"/>
      <c r="AR1793" s="161" t="s">
        <v>162</v>
      </c>
      <c r="AT1793" s="161" t="s">
        <v>26</v>
      </c>
      <c r="AU1793" s="161" t="s">
        <v>62</v>
      </c>
      <c r="AY1793" s="72" t="s">
        <v>107</v>
      </c>
      <c r="BE1793" s="162">
        <f>IF(N1793="základní",J1793,0)</f>
        <v>618.58000000000004</v>
      </c>
      <c r="BF1793" s="162">
        <f>IF(N1793="snížená",J1793,0)</f>
        <v>0</v>
      </c>
      <c r="BG1793" s="162">
        <f>IF(N1793="zákl. přenesená",J1793,0)</f>
        <v>0</v>
      </c>
      <c r="BH1793" s="162">
        <f>IF(N1793="sníž. přenesená",J1793,0)</f>
        <v>0</v>
      </c>
      <c r="BI1793" s="162">
        <f>IF(N1793="nulová",J1793,0)</f>
        <v>0</v>
      </c>
      <c r="BJ1793" s="72" t="s">
        <v>105</v>
      </c>
      <c r="BK1793" s="162">
        <f>ROUND(I1793*H1793,2)</f>
        <v>618.58000000000004</v>
      </c>
      <c r="BL1793" s="72" t="s">
        <v>162</v>
      </c>
      <c r="BM1793" s="161" t="s">
        <v>2786</v>
      </c>
    </row>
    <row r="1794" spans="1:65" s="82" customFormat="1" x14ac:dyDescent="0.2">
      <c r="A1794" s="79"/>
      <c r="B1794" s="80"/>
      <c r="C1794" s="79"/>
      <c r="D1794" s="163" t="s">
        <v>116</v>
      </c>
      <c r="E1794" s="79"/>
      <c r="F1794" s="164" t="s">
        <v>2787</v>
      </c>
      <c r="G1794" s="79"/>
      <c r="H1794" s="79"/>
      <c r="I1794" s="79"/>
      <c r="J1794" s="79"/>
      <c r="K1794" s="79"/>
      <c r="L1794" s="80"/>
      <c r="M1794" s="165"/>
      <c r="O1794" s="79"/>
      <c r="P1794" s="79"/>
      <c r="Q1794" s="79"/>
      <c r="R1794" s="79"/>
      <c r="S1794" s="79"/>
      <c r="T1794" s="166"/>
      <c r="U1794" s="79"/>
      <c r="V1794" s="79"/>
      <c r="W1794" s="79"/>
      <c r="X1794" s="79"/>
      <c r="Y1794" s="79"/>
      <c r="Z1794" s="79"/>
      <c r="AA1794" s="79"/>
      <c r="AB1794" s="79"/>
      <c r="AC1794" s="79"/>
      <c r="AD1794" s="79"/>
      <c r="AE1794" s="79"/>
      <c r="AT1794" s="72" t="s">
        <v>116</v>
      </c>
      <c r="AU1794" s="72" t="s">
        <v>62</v>
      </c>
    </row>
    <row r="1795" spans="1:65" s="82" customFormat="1" x14ac:dyDescent="0.2">
      <c r="A1795" s="79"/>
      <c r="B1795" s="80"/>
      <c r="C1795" s="79"/>
      <c r="D1795" s="167" t="s">
        <v>118</v>
      </c>
      <c r="E1795" s="79"/>
      <c r="F1795" s="168" t="s">
        <v>4248</v>
      </c>
      <c r="G1795" s="79"/>
      <c r="H1795" s="79"/>
      <c r="I1795" s="79"/>
      <c r="J1795" s="79"/>
      <c r="K1795" s="79"/>
      <c r="L1795" s="80"/>
      <c r="M1795" s="165"/>
      <c r="O1795" s="79"/>
      <c r="P1795" s="79"/>
      <c r="Q1795" s="79"/>
      <c r="R1795" s="79"/>
      <c r="S1795" s="79"/>
      <c r="T1795" s="166"/>
      <c r="U1795" s="79"/>
      <c r="V1795" s="79"/>
      <c r="W1795" s="79"/>
      <c r="X1795" s="79"/>
      <c r="Y1795" s="79"/>
      <c r="Z1795" s="79"/>
      <c r="AA1795" s="79"/>
      <c r="AB1795" s="79"/>
      <c r="AC1795" s="79"/>
      <c r="AD1795" s="79"/>
      <c r="AE1795" s="79"/>
      <c r="AT1795" s="72" t="s">
        <v>118</v>
      </c>
      <c r="AU1795" s="72" t="s">
        <v>62</v>
      </c>
    </row>
    <row r="1796" spans="1:65" s="82" customFormat="1" ht="16.5" customHeight="1" x14ac:dyDescent="0.2">
      <c r="A1796" s="79"/>
      <c r="B1796" s="150"/>
      <c r="C1796" s="151" t="s">
        <v>2788</v>
      </c>
      <c r="D1796" s="151" t="s">
        <v>26</v>
      </c>
      <c r="E1796" s="152" t="s">
        <v>2789</v>
      </c>
      <c r="F1796" s="153" t="s">
        <v>2790</v>
      </c>
      <c r="G1796" s="154" t="s">
        <v>161</v>
      </c>
      <c r="H1796" s="155">
        <v>2</v>
      </c>
      <c r="I1796" s="156">
        <v>431.65</v>
      </c>
      <c r="J1796" s="156">
        <f>ROUND(I1796*H1796,2)</f>
        <v>863.3</v>
      </c>
      <c r="K1796" s="153" t="s">
        <v>3562</v>
      </c>
      <c r="L1796" s="80"/>
      <c r="M1796" s="157" t="s">
        <v>31</v>
      </c>
      <c r="N1796" s="158" t="s">
        <v>3550</v>
      </c>
      <c r="O1796" s="159">
        <v>0.2</v>
      </c>
      <c r="P1796" s="159">
        <f>O1796*H1796</f>
        <v>0.4</v>
      </c>
      <c r="Q1796" s="159">
        <v>3.9957000000000002E-4</v>
      </c>
      <c r="R1796" s="159">
        <f>Q1796*H1796</f>
        <v>7.9914000000000005E-4</v>
      </c>
      <c r="S1796" s="159">
        <v>0</v>
      </c>
      <c r="T1796" s="160">
        <f>S1796*H1796</f>
        <v>0</v>
      </c>
      <c r="U1796" s="79"/>
      <c r="V1796" s="79"/>
      <c r="W1796" s="79"/>
      <c r="X1796" s="79"/>
      <c r="Y1796" s="79"/>
      <c r="Z1796" s="79"/>
      <c r="AA1796" s="79"/>
      <c r="AB1796" s="79"/>
      <c r="AC1796" s="79"/>
      <c r="AD1796" s="79"/>
      <c r="AE1796" s="79"/>
      <c r="AR1796" s="161" t="s">
        <v>162</v>
      </c>
      <c r="AT1796" s="161" t="s">
        <v>26</v>
      </c>
      <c r="AU1796" s="161" t="s">
        <v>62</v>
      </c>
      <c r="AY1796" s="72" t="s">
        <v>107</v>
      </c>
      <c r="BE1796" s="162">
        <f>IF(N1796="základní",J1796,0)</f>
        <v>863.3</v>
      </c>
      <c r="BF1796" s="162">
        <f>IF(N1796="snížená",J1796,0)</f>
        <v>0</v>
      </c>
      <c r="BG1796" s="162">
        <f>IF(N1796="zákl. přenesená",J1796,0)</f>
        <v>0</v>
      </c>
      <c r="BH1796" s="162">
        <f>IF(N1796="sníž. přenesená",J1796,0)</f>
        <v>0</v>
      </c>
      <c r="BI1796" s="162">
        <f>IF(N1796="nulová",J1796,0)</f>
        <v>0</v>
      </c>
      <c r="BJ1796" s="72" t="s">
        <v>105</v>
      </c>
      <c r="BK1796" s="162">
        <f>ROUND(I1796*H1796,2)</f>
        <v>863.3</v>
      </c>
      <c r="BL1796" s="72" t="s">
        <v>162</v>
      </c>
      <c r="BM1796" s="161" t="s">
        <v>2791</v>
      </c>
    </row>
    <row r="1797" spans="1:65" s="82" customFormat="1" x14ac:dyDescent="0.2">
      <c r="A1797" s="79"/>
      <c r="B1797" s="80"/>
      <c r="C1797" s="79"/>
      <c r="D1797" s="163" t="s">
        <v>116</v>
      </c>
      <c r="E1797" s="79"/>
      <c r="F1797" s="164" t="s">
        <v>2792</v>
      </c>
      <c r="G1797" s="79"/>
      <c r="H1797" s="79"/>
      <c r="I1797" s="79"/>
      <c r="J1797" s="79"/>
      <c r="K1797" s="79"/>
      <c r="L1797" s="80"/>
      <c r="M1797" s="165"/>
      <c r="O1797" s="79"/>
      <c r="P1797" s="79"/>
      <c r="Q1797" s="79"/>
      <c r="R1797" s="79"/>
      <c r="S1797" s="79"/>
      <c r="T1797" s="166"/>
      <c r="U1797" s="79"/>
      <c r="V1797" s="79"/>
      <c r="W1797" s="79"/>
      <c r="X1797" s="79"/>
      <c r="Y1797" s="79"/>
      <c r="Z1797" s="79"/>
      <c r="AA1797" s="79"/>
      <c r="AB1797" s="79"/>
      <c r="AC1797" s="79"/>
      <c r="AD1797" s="79"/>
      <c r="AE1797" s="79"/>
      <c r="AT1797" s="72" t="s">
        <v>116</v>
      </c>
      <c r="AU1797" s="72" t="s">
        <v>62</v>
      </c>
    </row>
    <row r="1798" spans="1:65" s="82" customFormat="1" x14ac:dyDescent="0.2">
      <c r="A1798" s="79"/>
      <c r="B1798" s="80"/>
      <c r="C1798" s="79"/>
      <c r="D1798" s="167" t="s">
        <v>118</v>
      </c>
      <c r="E1798" s="79"/>
      <c r="F1798" s="168" t="s">
        <v>4249</v>
      </c>
      <c r="G1798" s="79"/>
      <c r="H1798" s="79"/>
      <c r="I1798" s="79"/>
      <c r="J1798" s="79"/>
      <c r="K1798" s="79"/>
      <c r="L1798" s="80"/>
      <c r="M1798" s="165"/>
      <c r="O1798" s="79"/>
      <c r="P1798" s="79"/>
      <c r="Q1798" s="79"/>
      <c r="R1798" s="79"/>
      <c r="S1798" s="79"/>
      <c r="T1798" s="166"/>
      <c r="U1798" s="79"/>
      <c r="V1798" s="79"/>
      <c r="W1798" s="79"/>
      <c r="X1798" s="79"/>
      <c r="Y1798" s="79"/>
      <c r="Z1798" s="79"/>
      <c r="AA1798" s="79"/>
      <c r="AB1798" s="79"/>
      <c r="AC1798" s="79"/>
      <c r="AD1798" s="79"/>
      <c r="AE1798" s="79"/>
      <c r="AT1798" s="72" t="s">
        <v>118</v>
      </c>
      <c r="AU1798" s="72" t="s">
        <v>62</v>
      </c>
    </row>
    <row r="1799" spans="1:65" s="82" customFormat="1" ht="16.5" customHeight="1" x14ac:dyDescent="0.2">
      <c r="A1799" s="79"/>
      <c r="B1799" s="150"/>
      <c r="C1799" s="151" t="s">
        <v>2793</v>
      </c>
      <c r="D1799" s="151" t="s">
        <v>26</v>
      </c>
      <c r="E1799" s="152" t="s">
        <v>2794</v>
      </c>
      <c r="F1799" s="153" t="s">
        <v>2795</v>
      </c>
      <c r="G1799" s="154" t="s">
        <v>161</v>
      </c>
      <c r="H1799" s="155">
        <v>1</v>
      </c>
      <c r="I1799" s="156">
        <v>652.34</v>
      </c>
      <c r="J1799" s="156">
        <f>ROUND(I1799*H1799,2)</f>
        <v>652.34</v>
      </c>
      <c r="K1799" s="153" t="s">
        <v>3562</v>
      </c>
      <c r="L1799" s="80"/>
      <c r="M1799" s="157" t="s">
        <v>31</v>
      </c>
      <c r="N1799" s="158" t="s">
        <v>3550</v>
      </c>
      <c r="O1799" s="159">
        <v>0.22</v>
      </c>
      <c r="P1799" s="159">
        <f>O1799*H1799</f>
        <v>0.22</v>
      </c>
      <c r="Q1799" s="159">
        <v>6.2956999999999998E-4</v>
      </c>
      <c r="R1799" s="159">
        <f>Q1799*H1799</f>
        <v>6.2956999999999998E-4</v>
      </c>
      <c r="S1799" s="159">
        <v>0</v>
      </c>
      <c r="T1799" s="160">
        <f>S1799*H1799</f>
        <v>0</v>
      </c>
      <c r="U1799" s="79"/>
      <c r="V1799" s="79"/>
      <c r="W1799" s="79"/>
      <c r="X1799" s="79"/>
      <c r="Y1799" s="79"/>
      <c r="Z1799" s="79"/>
      <c r="AA1799" s="79"/>
      <c r="AB1799" s="79"/>
      <c r="AC1799" s="79"/>
      <c r="AD1799" s="79"/>
      <c r="AE1799" s="79"/>
      <c r="AR1799" s="161" t="s">
        <v>162</v>
      </c>
      <c r="AT1799" s="161" t="s">
        <v>26</v>
      </c>
      <c r="AU1799" s="161" t="s">
        <v>62</v>
      </c>
      <c r="AY1799" s="72" t="s">
        <v>107</v>
      </c>
      <c r="BE1799" s="162">
        <f>IF(N1799="základní",J1799,0)</f>
        <v>652.34</v>
      </c>
      <c r="BF1799" s="162">
        <f>IF(N1799="snížená",J1799,0)</f>
        <v>0</v>
      </c>
      <c r="BG1799" s="162">
        <f>IF(N1799="zákl. přenesená",J1799,0)</f>
        <v>0</v>
      </c>
      <c r="BH1799" s="162">
        <f>IF(N1799="sníž. přenesená",J1799,0)</f>
        <v>0</v>
      </c>
      <c r="BI1799" s="162">
        <f>IF(N1799="nulová",J1799,0)</f>
        <v>0</v>
      </c>
      <c r="BJ1799" s="72" t="s">
        <v>105</v>
      </c>
      <c r="BK1799" s="162">
        <f>ROUND(I1799*H1799,2)</f>
        <v>652.34</v>
      </c>
      <c r="BL1799" s="72" t="s">
        <v>162</v>
      </c>
      <c r="BM1799" s="161" t="s">
        <v>2796</v>
      </c>
    </row>
    <row r="1800" spans="1:65" s="82" customFormat="1" x14ac:dyDescent="0.2">
      <c r="A1800" s="79"/>
      <c r="B1800" s="80"/>
      <c r="C1800" s="79"/>
      <c r="D1800" s="163" t="s">
        <v>116</v>
      </c>
      <c r="E1800" s="79"/>
      <c r="F1800" s="164" t="s">
        <v>2797</v>
      </c>
      <c r="G1800" s="79"/>
      <c r="H1800" s="79"/>
      <c r="I1800" s="79"/>
      <c r="J1800" s="79"/>
      <c r="K1800" s="79"/>
      <c r="L1800" s="80"/>
      <c r="M1800" s="165"/>
      <c r="O1800" s="79"/>
      <c r="P1800" s="79"/>
      <c r="Q1800" s="79"/>
      <c r="R1800" s="79"/>
      <c r="S1800" s="79"/>
      <c r="T1800" s="166"/>
      <c r="U1800" s="79"/>
      <c r="V1800" s="79"/>
      <c r="W1800" s="79"/>
      <c r="X1800" s="79"/>
      <c r="Y1800" s="79"/>
      <c r="Z1800" s="79"/>
      <c r="AA1800" s="79"/>
      <c r="AB1800" s="79"/>
      <c r="AC1800" s="79"/>
      <c r="AD1800" s="79"/>
      <c r="AE1800" s="79"/>
      <c r="AT1800" s="72" t="s">
        <v>116</v>
      </c>
      <c r="AU1800" s="72" t="s">
        <v>62</v>
      </c>
    </row>
    <row r="1801" spans="1:65" s="82" customFormat="1" x14ac:dyDescent="0.2">
      <c r="A1801" s="79"/>
      <c r="B1801" s="80"/>
      <c r="C1801" s="79"/>
      <c r="D1801" s="167" t="s">
        <v>118</v>
      </c>
      <c r="E1801" s="79"/>
      <c r="F1801" s="168" t="s">
        <v>4250</v>
      </c>
      <c r="G1801" s="79"/>
      <c r="H1801" s="79"/>
      <c r="I1801" s="79"/>
      <c r="J1801" s="79"/>
      <c r="K1801" s="79"/>
      <c r="L1801" s="80"/>
      <c r="M1801" s="165"/>
      <c r="O1801" s="79"/>
      <c r="P1801" s="79"/>
      <c r="Q1801" s="79"/>
      <c r="R1801" s="79"/>
      <c r="S1801" s="79"/>
      <c r="T1801" s="166"/>
      <c r="U1801" s="79"/>
      <c r="V1801" s="79"/>
      <c r="W1801" s="79"/>
      <c r="X1801" s="79"/>
      <c r="Y1801" s="79"/>
      <c r="Z1801" s="79"/>
      <c r="AA1801" s="79"/>
      <c r="AB1801" s="79"/>
      <c r="AC1801" s="79"/>
      <c r="AD1801" s="79"/>
      <c r="AE1801" s="79"/>
      <c r="AT1801" s="72" t="s">
        <v>118</v>
      </c>
      <c r="AU1801" s="72" t="s">
        <v>62</v>
      </c>
    </row>
    <row r="1802" spans="1:65" s="82" customFormat="1" ht="16.5" customHeight="1" x14ac:dyDescent="0.2">
      <c r="A1802" s="79"/>
      <c r="B1802" s="150"/>
      <c r="C1802" s="151" t="s">
        <v>2798</v>
      </c>
      <c r="D1802" s="151" t="s">
        <v>26</v>
      </c>
      <c r="E1802" s="152" t="s">
        <v>2799</v>
      </c>
      <c r="F1802" s="153" t="s">
        <v>2800</v>
      </c>
      <c r="G1802" s="154" t="s">
        <v>161</v>
      </c>
      <c r="H1802" s="155">
        <v>1</v>
      </c>
      <c r="I1802" s="156">
        <v>887.7</v>
      </c>
      <c r="J1802" s="156">
        <f>ROUND(I1802*H1802,2)</f>
        <v>887.7</v>
      </c>
      <c r="K1802" s="153" t="s">
        <v>3562</v>
      </c>
      <c r="L1802" s="80"/>
      <c r="M1802" s="157" t="s">
        <v>31</v>
      </c>
      <c r="N1802" s="158" t="s">
        <v>3550</v>
      </c>
      <c r="O1802" s="159">
        <v>0.26</v>
      </c>
      <c r="P1802" s="159">
        <f>O1802*H1802</f>
        <v>0.26</v>
      </c>
      <c r="Q1802" s="159">
        <v>8.9957000000000004E-4</v>
      </c>
      <c r="R1802" s="159">
        <f>Q1802*H1802</f>
        <v>8.9957000000000004E-4</v>
      </c>
      <c r="S1802" s="159">
        <v>0</v>
      </c>
      <c r="T1802" s="160">
        <f>S1802*H1802</f>
        <v>0</v>
      </c>
      <c r="U1802" s="79"/>
      <c r="V1802" s="79"/>
      <c r="W1802" s="79"/>
      <c r="X1802" s="79"/>
      <c r="Y1802" s="79"/>
      <c r="Z1802" s="79"/>
      <c r="AA1802" s="79"/>
      <c r="AB1802" s="79"/>
      <c r="AC1802" s="79"/>
      <c r="AD1802" s="79"/>
      <c r="AE1802" s="79"/>
      <c r="AR1802" s="161" t="s">
        <v>162</v>
      </c>
      <c r="AT1802" s="161" t="s">
        <v>26</v>
      </c>
      <c r="AU1802" s="161" t="s">
        <v>62</v>
      </c>
      <c r="AY1802" s="72" t="s">
        <v>107</v>
      </c>
      <c r="BE1802" s="162">
        <f>IF(N1802="základní",J1802,0)</f>
        <v>887.7</v>
      </c>
      <c r="BF1802" s="162">
        <f>IF(N1802="snížená",J1802,0)</f>
        <v>0</v>
      </c>
      <c r="BG1802" s="162">
        <f>IF(N1802="zákl. přenesená",J1802,0)</f>
        <v>0</v>
      </c>
      <c r="BH1802" s="162">
        <f>IF(N1802="sníž. přenesená",J1802,0)</f>
        <v>0</v>
      </c>
      <c r="BI1802" s="162">
        <f>IF(N1802="nulová",J1802,0)</f>
        <v>0</v>
      </c>
      <c r="BJ1802" s="72" t="s">
        <v>105</v>
      </c>
      <c r="BK1802" s="162">
        <f>ROUND(I1802*H1802,2)</f>
        <v>887.7</v>
      </c>
      <c r="BL1802" s="72" t="s">
        <v>162</v>
      </c>
      <c r="BM1802" s="161" t="s">
        <v>2801</v>
      </c>
    </row>
    <row r="1803" spans="1:65" s="82" customFormat="1" x14ac:dyDescent="0.2">
      <c r="A1803" s="79"/>
      <c r="B1803" s="80"/>
      <c r="C1803" s="79"/>
      <c r="D1803" s="163" t="s">
        <v>116</v>
      </c>
      <c r="E1803" s="79"/>
      <c r="F1803" s="164" t="s">
        <v>2802</v>
      </c>
      <c r="G1803" s="79"/>
      <c r="H1803" s="79"/>
      <c r="I1803" s="79"/>
      <c r="J1803" s="79"/>
      <c r="K1803" s="79"/>
      <c r="L1803" s="80"/>
      <c r="M1803" s="165"/>
      <c r="O1803" s="79"/>
      <c r="P1803" s="79"/>
      <c r="Q1803" s="79"/>
      <c r="R1803" s="79"/>
      <c r="S1803" s="79"/>
      <c r="T1803" s="166"/>
      <c r="U1803" s="79"/>
      <c r="V1803" s="79"/>
      <c r="W1803" s="79"/>
      <c r="X1803" s="79"/>
      <c r="Y1803" s="79"/>
      <c r="Z1803" s="79"/>
      <c r="AA1803" s="79"/>
      <c r="AB1803" s="79"/>
      <c r="AC1803" s="79"/>
      <c r="AD1803" s="79"/>
      <c r="AE1803" s="79"/>
      <c r="AT1803" s="72" t="s">
        <v>116</v>
      </c>
      <c r="AU1803" s="72" t="s">
        <v>62</v>
      </c>
    </row>
    <row r="1804" spans="1:65" s="82" customFormat="1" x14ac:dyDescent="0.2">
      <c r="A1804" s="79"/>
      <c r="B1804" s="80"/>
      <c r="C1804" s="79"/>
      <c r="D1804" s="167" t="s">
        <v>118</v>
      </c>
      <c r="E1804" s="79"/>
      <c r="F1804" s="168" t="s">
        <v>4251</v>
      </c>
      <c r="G1804" s="79"/>
      <c r="H1804" s="79"/>
      <c r="I1804" s="79"/>
      <c r="J1804" s="79"/>
      <c r="K1804" s="79"/>
      <c r="L1804" s="80"/>
      <c r="M1804" s="165"/>
      <c r="O1804" s="79"/>
      <c r="P1804" s="79"/>
      <c r="Q1804" s="79"/>
      <c r="R1804" s="79"/>
      <c r="S1804" s="79"/>
      <c r="T1804" s="166"/>
      <c r="U1804" s="79"/>
      <c r="V1804" s="79"/>
      <c r="W1804" s="79"/>
      <c r="X1804" s="79"/>
      <c r="Y1804" s="79"/>
      <c r="Z1804" s="79"/>
      <c r="AA1804" s="79"/>
      <c r="AB1804" s="79"/>
      <c r="AC1804" s="79"/>
      <c r="AD1804" s="79"/>
      <c r="AE1804" s="79"/>
      <c r="AT1804" s="72" t="s">
        <v>118</v>
      </c>
      <c r="AU1804" s="72" t="s">
        <v>62</v>
      </c>
    </row>
    <row r="1805" spans="1:65" s="82" customFormat="1" ht="16.5" customHeight="1" x14ac:dyDescent="0.2">
      <c r="A1805" s="79"/>
      <c r="B1805" s="150"/>
      <c r="C1805" s="151" t="s">
        <v>2803</v>
      </c>
      <c r="D1805" s="151" t="s">
        <v>26</v>
      </c>
      <c r="E1805" s="152" t="s">
        <v>2804</v>
      </c>
      <c r="F1805" s="153" t="s">
        <v>2805</v>
      </c>
      <c r="G1805" s="154" t="s">
        <v>161</v>
      </c>
      <c r="H1805" s="155">
        <v>1</v>
      </c>
      <c r="I1805" s="156">
        <v>1315.44</v>
      </c>
      <c r="J1805" s="156">
        <f>ROUND(I1805*H1805,2)</f>
        <v>1315.44</v>
      </c>
      <c r="K1805" s="153" t="s">
        <v>3562</v>
      </c>
      <c r="L1805" s="80"/>
      <c r="M1805" s="157" t="s">
        <v>31</v>
      </c>
      <c r="N1805" s="158" t="s">
        <v>3550</v>
      </c>
      <c r="O1805" s="159">
        <v>0.34</v>
      </c>
      <c r="P1805" s="159">
        <f>O1805*H1805</f>
        <v>0.34</v>
      </c>
      <c r="Q1805" s="159">
        <v>1.3195699999999999E-3</v>
      </c>
      <c r="R1805" s="159">
        <f>Q1805*H1805</f>
        <v>1.3195699999999999E-3</v>
      </c>
      <c r="S1805" s="159">
        <v>0</v>
      </c>
      <c r="T1805" s="160">
        <f>S1805*H1805</f>
        <v>0</v>
      </c>
      <c r="U1805" s="79"/>
      <c r="V1805" s="79"/>
      <c r="W1805" s="79"/>
      <c r="X1805" s="79"/>
      <c r="Y1805" s="79"/>
      <c r="Z1805" s="79"/>
      <c r="AA1805" s="79"/>
      <c r="AB1805" s="79"/>
      <c r="AC1805" s="79"/>
      <c r="AD1805" s="79"/>
      <c r="AE1805" s="79"/>
      <c r="AR1805" s="161" t="s">
        <v>162</v>
      </c>
      <c r="AT1805" s="161" t="s">
        <v>26</v>
      </c>
      <c r="AU1805" s="161" t="s">
        <v>62</v>
      </c>
      <c r="AY1805" s="72" t="s">
        <v>107</v>
      </c>
      <c r="BE1805" s="162">
        <f>IF(N1805="základní",J1805,0)</f>
        <v>1315.44</v>
      </c>
      <c r="BF1805" s="162">
        <f>IF(N1805="snížená",J1805,0)</f>
        <v>0</v>
      </c>
      <c r="BG1805" s="162">
        <f>IF(N1805="zákl. přenesená",J1805,0)</f>
        <v>0</v>
      </c>
      <c r="BH1805" s="162">
        <f>IF(N1805="sníž. přenesená",J1805,0)</f>
        <v>0</v>
      </c>
      <c r="BI1805" s="162">
        <f>IF(N1805="nulová",J1805,0)</f>
        <v>0</v>
      </c>
      <c r="BJ1805" s="72" t="s">
        <v>105</v>
      </c>
      <c r="BK1805" s="162">
        <f>ROUND(I1805*H1805,2)</f>
        <v>1315.44</v>
      </c>
      <c r="BL1805" s="72" t="s">
        <v>162</v>
      </c>
      <c r="BM1805" s="161" t="s">
        <v>2806</v>
      </c>
    </row>
    <row r="1806" spans="1:65" s="82" customFormat="1" x14ac:dyDescent="0.2">
      <c r="A1806" s="79"/>
      <c r="B1806" s="80"/>
      <c r="C1806" s="79"/>
      <c r="D1806" s="163" t="s">
        <v>116</v>
      </c>
      <c r="E1806" s="79"/>
      <c r="F1806" s="164" t="s">
        <v>2807</v>
      </c>
      <c r="G1806" s="79"/>
      <c r="H1806" s="79"/>
      <c r="I1806" s="79"/>
      <c r="J1806" s="79"/>
      <c r="K1806" s="79"/>
      <c r="L1806" s="80"/>
      <c r="M1806" s="165"/>
      <c r="O1806" s="79"/>
      <c r="P1806" s="79"/>
      <c r="Q1806" s="79"/>
      <c r="R1806" s="79"/>
      <c r="S1806" s="79"/>
      <c r="T1806" s="166"/>
      <c r="U1806" s="79"/>
      <c r="V1806" s="79"/>
      <c r="W1806" s="79"/>
      <c r="X1806" s="79"/>
      <c r="Y1806" s="79"/>
      <c r="Z1806" s="79"/>
      <c r="AA1806" s="79"/>
      <c r="AB1806" s="79"/>
      <c r="AC1806" s="79"/>
      <c r="AD1806" s="79"/>
      <c r="AE1806" s="79"/>
      <c r="AT1806" s="72" t="s">
        <v>116</v>
      </c>
      <c r="AU1806" s="72" t="s">
        <v>62</v>
      </c>
    </row>
    <row r="1807" spans="1:65" s="82" customFormat="1" x14ac:dyDescent="0.2">
      <c r="A1807" s="79"/>
      <c r="B1807" s="80"/>
      <c r="C1807" s="79"/>
      <c r="D1807" s="167" t="s">
        <v>118</v>
      </c>
      <c r="E1807" s="79"/>
      <c r="F1807" s="168" t="s">
        <v>4252</v>
      </c>
      <c r="G1807" s="79"/>
      <c r="H1807" s="79"/>
      <c r="I1807" s="79"/>
      <c r="J1807" s="79"/>
      <c r="K1807" s="79"/>
      <c r="L1807" s="80"/>
      <c r="M1807" s="165"/>
      <c r="O1807" s="79"/>
      <c r="P1807" s="79"/>
      <c r="Q1807" s="79"/>
      <c r="R1807" s="79"/>
      <c r="S1807" s="79"/>
      <c r="T1807" s="166"/>
      <c r="U1807" s="79"/>
      <c r="V1807" s="79"/>
      <c r="W1807" s="79"/>
      <c r="X1807" s="79"/>
      <c r="Y1807" s="79"/>
      <c r="Z1807" s="79"/>
      <c r="AA1807" s="79"/>
      <c r="AB1807" s="79"/>
      <c r="AC1807" s="79"/>
      <c r="AD1807" s="79"/>
      <c r="AE1807" s="79"/>
      <c r="AT1807" s="72" t="s">
        <v>118</v>
      </c>
      <c r="AU1807" s="72" t="s">
        <v>62</v>
      </c>
    </row>
    <row r="1808" spans="1:65" s="82" customFormat="1" ht="16.5" customHeight="1" x14ac:dyDescent="0.2">
      <c r="A1808" s="79"/>
      <c r="B1808" s="150"/>
      <c r="C1808" s="151" t="s">
        <v>2808</v>
      </c>
      <c r="D1808" s="151" t="s">
        <v>26</v>
      </c>
      <c r="E1808" s="152" t="s">
        <v>2809</v>
      </c>
      <c r="F1808" s="153" t="s">
        <v>2810</v>
      </c>
      <c r="G1808" s="154" t="s">
        <v>161</v>
      </c>
      <c r="H1808" s="155">
        <v>2</v>
      </c>
      <c r="I1808" s="156">
        <v>368.29</v>
      </c>
      <c r="J1808" s="156">
        <f>ROUND(I1808*H1808,2)</f>
        <v>736.58</v>
      </c>
      <c r="K1808" s="153" t="s">
        <v>3562</v>
      </c>
      <c r="L1808" s="80"/>
      <c r="M1808" s="157" t="s">
        <v>31</v>
      </c>
      <c r="N1808" s="158" t="s">
        <v>3550</v>
      </c>
      <c r="O1808" s="159">
        <v>0.16</v>
      </c>
      <c r="P1808" s="159">
        <f>O1808*H1808</f>
        <v>0.32</v>
      </c>
      <c r="Q1808" s="159">
        <v>2.7956999999999998E-4</v>
      </c>
      <c r="R1808" s="159">
        <f>Q1808*H1808</f>
        <v>5.5913999999999996E-4</v>
      </c>
      <c r="S1808" s="159">
        <v>0</v>
      </c>
      <c r="T1808" s="160">
        <f>S1808*H1808</f>
        <v>0</v>
      </c>
      <c r="U1808" s="79"/>
      <c r="V1808" s="79"/>
      <c r="W1808" s="79"/>
      <c r="X1808" s="79"/>
      <c r="Y1808" s="79"/>
      <c r="Z1808" s="79"/>
      <c r="AA1808" s="79"/>
      <c r="AB1808" s="79"/>
      <c r="AC1808" s="79"/>
      <c r="AD1808" s="79"/>
      <c r="AE1808" s="79"/>
      <c r="AR1808" s="161" t="s">
        <v>162</v>
      </c>
      <c r="AT1808" s="161" t="s">
        <v>26</v>
      </c>
      <c r="AU1808" s="161" t="s">
        <v>62</v>
      </c>
      <c r="AY1808" s="72" t="s">
        <v>107</v>
      </c>
      <c r="BE1808" s="162">
        <f>IF(N1808="základní",J1808,0)</f>
        <v>736.58</v>
      </c>
      <c r="BF1808" s="162">
        <f>IF(N1808="snížená",J1808,0)</f>
        <v>0</v>
      </c>
      <c r="BG1808" s="162">
        <f>IF(N1808="zákl. přenesená",J1808,0)</f>
        <v>0</v>
      </c>
      <c r="BH1808" s="162">
        <f>IF(N1808="sníž. přenesená",J1808,0)</f>
        <v>0</v>
      </c>
      <c r="BI1808" s="162">
        <f>IF(N1808="nulová",J1808,0)</f>
        <v>0</v>
      </c>
      <c r="BJ1808" s="72" t="s">
        <v>105</v>
      </c>
      <c r="BK1808" s="162">
        <f>ROUND(I1808*H1808,2)</f>
        <v>736.58</v>
      </c>
      <c r="BL1808" s="72" t="s">
        <v>162</v>
      </c>
      <c r="BM1808" s="161" t="s">
        <v>2811</v>
      </c>
    </row>
    <row r="1809" spans="1:65" s="82" customFormat="1" x14ac:dyDescent="0.2">
      <c r="A1809" s="79"/>
      <c r="B1809" s="80"/>
      <c r="C1809" s="79"/>
      <c r="D1809" s="163" t="s">
        <v>116</v>
      </c>
      <c r="E1809" s="79"/>
      <c r="F1809" s="164" t="s">
        <v>2812</v>
      </c>
      <c r="G1809" s="79"/>
      <c r="H1809" s="79"/>
      <c r="I1809" s="79"/>
      <c r="J1809" s="79"/>
      <c r="K1809" s="79"/>
      <c r="L1809" s="80"/>
      <c r="M1809" s="165"/>
      <c r="O1809" s="79"/>
      <c r="P1809" s="79"/>
      <c r="Q1809" s="79"/>
      <c r="R1809" s="79"/>
      <c r="S1809" s="79"/>
      <c r="T1809" s="166"/>
      <c r="U1809" s="79"/>
      <c r="V1809" s="79"/>
      <c r="W1809" s="79"/>
      <c r="X1809" s="79"/>
      <c r="Y1809" s="79"/>
      <c r="Z1809" s="79"/>
      <c r="AA1809" s="79"/>
      <c r="AB1809" s="79"/>
      <c r="AC1809" s="79"/>
      <c r="AD1809" s="79"/>
      <c r="AE1809" s="79"/>
      <c r="AT1809" s="72" t="s">
        <v>116</v>
      </c>
      <c r="AU1809" s="72" t="s">
        <v>62</v>
      </c>
    </row>
    <row r="1810" spans="1:65" s="82" customFormat="1" x14ac:dyDescent="0.2">
      <c r="A1810" s="79"/>
      <c r="B1810" s="80"/>
      <c r="C1810" s="79"/>
      <c r="D1810" s="167" t="s">
        <v>118</v>
      </c>
      <c r="E1810" s="79"/>
      <c r="F1810" s="168" t="s">
        <v>4253</v>
      </c>
      <c r="G1810" s="79"/>
      <c r="H1810" s="79"/>
      <c r="I1810" s="79"/>
      <c r="J1810" s="79"/>
      <c r="K1810" s="79"/>
      <c r="L1810" s="80"/>
      <c r="M1810" s="165"/>
      <c r="O1810" s="79"/>
      <c r="P1810" s="79"/>
      <c r="Q1810" s="79"/>
      <c r="R1810" s="79"/>
      <c r="S1810" s="79"/>
      <c r="T1810" s="166"/>
      <c r="U1810" s="79"/>
      <c r="V1810" s="79"/>
      <c r="W1810" s="79"/>
      <c r="X1810" s="79"/>
      <c r="Y1810" s="79"/>
      <c r="Z1810" s="79"/>
      <c r="AA1810" s="79"/>
      <c r="AB1810" s="79"/>
      <c r="AC1810" s="79"/>
      <c r="AD1810" s="79"/>
      <c r="AE1810" s="79"/>
      <c r="AT1810" s="72" t="s">
        <v>118</v>
      </c>
      <c r="AU1810" s="72" t="s">
        <v>62</v>
      </c>
    </row>
    <row r="1811" spans="1:65" s="82" customFormat="1" ht="16.5" customHeight="1" x14ac:dyDescent="0.2">
      <c r="A1811" s="79"/>
      <c r="B1811" s="150"/>
      <c r="C1811" s="151" t="s">
        <v>2813</v>
      </c>
      <c r="D1811" s="151" t="s">
        <v>26</v>
      </c>
      <c r="E1811" s="152" t="s">
        <v>2814</v>
      </c>
      <c r="F1811" s="153" t="s">
        <v>2815</v>
      </c>
      <c r="G1811" s="154" t="s">
        <v>161</v>
      </c>
      <c r="H1811" s="155">
        <v>2</v>
      </c>
      <c r="I1811" s="156">
        <v>518.65</v>
      </c>
      <c r="J1811" s="156">
        <f>ROUND(I1811*H1811,2)</f>
        <v>1037.3</v>
      </c>
      <c r="K1811" s="153" t="s">
        <v>3562</v>
      </c>
      <c r="L1811" s="80"/>
      <c r="M1811" s="157" t="s">
        <v>31</v>
      </c>
      <c r="N1811" s="158" t="s">
        <v>3550</v>
      </c>
      <c r="O1811" s="159">
        <v>0.2</v>
      </c>
      <c r="P1811" s="159">
        <f>O1811*H1811</f>
        <v>0.4</v>
      </c>
      <c r="Q1811" s="159">
        <v>4.0957E-4</v>
      </c>
      <c r="R1811" s="159">
        <f>Q1811*H1811</f>
        <v>8.1913999999999999E-4</v>
      </c>
      <c r="S1811" s="159">
        <v>0</v>
      </c>
      <c r="T1811" s="160">
        <f>S1811*H1811</f>
        <v>0</v>
      </c>
      <c r="U1811" s="79"/>
      <c r="V1811" s="79"/>
      <c r="W1811" s="79"/>
      <c r="X1811" s="79"/>
      <c r="Y1811" s="79"/>
      <c r="Z1811" s="79"/>
      <c r="AA1811" s="79"/>
      <c r="AB1811" s="79"/>
      <c r="AC1811" s="79"/>
      <c r="AD1811" s="79"/>
      <c r="AE1811" s="79"/>
      <c r="AR1811" s="161" t="s">
        <v>162</v>
      </c>
      <c r="AT1811" s="161" t="s">
        <v>26</v>
      </c>
      <c r="AU1811" s="161" t="s">
        <v>62</v>
      </c>
      <c r="AY1811" s="72" t="s">
        <v>107</v>
      </c>
      <c r="BE1811" s="162">
        <f>IF(N1811="základní",J1811,0)</f>
        <v>1037.3</v>
      </c>
      <c r="BF1811" s="162">
        <f>IF(N1811="snížená",J1811,0)</f>
        <v>0</v>
      </c>
      <c r="BG1811" s="162">
        <f>IF(N1811="zákl. přenesená",J1811,0)</f>
        <v>0</v>
      </c>
      <c r="BH1811" s="162">
        <f>IF(N1811="sníž. přenesená",J1811,0)</f>
        <v>0</v>
      </c>
      <c r="BI1811" s="162">
        <f>IF(N1811="nulová",J1811,0)</f>
        <v>0</v>
      </c>
      <c r="BJ1811" s="72" t="s">
        <v>105</v>
      </c>
      <c r="BK1811" s="162">
        <f>ROUND(I1811*H1811,2)</f>
        <v>1037.3</v>
      </c>
      <c r="BL1811" s="72" t="s">
        <v>162</v>
      </c>
      <c r="BM1811" s="161" t="s">
        <v>2816</v>
      </c>
    </row>
    <row r="1812" spans="1:65" s="82" customFormat="1" x14ac:dyDescent="0.2">
      <c r="A1812" s="79"/>
      <c r="B1812" s="80"/>
      <c r="C1812" s="79"/>
      <c r="D1812" s="163" t="s">
        <v>116</v>
      </c>
      <c r="E1812" s="79"/>
      <c r="F1812" s="164" t="s">
        <v>2817</v>
      </c>
      <c r="G1812" s="79"/>
      <c r="H1812" s="79"/>
      <c r="I1812" s="79"/>
      <c r="J1812" s="79"/>
      <c r="K1812" s="79"/>
      <c r="L1812" s="80"/>
      <c r="M1812" s="165"/>
      <c r="O1812" s="79"/>
      <c r="P1812" s="79"/>
      <c r="Q1812" s="79"/>
      <c r="R1812" s="79"/>
      <c r="S1812" s="79"/>
      <c r="T1812" s="166"/>
      <c r="U1812" s="79"/>
      <c r="V1812" s="79"/>
      <c r="W1812" s="79"/>
      <c r="X1812" s="79"/>
      <c r="Y1812" s="79"/>
      <c r="Z1812" s="79"/>
      <c r="AA1812" s="79"/>
      <c r="AB1812" s="79"/>
      <c r="AC1812" s="79"/>
      <c r="AD1812" s="79"/>
      <c r="AE1812" s="79"/>
      <c r="AT1812" s="72" t="s">
        <v>116</v>
      </c>
      <c r="AU1812" s="72" t="s">
        <v>62</v>
      </c>
    </row>
    <row r="1813" spans="1:65" s="82" customFormat="1" x14ac:dyDescent="0.2">
      <c r="A1813" s="79"/>
      <c r="B1813" s="80"/>
      <c r="C1813" s="79"/>
      <c r="D1813" s="167" t="s">
        <v>118</v>
      </c>
      <c r="E1813" s="79"/>
      <c r="F1813" s="168" t="s">
        <v>4254</v>
      </c>
      <c r="G1813" s="79"/>
      <c r="H1813" s="79"/>
      <c r="I1813" s="79"/>
      <c r="J1813" s="79"/>
      <c r="K1813" s="79"/>
      <c r="L1813" s="80"/>
      <c r="M1813" s="165"/>
      <c r="O1813" s="79"/>
      <c r="P1813" s="79"/>
      <c r="Q1813" s="79"/>
      <c r="R1813" s="79"/>
      <c r="S1813" s="79"/>
      <c r="T1813" s="166"/>
      <c r="U1813" s="79"/>
      <c r="V1813" s="79"/>
      <c r="W1813" s="79"/>
      <c r="X1813" s="79"/>
      <c r="Y1813" s="79"/>
      <c r="Z1813" s="79"/>
      <c r="AA1813" s="79"/>
      <c r="AB1813" s="79"/>
      <c r="AC1813" s="79"/>
      <c r="AD1813" s="79"/>
      <c r="AE1813" s="79"/>
      <c r="AT1813" s="72" t="s">
        <v>118</v>
      </c>
      <c r="AU1813" s="72" t="s">
        <v>62</v>
      </c>
    </row>
    <row r="1814" spans="1:65" s="82" customFormat="1" ht="16.5" customHeight="1" x14ac:dyDescent="0.2">
      <c r="A1814" s="79"/>
      <c r="B1814" s="150"/>
      <c r="C1814" s="151" t="s">
        <v>2818</v>
      </c>
      <c r="D1814" s="151" t="s">
        <v>26</v>
      </c>
      <c r="E1814" s="152" t="s">
        <v>2819</v>
      </c>
      <c r="F1814" s="153" t="s">
        <v>2820</v>
      </c>
      <c r="G1814" s="154" t="s">
        <v>161</v>
      </c>
      <c r="H1814" s="155">
        <v>1</v>
      </c>
      <c r="I1814" s="156">
        <v>693.34</v>
      </c>
      <c r="J1814" s="156">
        <f>ROUND(I1814*H1814,2)</f>
        <v>693.34</v>
      </c>
      <c r="K1814" s="153" t="s">
        <v>3562</v>
      </c>
      <c r="L1814" s="80"/>
      <c r="M1814" s="157" t="s">
        <v>31</v>
      </c>
      <c r="N1814" s="158" t="s">
        <v>3550</v>
      </c>
      <c r="O1814" s="159">
        <v>0.22</v>
      </c>
      <c r="P1814" s="159">
        <f>O1814*H1814</f>
        <v>0.22</v>
      </c>
      <c r="Q1814" s="159">
        <v>6.3957E-4</v>
      </c>
      <c r="R1814" s="159">
        <f>Q1814*H1814</f>
        <v>6.3957E-4</v>
      </c>
      <c r="S1814" s="159">
        <v>0</v>
      </c>
      <c r="T1814" s="160">
        <f>S1814*H1814</f>
        <v>0</v>
      </c>
      <c r="U1814" s="79"/>
      <c r="V1814" s="79"/>
      <c r="W1814" s="79"/>
      <c r="X1814" s="79"/>
      <c r="Y1814" s="79"/>
      <c r="Z1814" s="79"/>
      <c r="AA1814" s="79"/>
      <c r="AB1814" s="79"/>
      <c r="AC1814" s="79"/>
      <c r="AD1814" s="79"/>
      <c r="AE1814" s="79"/>
      <c r="AR1814" s="161" t="s">
        <v>162</v>
      </c>
      <c r="AT1814" s="161" t="s">
        <v>26</v>
      </c>
      <c r="AU1814" s="161" t="s">
        <v>62</v>
      </c>
      <c r="AY1814" s="72" t="s">
        <v>107</v>
      </c>
      <c r="BE1814" s="162">
        <f>IF(N1814="základní",J1814,0)</f>
        <v>693.34</v>
      </c>
      <c r="BF1814" s="162">
        <f>IF(N1814="snížená",J1814,0)</f>
        <v>0</v>
      </c>
      <c r="BG1814" s="162">
        <f>IF(N1814="zákl. přenesená",J1814,0)</f>
        <v>0</v>
      </c>
      <c r="BH1814" s="162">
        <f>IF(N1814="sníž. přenesená",J1814,0)</f>
        <v>0</v>
      </c>
      <c r="BI1814" s="162">
        <f>IF(N1814="nulová",J1814,0)</f>
        <v>0</v>
      </c>
      <c r="BJ1814" s="72" t="s">
        <v>105</v>
      </c>
      <c r="BK1814" s="162">
        <f>ROUND(I1814*H1814,2)</f>
        <v>693.34</v>
      </c>
      <c r="BL1814" s="72" t="s">
        <v>162</v>
      </c>
      <c r="BM1814" s="161" t="s">
        <v>2821</v>
      </c>
    </row>
    <row r="1815" spans="1:65" s="82" customFormat="1" x14ac:dyDescent="0.2">
      <c r="A1815" s="79"/>
      <c r="B1815" s="80"/>
      <c r="C1815" s="79"/>
      <c r="D1815" s="163" t="s">
        <v>116</v>
      </c>
      <c r="E1815" s="79"/>
      <c r="F1815" s="164" t="s">
        <v>2822</v>
      </c>
      <c r="G1815" s="79"/>
      <c r="H1815" s="79"/>
      <c r="I1815" s="79"/>
      <c r="J1815" s="79"/>
      <c r="K1815" s="79"/>
      <c r="L1815" s="80"/>
      <c r="M1815" s="165"/>
      <c r="O1815" s="79"/>
      <c r="P1815" s="79"/>
      <c r="Q1815" s="79"/>
      <c r="R1815" s="79"/>
      <c r="S1815" s="79"/>
      <c r="T1815" s="166"/>
      <c r="U1815" s="79"/>
      <c r="V1815" s="79"/>
      <c r="W1815" s="79"/>
      <c r="X1815" s="79"/>
      <c r="Y1815" s="79"/>
      <c r="Z1815" s="79"/>
      <c r="AA1815" s="79"/>
      <c r="AB1815" s="79"/>
      <c r="AC1815" s="79"/>
      <c r="AD1815" s="79"/>
      <c r="AE1815" s="79"/>
      <c r="AT1815" s="72" t="s">
        <v>116</v>
      </c>
      <c r="AU1815" s="72" t="s">
        <v>62</v>
      </c>
    </row>
    <row r="1816" spans="1:65" s="82" customFormat="1" x14ac:dyDescent="0.2">
      <c r="A1816" s="79"/>
      <c r="B1816" s="80"/>
      <c r="C1816" s="79"/>
      <c r="D1816" s="167" t="s">
        <v>118</v>
      </c>
      <c r="E1816" s="79"/>
      <c r="F1816" s="168" t="s">
        <v>4255</v>
      </c>
      <c r="G1816" s="79"/>
      <c r="H1816" s="79"/>
      <c r="I1816" s="79"/>
      <c r="J1816" s="79"/>
      <c r="K1816" s="79"/>
      <c r="L1816" s="80"/>
      <c r="M1816" s="165"/>
      <c r="O1816" s="79"/>
      <c r="P1816" s="79"/>
      <c r="Q1816" s="79"/>
      <c r="R1816" s="79"/>
      <c r="S1816" s="79"/>
      <c r="T1816" s="166"/>
      <c r="U1816" s="79"/>
      <c r="V1816" s="79"/>
      <c r="W1816" s="79"/>
      <c r="X1816" s="79"/>
      <c r="Y1816" s="79"/>
      <c r="Z1816" s="79"/>
      <c r="AA1816" s="79"/>
      <c r="AB1816" s="79"/>
      <c r="AC1816" s="79"/>
      <c r="AD1816" s="79"/>
      <c r="AE1816" s="79"/>
      <c r="AT1816" s="72" t="s">
        <v>118</v>
      </c>
      <c r="AU1816" s="72" t="s">
        <v>62</v>
      </c>
    </row>
    <row r="1817" spans="1:65" s="82" customFormat="1" ht="16.5" customHeight="1" x14ac:dyDescent="0.2">
      <c r="A1817" s="79"/>
      <c r="B1817" s="150"/>
      <c r="C1817" s="151" t="s">
        <v>2823</v>
      </c>
      <c r="D1817" s="151" t="s">
        <v>26</v>
      </c>
      <c r="E1817" s="152" t="s">
        <v>2824</v>
      </c>
      <c r="F1817" s="153" t="s">
        <v>2825</v>
      </c>
      <c r="G1817" s="154" t="s">
        <v>161</v>
      </c>
      <c r="H1817" s="155">
        <v>2</v>
      </c>
      <c r="I1817" s="156">
        <v>1401.19</v>
      </c>
      <c r="J1817" s="156">
        <f>ROUND(I1817*H1817,2)</f>
        <v>2802.38</v>
      </c>
      <c r="K1817" s="153" t="s">
        <v>3562</v>
      </c>
      <c r="L1817" s="80"/>
      <c r="M1817" s="157" t="s">
        <v>31</v>
      </c>
      <c r="N1817" s="158" t="s">
        <v>3550</v>
      </c>
      <c r="O1817" s="159">
        <v>0.216</v>
      </c>
      <c r="P1817" s="159">
        <f>O1817*H1817</f>
        <v>0.432</v>
      </c>
      <c r="Q1817" s="159">
        <v>6.3780580000000003E-4</v>
      </c>
      <c r="R1817" s="159">
        <f>Q1817*H1817</f>
        <v>1.2756116000000001E-3</v>
      </c>
      <c r="S1817" s="159">
        <v>0</v>
      </c>
      <c r="T1817" s="160">
        <f>S1817*H1817</f>
        <v>0</v>
      </c>
      <c r="U1817" s="79"/>
      <c r="V1817" s="79"/>
      <c r="W1817" s="79"/>
      <c r="X1817" s="79"/>
      <c r="Y1817" s="79"/>
      <c r="Z1817" s="79"/>
      <c r="AA1817" s="79"/>
      <c r="AB1817" s="79"/>
      <c r="AC1817" s="79"/>
      <c r="AD1817" s="79"/>
      <c r="AE1817" s="79"/>
      <c r="AR1817" s="161" t="s">
        <v>162</v>
      </c>
      <c r="AT1817" s="161" t="s">
        <v>26</v>
      </c>
      <c r="AU1817" s="161" t="s">
        <v>62</v>
      </c>
      <c r="AY1817" s="72" t="s">
        <v>107</v>
      </c>
      <c r="BE1817" s="162">
        <f>IF(N1817="základní",J1817,0)</f>
        <v>2802.38</v>
      </c>
      <c r="BF1817" s="162">
        <f>IF(N1817="snížená",J1817,0)</f>
        <v>0</v>
      </c>
      <c r="BG1817" s="162">
        <f>IF(N1817="zákl. přenesená",J1817,0)</f>
        <v>0</v>
      </c>
      <c r="BH1817" s="162">
        <f>IF(N1817="sníž. přenesená",J1817,0)</f>
        <v>0</v>
      </c>
      <c r="BI1817" s="162">
        <f>IF(N1817="nulová",J1817,0)</f>
        <v>0</v>
      </c>
      <c r="BJ1817" s="72" t="s">
        <v>105</v>
      </c>
      <c r="BK1817" s="162">
        <f>ROUND(I1817*H1817,2)</f>
        <v>2802.38</v>
      </c>
      <c r="BL1817" s="72" t="s">
        <v>162</v>
      </c>
      <c r="BM1817" s="161" t="s">
        <v>2826</v>
      </c>
    </row>
    <row r="1818" spans="1:65" s="82" customFormat="1" ht="19.5" x14ac:dyDescent="0.2">
      <c r="A1818" s="79"/>
      <c r="B1818" s="80"/>
      <c r="C1818" s="79"/>
      <c r="D1818" s="163" t="s">
        <v>116</v>
      </c>
      <c r="E1818" s="79"/>
      <c r="F1818" s="164" t="s">
        <v>2827</v>
      </c>
      <c r="G1818" s="79"/>
      <c r="H1818" s="79"/>
      <c r="I1818" s="79"/>
      <c r="J1818" s="79"/>
      <c r="K1818" s="79"/>
      <c r="L1818" s="80"/>
      <c r="M1818" s="165"/>
      <c r="O1818" s="79"/>
      <c r="P1818" s="79"/>
      <c r="Q1818" s="79"/>
      <c r="R1818" s="79"/>
      <c r="S1818" s="79"/>
      <c r="T1818" s="166"/>
      <c r="U1818" s="79"/>
      <c r="V1818" s="79"/>
      <c r="W1818" s="79"/>
      <c r="X1818" s="79"/>
      <c r="Y1818" s="79"/>
      <c r="Z1818" s="79"/>
      <c r="AA1818" s="79"/>
      <c r="AB1818" s="79"/>
      <c r="AC1818" s="79"/>
      <c r="AD1818" s="79"/>
      <c r="AE1818" s="79"/>
      <c r="AT1818" s="72" t="s">
        <v>116</v>
      </c>
      <c r="AU1818" s="72" t="s">
        <v>62</v>
      </c>
    </row>
    <row r="1819" spans="1:65" s="82" customFormat="1" x14ac:dyDescent="0.2">
      <c r="A1819" s="79"/>
      <c r="B1819" s="80"/>
      <c r="C1819" s="79"/>
      <c r="D1819" s="167" t="s">
        <v>118</v>
      </c>
      <c r="E1819" s="79"/>
      <c r="F1819" s="168" t="s">
        <v>4256</v>
      </c>
      <c r="G1819" s="79"/>
      <c r="H1819" s="79"/>
      <c r="I1819" s="79"/>
      <c r="J1819" s="79"/>
      <c r="K1819" s="79"/>
      <c r="L1819" s="80"/>
      <c r="M1819" s="165"/>
      <c r="O1819" s="79"/>
      <c r="P1819" s="79"/>
      <c r="Q1819" s="79"/>
      <c r="R1819" s="79"/>
      <c r="S1819" s="79"/>
      <c r="T1819" s="166"/>
      <c r="U1819" s="79"/>
      <c r="V1819" s="79"/>
      <c r="W1819" s="79"/>
      <c r="X1819" s="79"/>
      <c r="Y1819" s="79"/>
      <c r="Z1819" s="79"/>
      <c r="AA1819" s="79"/>
      <c r="AB1819" s="79"/>
      <c r="AC1819" s="79"/>
      <c r="AD1819" s="79"/>
      <c r="AE1819" s="79"/>
      <c r="AT1819" s="72" t="s">
        <v>118</v>
      </c>
      <c r="AU1819" s="72" t="s">
        <v>62</v>
      </c>
    </row>
    <row r="1820" spans="1:65" s="82" customFormat="1" ht="16.5" customHeight="1" x14ac:dyDescent="0.2">
      <c r="A1820" s="79"/>
      <c r="B1820" s="150"/>
      <c r="C1820" s="151" t="s">
        <v>2828</v>
      </c>
      <c r="D1820" s="151" t="s">
        <v>26</v>
      </c>
      <c r="E1820" s="152" t="s">
        <v>2829</v>
      </c>
      <c r="F1820" s="153" t="s">
        <v>2830</v>
      </c>
      <c r="G1820" s="154" t="s">
        <v>161</v>
      </c>
      <c r="H1820" s="155">
        <v>1</v>
      </c>
      <c r="I1820" s="156">
        <v>1305.2</v>
      </c>
      <c r="J1820" s="156">
        <f>ROUND(I1820*H1820,2)</f>
        <v>1305.2</v>
      </c>
      <c r="K1820" s="153" t="s">
        <v>3562</v>
      </c>
      <c r="L1820" s="80"/>
      <c r="M1820" s="157" t="s">
        <v>31</v>
      </c>
      <c r="N1820" s="158" t="s">
        <v>3550</v>
      </c>
      <c r="O1820" s="159">
        <v>0.25800000000000001</v>
      </c>
      <c r="P1820" s="159">
        <f>O1820*H1820</f>
        <v>0.25800000000000001</v>
      </c>
      <c r="Q1820" s="159">
        <v>5.6977619999999999E-4</v>
      </c>
      <c r="R1820" s="159">
        <f>Q1820*H1820</f>
        <v>5.6977619999999999E-4</v>
      </c>
      <c r="S1820" s="159">
        <v>0</v>
      </c>
      <c r="T1820" s="160">
        <f>S1820*H1820</f>
        <v>0</v>
      </c>
      <c r="U1820" s="79"/>
      <c r="V1820" s="79"/>
      <c r="W1820" s="79"/>
      <c r="X1820" s="79"/>
      <c r="Y1820" s="79"/>
      <c r="Z1820" s="79"/>
      <c r="AA1820" s="79"/>
      <c r="AB1820" s="79"/>
      <c r="AC1820" s="79"/>
      <c r="AD1820" s="79"/>
      <c r="AE1820" s="79"/>
      <c r="AR1820" s="161" t="s">
        <v>162</v>
      </c>
      <c r="AT1820" s="161" t="s">
        <v>26</v>
      </c>
      <c r="AU1820" s="161" t="s">
        <v>62</v>
      </c>
      <c r="AY1820" s="72" t="s">
        <v>107</v>
      </c>
      <c r="BE1820" s="162">
        <f>IF(N1820="základní",J1820,0)</f>
        <v>1305.2</v>
      </c>
      <c r="BF1820" s="162">
        <f>IF(N1820="snížená",J1820,0)</f>
        <v>0</v>
      </c>
      <c r="BG1820" s="162">
        <f>IF(N1820="zákl. přenesená",J1820,0)</f>
        <v>0</v>
      </c>
      <c r="BH1820" s="162">
        <f>IF(N1820="sníž. přenesená",J1820,0)</f>
        <v>0</v>
      </c>
      <c r="BI1820" s="162">
        <f>IF(N1820="nulová",J1820,0)</f>
        <v>0</v>
      </c>
      <c r="BJ1820" s="72" t="s">
        <v>105</v>
      </c>
      <c r="BK1820" s="162">
        <f>ROUND(I1820*H1820,2)</f>
        <v>1305.2</v>
      </c>
      <c r="BL1820" s="72" t="s">
        <v>162</v>
      </c>
      <c r="BM1820" s="161" t="s">
        <v>2831</v>
      </c>
    </row>
    <row r="1821" spans="1:65" s="82" customFormat="1" ht="19.5" x14ac:dyDescent="0.2">
      <c r="A1821" s="79"/>
      <c r="B1821" s="80"/>
      <c r="C1821" s="79"/>
      <c r="D1821" s="163" t="s">
        <v>116</v>
      </c>
      <c r="E1821" s="79"/>
      <c r="F1821" s="164" t="s">
        <v>2832</v>
      </c>
      <c r="G1821" s="79"/>
      <c r="H1821" s="79"/>
      <c r="I1821" s="79"/>
      <c r="J1821" s="79"/>
      <c r="K1821" s="79"/>
      <c r="L1821" s="80"/>
      <c r="M1821" s="165"/>
      <c r="O1821" s="79"/>
      <c r="P1821" s="79"/>
      <c r="Q1821" s="79"/>
      <c r="R1821" s="79"/>
      <c r="S1821" s="79"/>
      <c r="T1821" s="166"/>
      <c r="U1821" s="79"/>
      <c r="V1821" s="79"/>
      <c r="W1821" s="79"/>
      <c r="X1821" s="79"/>
      <c r="Y1821" s="79"/>
      <c r="Z1821" s="79"/>
      <c r="AA1821" s="79"/>
      <c r="AB1821" s="79"/>
      <c r="AC1821" s="79"/>
      <c r="AD1821" s="79"/>
      <c r="AE1821" s="79"/>
      <c r="AT1821" s="72" t="s">
        <v>116</v>
      </c>
      <c r="AU1821" s="72" t="s">
        <v>62</v>
      </c>
    </row>
    <row r="1822" spans="1:65" s="82" customFormat="1" x14ac:dyDescent="0.2">
      <c r="A1822" s="79"/>
      <c r="B1822" s="80"/>
      <c r="C1822" s="79"/>
      <c r="D1822" s="167" t="s">
        <v>118</v>
      </c>
      <c r="E1822" s="79"/>
      <c r="F1822" s="168" t="s">
        <v>4257</v>
      </c>
      <c r="G1822" s="79"/>
      <c r="H1822" s="79"/>
      <c r="I1822" s="79"/>
      <c r="J1822" s="79"/>
      <c r="K1822" s="79"/>
      <c r="L1822" s="80"/>
      <c r="M1822" s="165"/>
      <c r="O1822" s="79"/>
      <c r="P1822" s="79"/>
      <c r="Q1822" s="79"/>
      <c r="R1822" s="79"/>
      <c r="S1822" s="79"/>
      <c r="T1822" s="166"/>
      <c r="U1822" s="79"/>
      <c r="V1822" s="79"/>
      <c r="W1822" s="79"/>
      <c r="X1822" s="79"/>
      <c r="Y1822" s="79"/>
      <c r="Z1822" s="79"/>
      <c r="AA1822" s="79"/>
      <c r="AB1822" s="79"/>
      <c r="AC1822" s="79"/>
      <c r="AD1822" s="79"/>
      <c r="AE1822" s="79"/>
      <c r="AT1822" s="72" t="s">
        <v>118</v>
      </c>
      <c r="AU1822" s="72" t="s">
        <v>62</v>
      </c>
    </row>
    <row r="1823" spans="1:65" s="82" customFormat="1" ht="16.5" customHeight="1" x14ac:dyDescent="0.2">
      <c r="A1823" s="79"/>
      <c r="B1823" s="150"/>
      <c r="C1823" s="151" t="s">
        <v>2833</v>
      </c>
      <c r="D1823" s="151" t="s">
        <v>26</v>
      </c>
      <c r="E1823" s="152" t="s">
        <v>2834</v>
      </c>
      <c r="F1823" s="153" t="s">
        <v>2835</v>
      </c>
      <c r="G1823" s="154" t="s">
        <v>161</v>
      </c>
      <c r="H1823" s="155">
        <v>1</v>
      </c>
      <c r="I1823" s="156">
        <v>1414.52</v>
      </c>
      <c r="J1823" s="156">
        <f>ROUND(I1823*H1823,2)</f>
        <v>1414.52</v>
      </c>
      <c r="K1823" s="153" t="s">
        <v>3562</v>
      </c>
      <c r="L1823" s="80"/>
      <c r="M1823" s="157" t="s">
        <v>31</v>
      </c>
      <c r="N1823" s="158" t="s">
        <v>3550</v>
      </c>
      <c r="O1823" s="159">
        <v>0.28799999999999998</v>
      </c>
      <c r="P1823" s="159">
        <f>O1823*H1823</f>
        <v>0.28799999999999998</v>
      </c>
      <c r="Q1823" s="159">
        <v>6.96537E-4</v>
      </c>
      <c r="R1823" s="159">
        <f>Q1823*H1823</f>
        <v>6.96537E-4</v>
      </c>
      <c r="S1823" s="159">
        <v>0</v>
      </c>
      <c r="T1823" s="160">
        <f>S1823*H1823</f>
        <v>0</v>
      </c>
      <c r="U1823" s="79"/>
      <c r="V1823" s="79"/>
      <c r="W1823" s="79"/>
      <c r="X1823" s="79"/>
      <c r="Y1823" s="79"/>
      <c r="Z1823" s="79"/>
      <c r="AA1823" s="79"/>
      <c r="AB1823" s="79"/>
      <c r="AC1823" s="79"/>
      <c r="AD1823" s="79"/>
      <c r="AE1823" s="79"/>
      <c r="AR1823" s="161" t="s">
        <v>162</v>
      </c>
      <c r="AT1823" s="161" t="s">
        <v>26</v>
      </c>
      <c r="AU1823" s="161" t="s">
        <v>62</v>
      </c>
      <c r="AY1823" s="72" t="s">
        <v>107</v>
      </c>
      <c r="BE1823" s="162">
        <f>IF(N1823="základní",J1823,0)</f>
        <v>1414.52</v>
      </c>
      <c r="BF1823" s="162">
        <f>IF(N1823="snížená",J1823,0)</f>
        <v>0</v>
      </c>
      <c r="BG1823" s="162">
        <f>IF(N1823="zákl. přenesená",J1823,0)</f>
        <v>0</v>
      </c>
      <c r="BH1823" s="162">
        <f>IF(N1823="sníž. přenesená",J1823,0)</f>
        <v>0</v>
      </c>
      <c r="BI1823" s="162">
        <f>IF(N1823="nulová",J1823,0)</f>
        <v>0</v>
      </c>
      <c r="BJ1823" s="72" t="s">
        <v>105</v>
      </c>
      <c r="BK1823" s="162">
        <f>ROUND(I1823*H1823,2)</f>
        <v>1414.52</v>
      </c>
      <c r="BL1823" s="72" t="s">
        <v>162</v>
      </c>
      <c r="BM1823" s="161" t="s">
        <v>2836</v>
      </c>
    </row>
    <row r="1824" spans="1:65" s="82" customFormat="1" ht="19.5" x14ac:dyDescent="0.2">
      <c r="A1824" s="79"/>
      <c r="B1824" s="80"/>
      <c r="C1824" s="79"/>
      <c r="D1824" s="163" t="s">
        <v>116</v>
      </c>
      <c r="E1824" s="79"/>
      <c r="F1824" s="164" t="s">
        <v>2837</v>
      </c>
      <c r="G1824" s="79"/>
      <c r="H1824" s="79"/>
      <c r="I1824" s="79"/>
      <c r="J1824" s="79"/>
      <c r="K1824" s="79"/>
      <c r="L1824" s="80"/>
      <c r="M1824" s="165"/>
      <c r="O1824" s="79"/>
      <c r="P1824" s="79"/>
      <c r="Q1824" s="79"/>
      <c r="R1824" s="79"/>
      <c r="S1824" s="79"/>
      <c r="T1824" s="166"/>
      <c r="U1824" s="79"/>
      <c r="V1824" s="79"/>
      <c r="W1824" s="79"/>
      <c r="X1824" s="79"/>
      <c r="Y1824" s="79"/>
      <c r="Z1824" s="79"/>
      <c r="AA1824" s="79"/>
      <c r="AB1824" s="79"/>
      <c r="AC1824" s="79"/>
      <c r="AD1824" s="79"/>
      <c r="AE1824" s="79"/>
      <c r="AT1824" s="72" t="s">
        <v>116</v>
      </c>
      <c r="AU1824" s="72" t="s">
        <v>62</v>
      </c>
    </row>
    <row r="1825" spans="1:65" s="82" customFormat="1" x14ac:dyDescent="0.2">
      <c r="A1825" s="79"/>
      <c r="B1825" s="80"/>
      <c r="C1825" s="79"/>
      <c r="D1825" s="167" t="s">
        <v>118</v>
      </c>
      <c r="E1825" s="79"/>
      <c r="F1825" s="168" t="s">
        <v>4258</v>
      </c>
      <c r="G1825" s="79"/>
      <c r="H1825" s="79"/>
      <c r="I1825" s="79"/>
      <c r="J1825" s="79"/>
      <c r="K1825" s="79"/>
      <c r="L1825" s="80"/>
      <c r="M1825" s="165"/>
      <c r="O1825" s="79"/>
      <c r="P1825" s="79"/>
      <c r="Q1825" s="79"/>
      <c r="R1825" s="79"/>
      <c r="S1825" s="79"/>
      <c r="T1825" s="166"/>
      <c r="U1825" s="79"/>
      <c r="V1825" s="79"/>
      <c r="W1825" s="79"/>
      <c r="X1825" s="79"/>
      <c r="Y1825" s="79"/>
      <c r="Z1825" s="79"/>
      <c r="AA1825" s="79"/>
      <c r="AB1825" s="79"/>
      <c r="AC1825" s="79"/>
      <c r="AD1825" s="79"/>
      <c r="AE1825" s="79"/>
      <c r="AT1825" s="72" t="s">
        <v>118</v>
      </c>
      <c r="AU1825" s="72" t="s">
        <v>62</v>
      </c>
    </row>
    <row r="1826" spans="1:65" s="82" customFormat="1" ht="16.5" customHeight="1" x14ac:dyDescent="0.2">
      <c r="A1826" s="79"/>
      <c r="B1826" s="150"/>
      <c r="C1826" s="151" t="s">
        <v>2838</v>
      </c>
      <c r="D1826" s="151" t="s">
        <v>26</v>
      </c>
      <c r="E1826" s="152" t="s">
        <v>2839</v>
      </c>
      <c r="F1826" s="153" t="s">
        <v>2840</v>
      </c>
      <c r="G1826" s="154" t="s">
        <v>161</v>
      </c>
      <c r="H1826" s="155">
        <v>1</v>
      </c>
      <c r="I1826" s="156">
        <v>3879.47</v>
      </c>
      <c r="J1826" s="156">
        <f>ROUND(I1826*H1826,2)</f>
        <v>3879.47</v>
      </c>
      <c r="K1826" s="153" t="s">
        <v>3562</v>
      </c>
      <c r="L1826" s="80"/>
      <c r="M1826" s="157" t="s">
        <v>31</v>
      </c>
      <c r="N1826" s="158" t="s">
        <v>3550</v>
      </c>
      <c r="O1826" s="159">
        <v>0.51500000000000001</v>
      </c>
      <c r="P1826" s="159">
        <f>O1826*H1826</f>
        <v>0.51500000000000001</v>
      </c>
      <c r="Q1826" s="159">
        <v>2.1440598000000001E-3</v>
      </c>
      <c r="R1826" s="159">
        <f>Q1826*H1826</f>
        <v>2.1440598000000001E-3</v>
      </c>
      <c r="S1826" s="159">
        <v>0</v>
      </c>
      <c r="T1826" s="160">
        <f>S1826*H1826</f>
        <v>0</v>
      </c>
      <c r="U1826" s="79"/>
      <c r="V1826" s="79"/>
      <c r="W1826" s="79"/>
      <c r="X1826" s="79"/>
      <c r="Y1826" s="79"/>
      <c r="Z1826" s="79"/>
      <c r="AA1826" s="79"/>
      <c r="AB1826" s="79"/>
      <c r="AC1826" s="79"/>
      <c r="AD1826" s="79"/>
      <c r="AE1826" s="79"/>
      <c r="AR1826" s="161" t="s">
        <v>162</v>
      </c>
      <c r="AT1826" s="161" t="s">
        <v>26</v>
      </c>
      <c r="AU1826" s="161" t="s">
        <v>62</v>
      </c>
      <c r="AY1826" s="72" t="s">
        <v>107</v>
      </c>
      <c r="BE1826" s="162">
        <f>IF(N1826="základní",J1826,0)</f>
        <v>3879.47</v>
      </c>
      <c r="BF1826" s="162">
        <f>IF(N1826="snížená",J1826,0)</f>
        <v>0</v>
      </c>
      <c r="BG1826" s="162">
        <f>IF(N1826="zákl. přenesená",J1826,0)</f>
        <v>0</v>
      </c>
      <c r="BH1826" s="162">
        <f>IF(N1826="sníž. přenesená",J1826,0)</f>
        <v>0</v>
      </c>
      <c r="BI1826" s="162">
        <f>IF(N1826="nulová",J1826,0)</f>
        <v>0</v>
      </c>
      <c r="BJ1826" s="72" t="s">
        <v>105</v>
      </c>
      <c r="BK1826" s="162">
        <f>ROUND(I1826*H1826,2)</f>
        <v>3879.47</v>
      </c>
      <c r="BL1826" s="72" t="s">
        <v>162</v>
      </c>
      <c r="BM1826" s="161" t="s">
        <v>2841</v>
      </c>
    </row>
    <row r="1827" spans="1:65" s="82" customFormat="1" ht="19.5" x14ac:dyDescent="0.2">
      <c r="A1827" s="79"/>
      <c r="B1827" s="80"/>
      <c r="C1827" s="79"/>
      <c r="D1827" s="163" t="s">
        <v>116</v>
      </c>
      <c r="E1827" s="79"/>
      <c r="F1827" s="164" t="s">
        <v>2842</v>
      </c>
      <c r="G1827" s="79"/>
      <c r="H1827" s="79"/>
      <c r="I1827" s="79"/>
      <c r="J1827" s="79"/>
      <c r="K1827" s="79"/>
      <c r="L1827" s="80"/>
      <c r="M1827" s="165"/>
      <c r="O1827" s="79"/>
      <c r="P1827" s="79"/>
      <c r="Q1827" s="79"/>
      <c r="R1827" s="79"/>
      <c r="S1827" s="79"/>
      <c r="T1827" s="166"/>
      <c r="U1827" s="79"/>
      <c r="V1827" s="79"/>
      <c r="W1827" s="79"/>
      <c r="X1827" s="79"/>
      <c r="Y1827" s="79"/>
      <c r="Z1827" s="79"/>
      <c r="AA1827" s="79"/>
      <c r="AB1827" s="79"/>
      <c r="AC1827" s="79"/>
      <c r="AD1827" s="79"/>
      <c r="AE1827" s="79"/>
      <c r="AT1827" s="72" t="s">
        <v>116</v>
      </c>
      <c r="AU1827" s="72" t="s">
        <v>62</v>
      </c>
    </row>
    <row r="1828" spans="1:65" s="82" customFormat="1" x14ac:dyDescent="0.2">
      <c r="A1828" s="79"/>
      <c r="B1828" s="80"/>
      <c r="C1828" s="79"/>
      <c r="D1828" s="167" t="s">
        <v>118</v>
      </c>
      <c r="E1828" s="79"/>
      <c r="F1828" s="168" t="s">
        <v>4259</v>
      </c>
      <c r="G1828" s="79"/>
      <c r="H1828" s="79"/>
      <c r="I1828" s="79"/>
      <c r="J1828" s="79"/>
      <c r="K1828" s="79"/>
      <c r="L1828" s="80"/>
      <c r="M1828" s="165"/>
      <c r="O1828" s="79"/>
      <c r="P1828" s="79"/>
      <c r="Q1828" s="79"/>
      <c r="R1828" s="79"/>
      <c r="S1828" s="79"/>
      <c r="T1828" s="166"/>
      <c r="U1828" s="79"/>
      <c r="V1828" s="79"/>
      <c r="W1828" s="79"/>
      <c r="X1828" s="79"/>
      <c r="Y1828" s="79"/>
      <c r="Z1828" s="79"/>
      <c r="AA1828" s="79"/>
      <c r="AB1828" s="79"/>
      <c r="AC1828" s="79"/>
      <c r="AD1828" s="79"/>
      <c r="AE1828" s="79"/>
      <c r="AT1828" s="72" t="s">
        <v>118</v>
      </c>
      <c r="AU1828" s="72" t="s">
        <v>62</v>
      </c>
    </row>
    <row r="1829" spans="1:65" s="82" customFormat="1" ht="16.5" customHeight="1" x14ac:dyDescent="0.2">
      <c r="A1829" s="79"/>
      <c r="B1829" s="150"/>
      <c r="C1829" s="151" t="s">
        <v>2843</v>
      </c>
      <c r="D1829" s="151" t="s">
        <v>26</v>
      </c>
      <c r="E1829" s="152" t="s">
        <v>2844</v>
      </c>
      <c r="F1829" s="153" t="s">
        <v>2845</v>
      </c>
      <c r="G1829" s="154" t="s">
        <v>161</v>
      </c>
      <c r="H1829" s="155">
        <v>1</v>
      </c>
      <c r="I1829" s="156">
        <v>1425.2</v>
      </c>
      <c r="J1829" s="156">
        <f>ROUND(I1829*H1829,2)</f>
        <v>1425.2</v>
      </c>
      <c r="K1829" s="153" t="s">
        <v>3562</v>
      </c>
      <c r="L1829" s="80"/>
      <c r="M1829" s="157" t="s">
        <v>31</v>
      </c>
      <c r="N1829" s="158" t="s">
        <v>3550</v>
      </c>
      <c r="O1829" s="159">
        <v>0.25800000000000001</v>
      </c>
      <c r="P1829" s="159">
        <f>O1829*H1829</f>
        <v>0.25800000000000001</v>
      </c>
      <c r="Q1829" s="159">
        <v>6.5977620000000001E-4</v>
      </c>
      <c r="R1829" s="159">
        <f>Q1829*H1829</f>
        <v>6.5977620000000001E-4</v>
      </c>
      <c r="S1829" s="159">
        <v>0</v>
      </c>
      <c r="T1829" s="160">
        <f>S1829*H1829</f>
        <v>0</v>
      </c>
      <c r="U1829" s="79"/>
      <c r="V1829" s="79"/>
      <c r="W1829" s="79"/>
      <c r="X1829" s="79"/>
      <c r="Y1829" s="79"/>
      <c r="Z1829" s="79"/>
      <c r="AA1829" s="79"/>
      <c r="AB1829" s="79"/>
      <c r="AC1829" s="79"/>
      <c r="AD1829" s="79"/>
      <c r="AE1829" s="79"/>
      <c r="AR1829" s="161" t="s">
        <v>162</v>
      </c>
      <c r="AT1829" s="161" t="s">
        <v>26</v>
      </c>
      <c r="AU1829" s="161" t="s">
        <v>62</v>
      </c>
      <c r="AY1829" s="72" t="s">
        <v>107</v>
      </c>
      <c r="BE1829" s="162">
        <f>IF(N1829="základní",J1829,0)</f>
        <v>1425.2</v>
      </c>
      <c r="BF1829" s="162">
        <f>IF(N1829="snížená",J1829,0)</f>
        <v>0</v>
      </c>
      <c r="BG1829" s="162">
        <f>IF(N1829="zákl. přenesená",J1829,0)</f>
        <v>0</v>
      </c>
      <c r="BH1829" s="162">
        <f>IF(N1829="sníž. přenesená",J1829,0)</f>
        <v>0</v>
      </c>
      <c r="BI1829" s="162">
        <f>IF(N1829="nulová",J1829,0)</f>
        <v>0</v>
      </c>
      <c r="BJ1829" s="72" t="s">
        <v>105</v>
      </c>
      <c r="BK1829" s="162">
        <f>ROUND(I1829*H1829,2)</f>
        <v>1425.2</v>
      </c>
      <c r="BL1829" s="72" t="s">
        <v>162</v>
      </c>
      <c r="BM1829" s="161" t="s">
        <v>2846</v>
      </c>
    </row>
    <row r="1830" spans="1:65" s="82" customFormat="1" ht="19.5" x14ac:dyDescent="0.2">
      <c r="A1830" s="79"/>
      <c r="B1830" s="80"/>
      <c r="C1830" s="79"/>
      <c r="D1830" s="163" t="s">
        <v>116</v>
      </c>
      <c r="E1830" s="79"/>
      <c r="F1830" s="164" t="s">
        <v>2847</v>
      </c>
      <c r="G1830" s="79"/>
      <c r="H1830" s="79"/>
      <c r="I1830" s="79"/>
      <c r="J1830" s="79"/>
      <c r="K1830" s="79"/>
      <c r="L1830" s="80"/>
      <c r="M1830" s="165"/>
      <c r="O1830" s="79"/>
      <c r="P1830" s="79"/>
      <c r="Q1830" s="79"/>
      <c r="R1830" s="79"/>
      <c r="S1830" s="79"/>
      <c r="T1830" s="166"/>
      <c r="U1830" s="79"/>
      <c r="V1830" s="79"/>
      <c r="W1830" s="79"/>
      <c r="X1830" s="79"/>
      <c r="Y1830" s="79"/>
      <c r="Z1830" s="79"/>
      <c r="AA1830" s="79"/>
      <c r="AB1830" s="79"/>
      <c r="AC1830" s="79"/>
      <c r="AD1830" s="79"/>
      <c r="AE1830" s="79"/>
      <c r="AT1830" s="72" t="s">
        <v>116</v>
      </c>
      <c r="AU1830" s="72" t="s">
        <v>62</v>
      </c>
    </row>
    <row r="1831" spans="1:65" s="82" customFormat="1" x14ac:dyDescent="0.2">
      <c r="A1831" s="79"/>
      <c r="B1831" s="80"/>
      <c r="C1831" s="79"/>
      <c r="D1831" s="167" t="s">
        <v>118</v>
      </c>
      <c r="E1831" s="79"/>
      <c r="F1831" s="168" t="s">
        <v>4260</v>
      </c>
      <c r="G1831" s="79"/>
      <c r="H1831" s="79"/>
      <c r="I1831" s="79"/>
      <c r="J1831" s="79"/>
      <c r="K1831" s="79"/>
      <c r="L1831" s="80"/>
      <c r="M1831" s="165"/>
      <c r="O1831" s="79"/>
      <c r="P1831" s="79"/>
      <c r="Q1831" s="79"/>
      <c r="R1831" s="79"/>
      <c r="S1831" s="79"/>
      <c r="T1831" s="166"/>
      <c r="U1831" s="79"/>
      <c r="V1831" s="79"/>
      <c r="W1831" s="79"/>
      <c r="X1831" s="79"/>
      <c r="Y1831" s="79"/>
      <c r="Z1831" s="79"/>
      <c r="AA1831" s="79"/>
      <c r="AB1831" s="79"/>
      <c r="AC1831" s="79"/>
      <c r="AD1831" s="79"/>
      <c r="AE1831" s="79"/>
      <c r="AT1831" s="72" t="s">
        <v>118</v>
      </c>
      <c r="AU1831" s="72" t="s">
        <v>62</v>
      </c>
    </row>
    <row r="1832" spans="1:65" s="82" customFormat="1" ht="16.5" customHeight="1" x14ac:dyDescent="0.2">
      <c r="A1832" s="79"/>
      <c r="B1832" s="150"/>
      <c r="C1832" s="151" t="s">
        <v>2848</v>
      </c>
      <c r="D1832" s="151" t="s">
        <v>26</v>
      </c>
      <c r="E1832" s="152" t="s">
        <v>2849</v>
      </c>
      <c r="F1832" s="153" t="s">
        <v>2850</v>
      </c>
      <c r="G1832" s="154" t="s">
        <v>161</v>
      </c>
      <c r="H1832" s="155">
        <v>1</v>
      </c>
      <c r="I1832" s="156">
        <v>1514.52</v>
      </c>
      <c r="J1832" s="156">
        <f>ROUND(I1832*H1832,2)</f>
        <v>1514.52</v>
      </c>
      <c r="K1832" s="153" t="s">
        <v>3562</v>
      </c>
      <c r="L1832" s="80"/>
      <c r="M1832" s="157" t="s">
        <v>31</v>
      </c>
      <c r="N1832" s="158" t="s">
        <v>3550</v>
      </c>
      <c r="O1832" s="159">
        <v>0.28799999999999998</v>
      </c>
      <c r="P1832" s="159">
        <f>O1832*H1832</f>
        <v>0.28799999999999998</v>
      </c>
      <c r="Q1832" s="159">
        <v>7.5653700000000005E-4</v>
      </c>
      <c r="R1832" s="159">
        <f>Q1832*H1832</f>
        <v>7.5653700000000005E-4</v>
      </c>
      <c r="S1832" s="159">
        <v>0</v>
      </c>
      <c r="T1832" s="160">
        <f>S1832*H1832</f>
        <v>0</v>
      </c>
      <c r="U1832" s="79"/>
      <c r="V1832" s="79"/>
      <c r="W1832" s="79"/>
      <c r="X1832" s="79"/>
      <c r="Y1832" s="79"/>
      <c r="Z1832" s="79"/>
      <c r="AA1832" s="79"/>
      <c r="AB1832" s="79"/>
      <c r="AC1832" s="79"/>
      <c r="AD1832" s="79"/>
      <c r="AE1832" s="79"/>
      <c r="AR1832" s="161" t="s">
        <v>162</v>
      </c>
      <c r="AT1832" s="161" t="s">
        <v>26</v>
      </c>
      <c r="AU1832" s="161" t="s">
        <v>62</v>
      </c>
      <c r="AY1832" s="72" t="s">
        <v>107</v>
      </c>
      <c r="BE1832" s="162">
        <f>IF(N1832="základní",J1832,0)</f>
        <v>1514.52</v>
      </c>
      <c r="BF1832" s="162">
        <f>IF(N1832="snížená",J1832,0)</f>
        <v>0</v>
      </c>
      <c r="BG1832" s="162">
        <f>IF(N1832="zákl. přenesená",J1832,0)</f>
        <v>0</v>
      </c>
      <c r="BH1832" s="162">
        <f>IF(N1832="sníž. přenesená",J1832,0)</f>
        <v>0</v>
      </c>
      <c r="BI1832" s="162">
        <f>IF(N1832="nulová",J1832,0)</f>
        <v>0</v>
      </c>
      <c r="BJ1832" s="72" t="s">
        <v>105</v>
      </c>
      <c r="BK1832" s="162">
        <f>ROUND(I1832*H1832,2)</f>
        <v>1514.52</v>
      </c>
      <c r="BL1832" s="72" t="s">
        <v>162</v>
      </c>
      <c r="BM1832" s="161" t="s">
        <v>2851</v>
      </c>
    </row>
    <row r="1833" spans="1:65" s="82" customFormat="1" ht="19.5" x14ac:dyDescent="0.2">
      <c r="A1833" s="79"/>
      <c r="B1833" s="80"/>
      <c r="C1833" s="79"/>
      <c r="D1833" s="163" t="s">
        <v>116</v>
      </c>
      <c r="E1833" s="79"/>
      <c r="F1833" s="164" t="s">
        <v>2852</v>
      </c>
      <c r="G1833" s="79"/>
      <c r="H1833" s="79"/>
      <c r="I1833" s="79"/>
      <c r="J1833" s="79"/>
      <c r="K1833" s="79"/>
      <c r="L1833" s="80"/>
      <c r="M1833" s="165"/>
      <c r="O1833" s="79"/>
      <c r="P1833" s="79"/>
      <c r="Q1833" s="79"/>
      <c r="R1833" s="79"/>
      <c r="S1833" s="79"/>
      <c r="T1833" s="166"/>
      <c r="U1833" s="79"/>
      <c r="V1833" s="79"/>
      <c r="W1833" s="79"/>
      <c r="X1833" s="79"/>
      <c r="Y1833" s="79"/>
      <c r="Z1833" s="79"/>
      <c r="AA1833" s="79"/>
      <c r="AB1833" s="79"/>
      <c r="AC1833" s="79"/>
      <c r="AD1833" s="79"/>
      <c r="AE1833" s="79"/>
      <c r="AT1833" s="72" t="s">
        <v>116</v>
      </c>
      <c r="AU1833" s="72" t="s">
        <v>62</v>
      </c>
    </row>
    <row r="1834" spans="1:65" s="82" customFormat="1" x14ac:dyDescent="0.2">
      <c r="A1834" s="79"/>
      <c r="B1834" s="80"/>
      <c r="C1834" s="79"/>
      <c r="D1834" s="167" t="s">
        <v>118</v>
      </c>
      <c r="E1834" s="79"/>
      <c r="F1834" s="168" t="s">
        <v>4261</v>
      </c>
      <c r="G1834" s="79"/>
      <c r="H1834" s="79"/>
      <c r="I1834" s="79"/>
      <c r="J1834" s="79"/>
      <c r="K1834" s="79"/>
      <c r="L1834" s="80"/>
      <c r="M1834" s="165"/>
      <c r="O1834" s="79"/>
      <c r="P1834" s="79"/>
      <c r="Q1834" s="79"/>
      <c r="R1834" s="79"/>
      <c r="S1834" s="79"/>
      <c r="T1834" s="166"/>
      <c r="U1834" s="79"/>
      <c r="V1834" s="79"/>
      <c r="W1834" s="79"/>
      <c r="X1834" s="79"/>
      <c r="Y1834" s="79"/>
      <c r="Z1834" s="79"/>
      <c r="AA1834" s="79"/>
      <c r="AB1834" s="79"/>
      <c r="AC1834" s="79"/>
      <c r="AD1834" s="79"/>
      <c r="AE1834" s="79"/>
      <c r="AT1834" s="72" t="s">
        <v>118</v>
      </c>
      <c r="AU1834" s="72" t="s">
        <v>62</v>
      </c>
    </row>
    <row r="1835" spans="1:65" s="82" customFormat="1" ht="16.5" customHeight="1" x14ac:dyDescent="0.2">
      <c r="A1835" s="79"/>
      <c r="B1835" s="150"/>
      <c r="C1835" s="151" t="s">
        <v>2853</v>
      </c>
      <c r="D1835" s="151" t="s">
        <v>26</v>
      </c>
      <c r="E1835" s="152" t="s">
        <v>2854</v>
      </c>
      <c r="F1835" s="153" t="s">
        <v>2855</v>
      </c>
      <c r="G1835" s="154" t="s">
        <v>161</v>
      </c>
      <c r="H1835" s="155">
        <v>1</v>
      </c>
      <c r="I1835" s="156">
        <v>1626.92</v>
      </c>
      <c r="J1835" s="156">
        <f>ROUND(I1835*H1835,2)</f>
        <v>1626.92</v>
      </c>
      <c r="K1835" s="153" t="s">
        <v>3562</v>
      </c>
      <c r="L1835" s="80"/>
      <c r="M1835" s="157" t="s">
        <v>31</v>
      </c>
      <c r="N1835" s="158" t="s">
        <v>3550</v>
      </c>
      <c r="O1835" s="159">
        <v>0.34</v>
      </c>
      <c r="P1835" s="159">
        <f>O1835*H1835</f>
        <v>0.34</v>
      </c>
      <c r="Q1835" s="159">
        <v>1.1101640000000001E-3</v>
      </c>
      <c r="R1835" s="159">
        <f>Q1835*H1835</f>
        <v>1.1101640000000001E-3</v>
      </c>
      <c r="S1835" s="159">
        <v>0</v>
      </c>
      <c r="T1835" s="160">
        <f>S1835*H1835</f>
        <v>0</v>
      </c>
      <c r="U1835" s="79"/>
      <c r="V1835" s="79"/>
      <c r="W1835" s="79"/>
      <c r="X1835" s="79"/>
      <c r="Y1835" s="79"/>
      <c r="Z1835" s="79"/>
      <c r="AA1835" s="79"/>
      <c r="AB1835" s="79"/>
      <c r="AC1835" s="79"/>
      <c r="AD1835" s="79"/>
      <c r="AE1835" s="79"/>
      <c r="AR1835" s="161" t="s">
        <v>162</v>
      </c>
      <c r="AT1835" s="161" t="s">
        <v>26</v>
      </c>
      <c r="AU1835" s="161" t="s">
        <v>62</v>
      </c>
      <c r="AY1835" s="72" t="s">
        <v>107</v>
      </c>
      <c r="BE1835" s="162">
        <f>IF(N1835="základní",J1835,0)</f>
        <v>1626.92</v>
      </c>
      <c r="BF1835" s="162">
        <f>IF(N1835="snížená",J1835,0)</f>
        <v>0</v>
      </c>
      <c r="BG1835" s="162">
        <f>IF(N1835="zákl. přenesená",J1835,0)</f>
        <v>0</v>
      </c>
      <c r="BH1835" s="162">
        <f>IF(N1835="sníž. přenesená",J1835,0)</f>
        <v>0</v>
      </c>
      <c r="BI1835" s="162">
        <f>IF(N1835="nulová",J1835,0)</f>
        <v>0</v>
      </c>
      <c r="BJ1835" s="72" t="s">
        <v>105</v>
      </c>
      <c r="BK1835" s="162">
        <f>ROUND(I1835*H1835,2)</f>
        <v>1626.92</v>
      </c>
      <c r="BL1835" s="72" t="s">
        <v>162</v>
      </c>
      <c r="BM1835" s="161" t="s">
        <v>2856</v>
      </c>
    </row>
    <row r="1836" spans="1:65" s="82" customFormat="1" ht="19.5" x14ac:dyDescent="0.2">
      <c r="A1836" s="79"/>
      <c r="B1836" s="80"/>
      <c r="C1836" s="79"/>
      <c r="D1836" s="163" t="s">
        <v>116</v>
      </c>
      <c r="E1836" s="79"/>
      <c r="F1836" s="164" t="s">
        <v>2857</v>
      </c>
      <c r="G1836" s="79"/>
      <c r="H1836" s="79"/>
      <c r="I1836" s="79"/>
      <c r="J1836" s="79"/>
      <c r="K1836" s="79"/>
      <c r="L1836" s="80"/>
      <c r="M1836" s="165"/>
      <c r="O1836" s="79"/>
      <c r="P1836" s="79"/>
      <c r="Q1836" s="79"/>
      <c r="R1836" s="79"/>
      <c r="S1836" s="79"/>
      <c r="T1836" s="166"/>
      <c r="U1836" s="79"/>
      <c r="V1836" s="79"/>
      <c r="W1836" s="79"/>
      <c r="X1836" s="79"/>
      <c r="Y1836" s="79"/>
      <c r="Z1836" s="79"/>
      <c r="AA1836" s="79"/>
      <c r="AB1836" s="79"/>
      <c r="AC1836" s="79"/>
      <c r="AD1836" s="79"/>
      <c r="AE1836" s="79"/>
      <c r="AT1836" s="72" t="s">
        <v>116</v>
      </c>
      <c r="AU1836" s="72" t="s">
        <v>62</v>
      </c>
    </row>
    <row r="1837" spans="1:65" s="82" customFormat="1" x14ac:dyDescent="0.2">
      <c r="A1837" s="79"/>
      <c r="B1837" s="80"/>
      <c r="C1837" s="79"/>
      <c r="D1837" s="167" t="s">
        <v>118</v>
      </c>
      <c r="E1837" s="79"/>
      <c r="F1837" s="168" t="s">
        <v>4262</v>
      </c>
      <c r="G1837" s="79"/>
      <c r="H1837" s="79"/>
      <c r="I1837" s="79"/>
      <c r="J1837" s="79"/>
      <c r="K1837" s="79"/>
      <c r="L1837" s="80"/>
      <c r="M1837" s="165"/>
      <c r="O1837" s="79"/>
      <c r="P1837" s="79"/>
      <c r="Q1837" s="79"/>
      <c r="R1837" s="79"/>
      <c r="S1837" s="79"/>
      <c r="T1837" s="166"/>
      <c r="U1837" s="79"/>
      <c r="V1837" s="79"/>
      <c r="W1837" s="79"/>
      <c r="X1837" s="79"/>
      <c r="Y1837" s="79"/>
      <c r="Z1837" s="79"/>
      <c r="AA1837" s="79"/>
      <c r="AB1837" s="79"/>
      <c r="AC1837" s="79"/>
      <c r="AD1837" s="79"/>
      <c r="AE1837" s="79"/>
      <c r="AT1837" s="72" t="s">
        <v>118</v>
      </c>
      <c r="AU1837" s="72" t="s">
        <v>62</v>
      </c>
    </row>
    <row r="1838" spans="1:65" s="82" customFormat="1" ht="16.5" customHeight="1" x14ac:dyDescent="0.2">
      <c r="A1838" s="79"/>
      <c r="B1838" s="150"/>
      <c r="C1838" s="151" t="s">
        <v>2858</v>
      </c>
      <c r="D1838" s="151" t="s">
        <v>26</v>
      </c>
      <c r="E1838" s="152" t="s">
        <v>2859</v>
      </c>
      <c r="F1838" s="153" t="s">
        <v>2860</v>
      </c>
      <c r="G1838" s="154" t="s">
        <v>161</v>
      </c>
      <c r="H1838" s="155">
        <v>1</v>
      </c>
      <c r="I1838" s="156">
        <v>1858.74</v>
      </c>
      <c r="J1838" s="156">
        <f>ROUND(I1838*H1838,2)</f>
        <v>1858.74</v>
      </c>
      <c r="K1838" s="153" t="s">
        <v>3562</v>
      </c>
      <c r="L1838" s="80"/>
      <c r="M1838" s="157" t="s">
        <v>31</v>
      </c>
      <c r="N1838" s="158" t="s">
        <v>3550</v>
      </c>
      <c r="O1838" s="159">
        <v>0.433</v>
      </c>
      <c r="P1838" s="159">
        <f>O1838*H1838</f>
        <v>0.433</v>
      </c>
      <c r="Q1838" s="159">
        <v>1.2536862E-3</v>
      </c>
      <c r="R1838" s="159">
        <f>Q1838*H1838</f>
        <v>1.2536862E-3</v>
      </c>
      <c r="S1838" s="159">
        <v>0</v>
      </c>
      <c r="T1838" s="160">
        <f>S1838*H1838</f>
        <v>0</v>
      </c>
      <c r="U1838" s="79"/>
      <c r="V1838" s="79"/>
      <c r="W1838" s="79"/>
      <c r="X1838" s="79"/>
      <c r="Y1838" s="79"/>
      <c r="Z1838" s="79"/>
      <c r="AA1838" s="79"/>
      <c r="AB1838" s="79"/>
      <c r="AC1838" s="79"/>
      <c r="AD1838" s="79"/>
      <c r="AE1838" s="79"/>
      <c r="AR1838" s="161" t="s">
        <v>162</v>
      </c>
      <c r="AT1838" s="161" t="s">
        <v>26</v>
      </c>
      <c r="AU1838" s="161" t="s">
        <v>62</v>
      </c>
      <c r="AY1838" s="72" t="s">
        <v>107</v>
      </c>
      <c r="BE1838" s="162">
        <f>IF(N1838="základní",J1838,0)</f>
        <v>1858.74</v>
      </c>
      <c r="BF1838" s="162">
        <f>IF(N1838="snížená",J1838,0)</f>
        <v>0</v>
      </c>
      <c r="BG1838" s="162">
        <f>IF(N1838="zákl. přenesená",J1838,0)</f>
        <v>0</v>
      </c>
      <c r="BH1838" s="162">
        <f>IF(N1838="sníž. přenesená",J1838,0)</f>
        <v>0</v>
      </c>
      <c r="BI1838" s="162">
        <f>IF(N1838="nulová",J1838,0)</f>
        <v>0</v>
      </c>
      <c r="BJ1838" s="72" t="s">
        <v>105</v>
      </c>
      <c r="BK1838" s="162">
        <f>ROUND(I1838*H1838,2)</f>
        <v>1858.74</v>
      </c>
      <c r="BL1838" s="72" t="s">
        <v>162</v>
      </c>
      <c r="BM1838" s="161" t="s">
        <v>2861</v>
      </c>
    </row>
    <row r="1839" spans="1:65" s="82" customFormat="1" ht="19.5" x14ac:dyDescent="0.2">
      <c r="A1839" s="79"/>
      <c r="B1839" s="80"/>
      <c r="C1839" s="79"/>
      <c r="D1839" s="163" t="s">
        <v>116</v>
      </c>
      <c r="E1839" s="79"/>
      <c r="F1839" s="164" t="s">
        <v>2862</v>
      </c>
      <c r="G1839" s="79"/>
      <c r="H1839" s="79"/>
      <c r="I1839" s="79"/>
      <c r="J1839" s="79"/>
      <c r="K1839" s="79"/>
      <c r="L1839" s="80"/>
      <c r="M1839" s="165"/>
      <c r="O1839" s="79"/>
      <c r="P1839" s="79"/>
      <c r="Q1839" s="79"/>
      <c r="R1839" s="79"/>
      <c r="S1839" s="79"/>
      <c r="T1839" s="166"/>
      <c r="U1839" s="79"/>
      <c r="V1839" s="79"/>
      <c r="W1839" s="79"/>
      <c r="X1839" s="79"/>
      <c r="Y1839" s="79"/>
      <c r="Z1839" s="79"/>
      <c r="AA1839" s="79"/>
      <c r="AB1839" s="79"/>
      <c r="AC1839" s="79"/>
      <c r="AD1839" s="79"/>
      <c r="AE1839" s="79"/>
      <c r="AT1839" s="72" t="s">
        <v>116</v>
      </c>
      <c r="AU1839" s="72" t="s">
        <v>62</v>
      </c>
    </row>
    <row r="1840" spans="1:65" s="82" customFormat="1" x14ac:dyDescent="0.2">
      <c r="A1840" s="79"/>
      <c r="B1840" s="80"/>
      <c r="C1840" s="79"/>
      <c r="D1840" s="167" t="s">
        <v>118</v>
      </c>
      <c r="E1840" s="79"/>
      <c r="F1840" s="168" t="s">
        <v>4263</v>
      </c>
      <c r="G1840" s="79"/>
      <c r="H1840" s="79"/>
      <c r="I1840" s="79"/>
      <c r="J1840" s="79"/>
      <c r="K1840" s="79"/>
      <c r="L1840" s="80"/>
      <c r="M1840" s="165"/>
      <c r="O1840" s="79"/>
      <c r="P1840" s="79"/>
      <c r="Q1840" s="79"/>
      <c r="R1840" s="79"/>
      <c r="S1840" s="79"/>
      <c r="T1840" s="166"/>
      <c r="U1840" s="79"/>
      <c r="V1840" s="79"/>
      <c r="W1840" s="79"/>
      <c r="X1840" s="79"/>
      <c r="Y1840" s="79"/>
      <c r="Z1840" s="79"/>
      <c r="AA1840" s="79"/>
      <c r="AB1840" s="79"/>
      <c r="AC1840" s="79"/>
      <c r="AD1840" s="79"/>
      <c r="AE1840" s="79"/>
      <c r="AT1840" s="72" t="s">
        <v>118</v>
      </c>
      <c r="AU1840" s="72" t="s">
        <v>62</v>
      </c>
    </row>
    <row r="1841" spans="1:65" s="82" customFormat="1" ht="16.5" customHeight="1" x14ac:dyDescent="0.2">
      <c r="A1841" s="79"/>
      <c r="B1841" s="150"/>
      <c r="C1841" s="151" t="s">
        <v>2863</v>
      </c>
      <c r="D1841" s="151" t="s">
        <v>26</v>
      </c>
      <c r="E1841" s="152" t="s">
        <v>2864</v>
      </c>
      <c r="F1841" s="153" t="s">
        <v>2865</v>
      </c>
      <c r="G1841" s="154" t="s">
        <v>161</v>
      </c>
      <c r="H1841" s="155">
        <v>1</v>
      </c>
      <c r="I1841" s="156">
        <v>3819.47</v>
      </c>
      <c r="J1841" s="156">
        <f>ROUND(I1841*H1841,2)</f>
        <v>3819.47</v>
      </c>
      <c r="K1841" s="153" t="s">
        <v>3562</v>
      </c>
      <c r="L1841" s="80"/>
      <c r="M1841" s="157" t="s">
        <v>31</v>
      </c>
      <c r="N1841" s="158" t="s">
        <v>3550</v>
      </c>
      <c r="O1841" s="159">
        <v>0.51500000000000001</v>
      </c>
      <c r="P1841" s="159">
        <f>O1841*H1841</f>
        <v>0.51500000000000001</v>
      </c>
      <c r="Q1841" s="159">
        <v>2.5940598E-3</v>
      </c>
      <c r="R1841" s="159">
        <f>Q1841*H1841</f>
        <v>2.5940598E-3</v>
      </c>
      <c r="S1841" s="159">
        <v>0</v>
      </c>
      <c r="T1841" s="160">
        <f>S1841*H1841</f>
        <v>0</v>
      </c>
      <c r="U1841" s="79"/>
      <c r="V1841" s="79"/>
      <c r="W1841" s="79"/>
      <c r="X1841" s="79"/>
      <c r="Y1841" s="79"/>
      <c r="Z1841" s="79"/>
      <c r="AA1841" s="79"/>
      <c r="AB1841" s="79"/>
      <c r="AC1841" s="79"/>
      <c r="AD1841" s="79"/>
      <c r="AE1841" s="79"/>
      <c r="AR1841" s="161" t="s">
        <v>162</v>
      </c>
      <c r="AT1841" s="161" t="s">
        <v>26</v>
      </c>
      <c r="AU1841" s="161" t="s">
        <v>62</v>
      </c>
      <c r="AY1841" s="72" t="s">
        <v>107</v>
      </c>
      <c r="BE1841" s="162">
        <f>IF(N1841="základní",J1841,0)</f>
        <v>3819.47</v>
      </c>
      <c r="BF1841" s="162">
        <f>IF(N1841="snížená",J1841,0)</f>
        <v>0</v>
      </c>
      <c r="BG1841" s="162">
        <f>IF(N1841="zákl. přenesená",J1841,0)</f>
        <v>0</v>
      </c>
      <c r="BH1841" s="162">
        <f>IF(N1841="sníž. přenesená",J1841,0)</f>
        <v>0</v>
      </c>
      <c r="BI1841" s="162">
        <f>IF(N1841="nulová",J1841,0)</f>
        <v>0</v>
      </c>
      <c r="BJ1841" s="72" t="s">
        <v>105</v>
      </c>
      <c r="BK1841" s="162">
        <f>ROUND(I1841*H1841,2)</f>
        <v>3819.47</v>
      </c>
      <c r="BL1841" s="72" t="s">
        <v>162</v>
      </c>
      <c r="BM1841" s="161" t="s">
        <v>2866</v>
      </c>
    </row>
    <row r="1842" spans="1:65" s="82" customFormat="1" ht="19.5" x14ac:dyDescent="0.2">
      <c r="A1842" s="79"/>
      <c r="B1842" s="80"/>
      <c r="C1842" s="79"/>
      <c r="D1842" s="163" t="s">
        <v>116</v>
      </c>
      <c r="E1842" s="79"/>
      <c r="F1842" s="164" t="s">
        <v>2867</v>
      </c>
      <c r="G1842" s="79"/>
      <c r="H1842" s="79"/>
      <c r="I1842" s="79"/>
      <c r="J1842" s="79"/>
      <c r="K1842" s="79"/>
      <c r="L1842" s="80"/>
      <c r="M1842" s="165"/>
      <c r="O1842" s="79"/>
      <c r="P1842" s="79"/>
      <c r="Q1842" s="79"/>
      <c r="R1842" s="79"/>
      <c r="S1842" s="79"/>
      <c r="T1842" s="166"/>
      <c r="U1842" s="79"/>
      <c r="V1842" s="79"/>
      <c r="W1842" s="79"/>
      <c r="X1842" s="79"/>
      <c r="Y1842" s="79"/>
      <c r="Z1842" s="79"/>
      <c r="AA1842" s="79"/>
      <c r="AB1842" s="79"/>
      <c r="AC1842" s="79"/>
      <c r="AD1842" s="79"/>
      <c r="AE1842" s="79"/>
      <c r="AT1842" s="72" t="s">
        <v>116</v>
      </c>
      <c r="AU1842" s="72" t="s">
        <v>62</v>
      </c>
    </row>
    <row r="1843" spans="1:65" s="82" customFormat="1" x14ac:dyDescent="0.2">
      <c r="A1843" s="79"/>
      <c r="B1843" s="80"/>
      <c r="C1843" s="79"/>
      <c r="D1843" s="167" t="s">
        <v>118</v>
      </c>
      <c r="E1843" s="79"/>
      <c r="F1843" s="168" t="s">
        <v>4264</v>
      </c>
      <c r="G1843" s="79"/>
      <c r="H1843" s="79"/>
      <c r="I1843" s="79"/>
      <c r="J1843" s="79"/>
      <c r="K1843" s="79"/>
      <c r="L1843" s="80"/>
      <c r="M1843" s="165"/>
      <c r="O1843" s="79"/>
      <c r="P1843" s="79"/>
      <c r="Q1843" s="79"/>
      <c r="R1843" s="79"/>
      <c r="S1843" s="79"/>
      <c r="T1843" s="166"/>
      <c r="U1843" s="79"/>
      <c r="V1843" s="79"/>
      <c r="W1843" s="79"/>
      <c r="X1843" s="79"/>
      <c r="Y1843" s="79"/>
      <c r="Z1843" s="79"/>
      <c r="AA1843" s="79"/>
      <c r="AB1843" s="79"/>
      <c r="AC1843" s="79"/>
      <c r="AD1843" s="79"/>
      <c r="AE1843" s="79"/>
      <c r="AT1843" s="72" t="s">
        <v>118</v>
      </c>
      <c r="AU1843" s="72" t="s">
        <v>62</v>
      </c>
    </row>
    <row r="1844" spans="1:65" s="82" customFormat="1" ht="16.5" customHeight="1" x14ac:dyDescent="0.2">
      <c r="A1844" s="79"/>
      <c r="B1844" s="150"/>
      <c r="C1844" s="151" t="s">
        <v>2868</v>
      </c>
      <c r="D1844" s="151" t="s">
        <v>26</v>
      </c>
      <c r="E1844" s="152" t="s">
        <v>2869</v>
      </c>
      <c r="F1844" s="153" t="s">
        <v>2870</v>
      </c>
      <c r="G1844" s="154" t="s">
        <v>161</v>
      </c>
      <c r="H1844" s="155">
        <v>2</v>
      </c>
      <c r="I1844" s="156">
        <v>1891.19</v>
      </c>
      <c r="J1844" s="156">
        <f>ROUND(I1844*H1844,2)</f>
        <v>3782.38</v>
      </c>
      <c r="K1844" s="153" t="s">
        <v>3562</v>
      </c>
      <c r="L1844" s="80"/>
      <c r="M1844" s="157" t="s">
        <v>31</v>
      </c>
      <c r="N1844" s="158" t="s">
        <v>3550</v>
      </c>
      <c r="O1844" s="159">
        <v>0.216</v>
      </c>
      <c r="P1844" s="159">
        <f>O1844*H1844</f>
        <v>0.432</v>
      </c>
      <c r="Q1844" s="159">
        <v>9.178058E-4</v>
      </c>
      <c r="R1844" s="159">
        <f>Q1844*H1844</f>
        <v>1.8356116E-3</v>
      </c>
      <c r="S1844" s="159">
        <v>0</v>
      </c>
      <c r="T1844" s="160">
        <f>S1844*H1844</f>
        <v>0</v>
      </c>
      <c r="U1844" s="79"/>
      <c r="V1844" s="79"/>
      <c r="W1844" s="79"/>
      <c r="X1844" s="79"/>
      <c r="Y1844" s="79"/>
      <c r="Z1844" s="79"/>
      <c r="AA1844" s="79"/>
      <c r="AB1844" s="79"/>
      <c r="AC1844" s="79"/>
      <c r="AD1844" s="79"/>
      <c r="AE1844" s="79"/>
      <c r="AR1844" s="161" t="s">
        <v>162</v>
      </c>
      <c r="AT1844" s="161" t="s">
        <v>26</v>
      </c>
      <c r="AU1844" s="161" t="s">
        <v>62</v>
      </c>
      <c r="AY1844" s="72" t="s">
        <v>107</v>
      </c>
      <c r="BE1844" s="162">
        <f>IF(N1844="základní",J1844,0)</f>
        <v>3782.38</v>
      </c>
      <c r="BF1844" s="162">
        <f>IF(N1844="snížená",J1844,0)</f>
        <v>0</v>
      </c>
      <c r="BG1844" s="162">
        <f>IF(N1844="zákl. přenesená",J1844,0)</f>
        <v>0</v>
      </c>
      <c r="BH1844" s="162">
        <f>IF(N1844="sníž. přenesená",J1844,0)</f>
        <v>0</v>
      </c>
      <c r="BI1844" s="162">
        <f>IF(N1844="nulová",J1844,0)</f>
        <v>0</v>
      </c>
      <c r="BJ1844" s="72" t="s">
        <v>105</v>
      </c>
      <c r="BK1844" s="162">
        <f>ROUND(I1844*H1844,2)</f>
        <v>3782.38</v>
      </c>
      <c r="BL1844" s="72" t="s">
        <v>162</v>
      </c>
      <c r="BM1844" s="161" t="s">
        <v>2871</v>
      </c>
    </row>
    <row r="1845" spans="1:65" s="82" customFormat="1" ht="19.5" x14ac:dyDescent="0.2">
      <c r="A1845" s="79"/>
      <c r="B1845" s="80"/>
      <c r="C1845" s="79"/>
      <c r="D1845" s="163" t="s">
        <v>116</v>
      </c>
      <c r="E1845" s="79"/>
      <c r="F1845" s="164" t="s">
        <v>2872</v>
      </c>
      <c r="G1845" s="79"/>
      <c r="H1845" s="79"/>
      <c r="I1845" s="79"/>
      <c r="J1845" s="79"/>
      <c r="K1845" s="79"/>
      <c r="L1845" s="80"/>
      <c r="M1845" s="165"/>
      <c r="O1845" s="79"/>
      <c r="P1845" s="79"/>
      <c r="Q1845" s="79"/>
      <c r="R1845" s="79"/>
      <c r="S1845" s="79"/>
      <c r="T1845" s="166"/>
      <c r="U1845" s="79"/>
      <c r="V1845" s="79"/>
      <c r="W1845" s="79"/>
      <c r="X1845" s="79"/>
      <c r="Y1845" s="79"/>
      <c r="Z1845" s="79"/>
      <c r="AA1845" s="79"/>
      <c r="AB1845" s="79"/>
      <c r="AC1845" s="79"/>
      <c r="AD1845" s="79"/>
      <c r="AE1845" s="79"/>
      <c r="AT1845" s="72" t="s">
        <v>116</v>
      </c>
      <c r="AU1845" s="72" t="s">
        <v>62</v>
      </c>
    </row>
    <row r="1846" spans="1:65" s="82" customFormat="1" x14ac:dyDescent="0.2">
      <c r="A1846" s="79"/>
      <c r="B1846" s="80"/>
      <c r="C1846" s="79"/>
      <c r="D1846" s="167" t="s">
        <v>118</v>
      </c>
      <c r="E1846" s="79"/>
      <c r="F1846" s="168" t="s">
        <v>4265</v>
      </c>
      <c r="G1846" s="79"/>
      <c r="H1846" s="79"/>
      <c r="I1846" s="79"/>
      <c r="J1846" s="79"/>
      <c r="K1846" s="79"/>
      <c r="L1846" s="80"/>
      <c r="M1846" s="165"/>
      <c r="O1846" s="79"/>
      <c r="P1846" s="79"/>
      <c r="Q1846" s="79"/>
      <c r="R1846" s="79"/>
      <c r="S1846" s="79"/>
      <c r="T1846" s="166"/>
      <c r="U1846" s="79"/>
      <c r="V1846" s="79"/>
      <c r="W1846" s="79"/>
      <c r="X1846" s="79"/>
      <c r="Y1846" s="79"/>
      <c r="Z1846" s="79"/>
      <c r="AA1846" s="79"/>
      <c r="AB1846" s="79"/>
      <c r="AC1846" s="79"/>
      <c r="AD1846" s="79"/>
      <c r="AE1846" s="79"/>
      <c r="AT1846" s="72" t="s">
        <v>118</v>
      </c>
      <c r="AU1846" s="72" t="s">
        <v>62</v>
      </c>
    </row>
    <row r="1847" spans="1:65" s="82" customFormat="1" ht="16.5" customHeight="1" x14ac:dyDescent="0.2">
      <c r="A1847" s="79"/>
      <c r="B1847" s="150"/>
      <c r="C1847" s="151" t="s">
        <v>2873</v>
      </c>
      <c r="D1847" s="151" t="s">
        <v>26</v>
      </c>
      <c r="E1847" s="152" t="s">
        <v>2874</v>
      </c>
      <c r="F1847" s="153" t="s">
        <v>2875</v>
      </c>
      <c r="G1847" s="154" t="s">
        <v>161</v>
      </c>
      <c r="H1847" s="155">
        <v>1</v>
      </c>
      <c r="I1847" s="156">
        <v>1915.2</v>
      </c>
      <c r="J1847" s="156">
        <f>ROUND(I1847*H1847,2)</f>
        <v>1915.2</v>
      </c>
      <c r="K1847" s="153" t="s">
        <v>3562</v>
      </c>
      <c r="L1847" s="80"/>
      <c r="M1847" s="157" t="s">
        <v>31</v>
      </c>
      <c r="N1847" s="158" t="s">
        <v>3550</v>
      </c>
      <c r="O1847" s="159">
        <v>0.25800000000000001</v>
      </c>
      <c r="P1847" s="159">
        <f>O1847*H1847</f>
        <v>0.25800000000000001</v>
      </c>
      <c r="Q1847" s="159">
        <v>9.4977620000000001E-4</v>
      </c>
      <c r="R1847" s="159">
        <f>Q1847*H1847</f>
        <v>9.4977620000000001E-4</v>
      </c>
      <c r="S1847" s="159">
        <v>0</v>
      </c>
      <c r="T1847" s="160">
        <f>S1847*H1847</f>
        <v>0</v>
      </c>
      <c r="U1847" s="79"/>
      <c r="V1847" s="79"/>
      <c r="W1847" s="79"/>
      <c r="X1847" s="79"/>
      <c r="Y1847" s="79"/>
      <c r="Z1847" s="79"/>
      <c r="AA1847" s="79"/>
      <c r="AB1847" s="79"/>
      <c r="AC1847" s="79"/>
      <c r="AD1847" s="79"/>
      <c r="AE1847" s="79"/>
      <c r="AR1847" s="161" t="s">
        <v>162</v>
      </c>
      <c r="AT1847" s="161" t="s">
        <v>26</v>
      </c>
      <c r="AU1847" s="161" t="s">
        <v>62</v>
      </c>
      <c r="AY1847" s="72" t="s">
        <v>107</v>
      </c>
      <c r="BE1847" s="162">
        <f>IF(N1847="základní",J1847,0)</f>
        <v>1915.2</v>
      </c>
      <c r="BF1847" s="162">
        <f>IF(N1847="snížená",J1847,0)</f>
        <v>0</v>
      </c>
      <c r="BG1847" s="162">
        <f>IF(N1847="zákl. přenesená",J1847,0)</f>
        <v>0</v>
      </c>
      <c r="BH1847" s="162">
        <f>IF(N1847="sníž. přenesená",J1847,0)</f>
        <v>0</v>
      </c>
      <c r="BI1847" s="162">
        <f>IF(N1847="nulová",J1847,0)</f>
        <v>0</v>
      </c>
      <c r="BJ1847" s="72" t="s">
        <v>105</v>
      </c>
      <c r="BK1847" s="162">
        <f>ROUND(I1847*H1847,2)</f>
        <v>1915.2</v>
      </c>
      <c r="BL1847" s="72" t="s">
        <v>162</v>
      </c>
      <c r="BM1847" s="161" t="s">
        <v>2876</v>
      </c>
    </row>
    <row r="1848" spans="1:65" s="82" customFormat="1" ht="19.5" x14ac:dyDescent="0.2">
      <c r="A1848" s="79"/>
      <c r="B1848" s="80"/>
      <c r="C1848" s="79"/>
      <c r="D1848" s="163" t="s">
        <v>116</v>
      </c>
      <c r="E1848" s="79"/>
      <c r="F1848" s="164" t="s">
        <v>2877</v>
      </c>
      <c r="G1848" s="79"/>
      <c r="H1848" s="79"/>
      <c r="I1848" s="79"/>
      <c r="J1848" s="79"/>
      <c r="K1848" s="79"/>
      <c r="L1848" s="80"/>
      <c r="M1848" s="165"/>
      <c r="O1848" s="79"/>
      <c r="P1848" s="79"/>
      <c r="Q1848" s="79"/>
      <c r="R1848" s="79"/>
      <c r="S1848" s="79"/>
      <c r="T1848" s="166"/>
      <c r="U1848" s="79"/>
      <c r="V1848" s="79"/>
      <c r="W1848" s="79"/>
      <c r="X1848" s="79"/>
      <c r="Y1848" s="79"/>
      <c r="Z1848" s="79"/>
      <c r="AA1848" s="79"/>
      <c r="AB1848" s="79"/>
      <c r="AC1848" s="79"/>
      <c r="AD1848" s="79"/>
      <c r="AE1848" s="79"/>
      <c r="AT1848" s="72" t="s">
        <v>116</v>
      </c>
      <c r="AU1848" s="72" t="s">
        <v>62</v>
      </c>
    </row>
    <row r="1849" spans="1:65" s="82" customFormat="1" x14ac:dyDescent="0.2">
      <c r="A1849" s="79"/>
      <c r="B1849" s="80"/>
      <c r="C1849" s="79"/>
      <c r="D1849" s="167" t="s">
        <v>118</v>
      </c>
      <c r="E1849" s="79"/>
      <c r="F1849" s="168" t="s">
        <v>4266</v>
      </c>
      <c r="G1849" s="79"/>
      <c r="H1849" s="79"/>
      <c r="I1849" s="79"/>
      <c r="J1849" s="79"/>
      <c r="K1849" s="79"/>
      <c r="L1849" s="80"/>
      <c r="M1849" s="165"/>
      <c r="O1849" s="79"/>
      <c r="P1849" s="79"/>
      <c r="Q1849" s="79"/>
      <c r="R1849" s="79"/>
      <c r="S1849" s="79"/>
      <c r="T1849" s="166"/>
      <c r="U1849" s="79"/>
      <c r="V1849" s="79"/>
      <c r="W1849" s="79"/>
      <c r="X1849" s="79"/>
      <c r="Y1849" s="79"/>
      <c r="Z1849" s="79"/>
      <c r="AA1849" s="79"/>
      <c r="AB1849" s="79"/>
      <c r="AC1849" s="79"/>
      <c r="AD1849" s="79"/>
      <c r="AE1849" s="79"/>
      <c r="AT1849" s="72" t="s">
        <v>118</v>
      </c>
      <c r="AU1849" s="72" t="s">
        <v>62</v>
      </c>
    </row>
    <row r="1850" spans="1:65" s="82" customFormat="1" ht="16.5" customHeight="1" x14ac:dyDescent="0.2">
      <c r="A1850" s="79"/>
      <c r="B1850" s="150"/>
      <c r="C1850" s="151" t="s">
        <v>2878</v>
      </c>
      <c r="D1850" s="151" t="s">
        <v>26</v>
      </c>
      <c r="E1850" s="152" t="s">
        <v>2879</v>
      </c>
      <c r="F1850" s="153" t="s">
        <v>2880</v>
      </c>
      <c r="G1850" s="154" t="s">
        <v>161</v>
      </c>
      <c r="H1850" s="155">
        <v>1</v>
      </c>
      <c r="I1850" s="156">
        <v>1584.52</v>
      </c>
      <c r="J1850" s="156">
        <f>ROUND(I1850*H1850,2)</f>
        <v>1584.52</v>
      </c>
      <c r="K1850" s="153" t="s">
        <v>3562</v>
      </c>
      <c r="L1850" s="80"/>
      <c r="M1850" s="157" t="s">
        <v>31</v>
      </c>
      <c r="N1850" s="158" t="s">
        <v>3550</v>
      </c>
      <c r="O1850" s="159">
        <v>0.28799999999999998</v>
      </c>
      <c r="P1850" s="159">
        <f>O1850*H1850</f>
        <v>0.28799999999999998</v>
      </c>
      <c r="Q1850" s="159">
        <v>1.0165370000000001E-3</v>
      </c>
      <c r="R1850" s="159">
        <f>Q1850*H1850</f>
        <v>1.0165370000000001E-3</v>
      </c>
      <c r="S1850" s="159">
        <v>0</v>
      </c>
      <c r="T1850" s="160">
        <f>S1850*H1850</f>
        <v>0</v>
      </c>
      <c r="U1850" s="79"/>
      <c r="V1850" s="79"/>
      <c r="W1850" s="79"/>
      <c r="X1850" s="79"/>
      <c r="Y1850" s="79"/>
      <c r="Z1850" s="79"/>
      <c r="AA1850" s="79"/>
      <c r="AB1850" s="79"/>
      <c r="AC1850" s="79"/>
      <c r="AD1850" s="79"/>
      <c r="AE1850" s="79"/>
      <c r="AR1850" s="161" t="s">
        <v>162</v>
      </c>
      <c r="AT1850" s="161" t="s">
        <v>26</v>
      </c>
      <c r="AU1850" s="161" t="s">
        <v>62</v>
      </c>
      <c r="AY1850" s="72" t="s">
        <v>107</v>
      </c>
      <c r="BE1850" s="162">
        <f>IF(N1850="základní",J1850,0)</f>
        <v>1584.52</v>
      </c>
      <c r="BF1850" s="162">
        <f>IF(N1850="snížená",J1850,0)</f>
        <v>0</v>
      </c>
      <c r="BG1850" s="162">
        <f>IF(N1850="zákl. přenesená",J1850,0)</f>
        <v>0</v>
      </c>
      <c r="BH1850" s="162">
        <f>IF(N1850="sníž. přenesená",J1850,0)</f>
        <v>0</v>
      </c>
      <c r="BI1850" s="162">
        <f>IF(N1850="nulová",J1850,0)</f>
        <v>0</v>
      </c>
      <c r="BJ1850" s="72" t="s">
        <v>105</v>
      </c>
      <c r="BK1850" s="162">
        <f>ROUND(I1850*H1850,2)</f>
        <v>1584.52</v>
      </c>
      <c r="BL1850" s="72" t="s">
        <v>162</v>
      </c>
      <c r="BM1850" s="161" t="s">
        <v>2881</v>
      </c>
    </row>
    <row r="1851" spans="1:65" s="82" customFormat="1" ht="19.5" x14ac:dyDescent="0.2">
      <c r="A1851" s="79"/>
      <c r="B1851" s="80"/>
      <c r="C1851" s="79"/>
      <c r="D1851" s="163" t="s">
        <v>116</v>
      </c>
      <c r="E1851" s="79"/>
      <c r="F1851" s="164" t="s">
        <v>2882</v>
      </c>
      <c r="G1851" s="79"/>
      <c r="H1851" s="79"/>
      <c r="I1851" s="79"/>
      <c r="J1851" s="79"/>
      <c r="K1851" s="79"/>
      <c r="L1851" s="80"/>
      <c r="M1851" s="165"/>
      <c r="O1851" s="79"/>
      <c r="P1851" s="79"/>
      <c r="Q1851" s="79"/>
      <c r="R1851" s="79"/>
      <c r="S1851" s="79"/>
      <c r="T1851" s="166"/>
      <c r="U1851" s="79"/>
      <c r="V1851" s="79"/>
      <c r="W1851" s="79"/>
      <c r="X1851" s="79"/>
      <c r="Y1851" s="79"/>
      <c r="Z1851" s="79"/>
      <c r="AA1851" s="79"/>
      <c r="AB1851" s="79"/>
      <c r="AC1851" s="79"/>
      <c r="AD1851" s="79"/>
      <c r="AE1851" s="79"/>
      <c r="AT1851" s="72" t="s">
        <v>116</v>
      </c>
      <c r="AU1851" s="72" t="s">
        <v>62</v>
      </c>
    </row>
    <row r="1852" spans="1:65" s="82" customFormat="1" x14ac:dyDescent="0.2">
      <c r="A1852" s="79"/>
      <c r="B1852" s="80"/>
      <c r="C1852" s="79"/>
      <c r="D1852" s="167" t="s">
        <v>118</v>
      </c>
      <c r="E1852" s="79"/>
      <c r="F1852" s="168" t="s">
        <v>4267</v>
      </c>
      <c r="G1852" s="79"/>
      <c r="H1852" s="79"/>
      <c r="I1852" s="79"/>
      <c r="J1852" s="79"/>
      <c r="K1852" s="79"/>
      <c r="L1852" s="80"/>
      <c r="M1852" s="165"/>
      <c r="O1852" s="79"/>
      <c r="P1852" s="79"/>
      <c r="Q1852" s="79"/>
      <c r="R1852" s="79"/>
      <c r="S1852" s="79"/>
      <c r="T1852" s="166"/>
      <c r="U1852" s="79"/>
      <c r="V1852" s="79"/>
      <c r="W1852" s="79"/>
      <c r="X1852" s="79"/>
      <c r="Y1852" s="79"/>
      <c r="Z1852" s="79"/>
      <c r="AA1852" s="79"/>
      <c r="AB1852" s="79"/>
      <c r="AC1852" s="79"/>
      <c r="AD1852" s="79"/>
      <c r="AE1852" s="79"/>
      <c r="AT1852" s="72" t="s">
        <v>118</v>
      </c>
      <c r="AU1852" s="72" t="s">
        <v>62</v>
      </c>
    </row>
    <row r="1853" spans="1:65" s="82" customFormat="1" ht="16.5" customHeight="1" x14ac:dyDescent="0.2">
      <c r="A1853" s="79"/>
      <c r="B1853" s="150"/>
      <c r="C1853" s="151" t="s">
        <v>2883</v>
      </c>
      <c r="D1853" s="151" t="s">
        <v>26</v>
      </c>
      <c r="E1853" s="152" t="s">
        <v>2884</v>
      </c>
      <c r="F1853" s="153" t="s">
        <v>2885</v>
      </c>
      <c r="G1853" s="154" t="s">
        <v>161</v>
      </c>
      <c r="H1853" s="155">
        <v>1</v>
      </c>
      <c r="I1853" s="156">
        <v>2176.92</v>
      </c>
      <c r="J1853" s="156">
        <f>ROUND(I1853*H1853,2)</f>
        <v>2176.92</v>
      </c>
      <c r="K1853" s="153" t="s">
        <v>3562</v>
      </c>
      <c r="L1853" s="80"/>
      <c r="M1853" s="157" t="s">
        <v>31</v>
      </c>
      <c r="N1853" s="158" t="s">
        <v>3550</v>
      </c>
      <c r="O1853" s="159">
        <v>0.34</v>
      </c>
      <c r="P1853" s="159">
        <f>O1853*H1853</f>
        <v>0.34</v>
      </c>
      <c r="Q1853" s="159">
        <v>1.1101640000000001E-3</v>
      </c>
      <c r="R1853" s="159">
        <f>Q1853*H1853</f>
        <v>1.1101640000000001E-3</v>
      </c>
      <c r="S1853" s="159">
        <v>0</v>
      </c>
      <c r="T1853" s="160">
        <f>S1853*H1853</f>
        <v>0</v>
      </c>
      <c r="U1853" s="79"/>
      <c r="V1853" s="79"/>
      <c r="W1853" s="79"/>
      <c r="X1853" s="79"/>
      <c r="Y1853" s="79"/>
      <c r="Z1853" s="79"/>
      <c r="AA1853" s="79"/>
      <c r="AB1853" s="79"/>
      <c r="AC1853" s="79"/>
      <c r="AD1853" s="79"/>
      <c r="AE1853" s="79"/>
      <c r="AR1853" s="161" t="s">
        <v>162</v>
      </c>
      <c r="AT1853" s="161" t="s">
        <v>26</v>
      </c>
      <c r="AU1853" s="161" t="s">
        <v>62</v>
      </c>
      <c r="AY1853" s="72" t="s">
        <v>107</v>
      </c>
      <c r="BE1853" s="162">
        <f>IF(N1853="základní",J1853,0)</f>
        <v>2176.92</v>
      </c>
      <c r="BF1853" s="162">
        <f>IF(N1853="snížená",J1853,0)</f>
        <v>0</v>
      </c>
      <c r="BG1853" s="162">
        <f>IF(N1853="zákl. přenesená",J1853,0)</f>
        <v>0</v>
      </c>
      <c r="BH1853" s="162">
        <f>IF(N1853="sníž. přenesená",J1853,0)</f>
        <v>0</v>
      </c>
      <c r="BI1853" s="162">
        <f>IF(N1853="nulová",J1853,0)</f>
        <v>0</v>
      </c>
      <c r="BJ1853" s="72" t="s">
        <v>105</v>
      </c>
      <c r="BK1853" s="162">
        <f>ROUND(I1853*H1853,2)</f>
        <v>2176.92</v>
      </c>
      <c r="BL1853" s="72" t="s">
        <v>162</v>
      </c>
      <c r="BM1853" s="161" t="s">
        <v>2886</v>
      </c>
    </row>
    <row r="1854" spans="1:65" s="82" customFormat="1" ht="19.5" x14ac:dyDescent="0.2">
      <c r="A1854" s="79"/>
      <c r="B1854" s="80"/>
      <c r="C1854" s="79"/>
      <c r="D1854" s="163" t="s">
        <v>116</v>
      </c>
      <c r="E1854" s="79"/>
      <c r="F1854" s="164" t="s">
        <v>2887</v>
      </c>
      <c r="G1854" s="79"/>
      <c r="H1854" s="79"/>
      <c r="I1854" s="79"/>
      <c r="J1854" s="79"/>
      <c r="K1854" s="79"/>
      <c r="L1854" s="80"/>
      <c r="M1854" s="165"/>
      <c r="O1854" s="79"/>
      <c r="P1854" s="79"/>
      <c r="Q1854" s="79"/>
      <c r="R1854" s="79"/>
      <c r="S1854" s="79"/>
      <c r="T1854" s="166"/>
      <c r="U1854" s="79"/>
      <c r="V1854" s="79"/>
      <c r="W1854" s="79"/>
      <c r="X1854" s="79"/>
      <c r="Y1854" s="79"/>
      <c r="Z1854" s="79"/>
      <c r="AA1854" s="79"/>
      <c r="AB1854" s="79"/>
      <c r="AC1854" s="79"/>
      <c r="AD1854" s="79"/>
      <c r="AE1854" s="79"/>
      <c r="AT1854" s="72" t="s">
        <v>116</v>
      </c>
      <c r="AU1854" s="72" t="s">
        <v>62</v>
      </c>
    </row>
    <row r="1855" spans="1:65" s="82" customFormat="1" x14ac:dyDescent="0.2">
      <c r="A1855" s="79"/>
      <c r="B1855" s="80"/>
      <c r="C1855" s="79"/>
      <c r="D1855" s="167" t="s">
        <v>118</v>
      </c>
      <c r="E1855" s="79"/>
      <c r="F1855" s="168" t="s">
        <v>4268</v>
      </c>
      <c r="G1855" s="79"/>
      <c r="H1855" s="79"/>
      <c r="I1855" s="79"/>
      <c r="J1855" s="79"/>
      <c r="K1855" s="79"/>
      <c r="L1855" s="80"/>
      <c r="M1855" s="165"/>
      <c r="O1855" s="79"/>
      <c r="P1855" s="79"/>
      <c r="Q1855" s="79"/>
      <c r="R1855" s="79"/>
      <c r="S1855" s="79"/>
      <c r="T1855" s="166"/>
      <c r="U1855" s="79"/>
      <c r="V1855" s="79"/>
      <c r="W1855" s="79"/>
      <c r="X1855" s="79"/>
      <c r="Y1855" s="79"/>
      <c r="Z1855" s="79"/>
      <c r="AA1855" s="79"/>
      <c r="AB1855" s="79"/>
      <c r="AC1855" s="79"/>
      <c r="AD1855" s="79"/>
      <c r="AE1855" s="79"/>
      <c r="AT1855" s="72" t="s">
        <v>118</v>
      </c>
      <c r="AU1855" s="72" t="s">
        <v>62</v>
      </c>
    </row>
    <row r="1856" spans="1:65" s="82" customFormat="1" ht="16.5" customHeight="1" x14ac:dyDescent="0.2">
      <c r="A1856" s="79"/>
      <c r="B1856" s="150"/>
      <c r="C1856" s="151" t="s">
        <v>2888</v>
      </c>
      <c r="D1856" s="151" t="s">
        <v>26</v>
      </c>
      <c r="E1856" s="152" t="s">
        <v>2889</v>
      </c>
      <c r="F1856" s="153" t="s">
        <v>2890</v>
      </c>
      <c r="G1856" s="154" t="s">
        <v>161</v>
      </c>
      <c r="H1856" s="155">
        <v>2</v>
      </c>
      <c r="I1856" s="156">
        <v>1454.02</v>
      </c>
      <c r="J1856" s="156">
        <f>ROUND(I1856*H1856,2)</f>
        <v>2908.04</v>
      </c>
      <c r="K1856" s="153" t="s">
        <v>3562</v>
      </c>
      <c r="L1856" s="80"/>
      <c r="M1856" s="157" t="s">
        <v>31</v>
      </c>
      <c r="N1856" s="158" t="s">
        <v>3550</v>
      </c>
      <c r="O1856" s="159">
        <v>0.33</v>
      </c>
      <c r="P1856" s="159">
        <f>O1856*H1856</f>
        <v>0.66</v>
      </c>
      <c r="Q1856" s="159">
        <v>8.5707399999999999E-4</v>
      </c>
      <c r="R1856" s="159">
        <f>Q1856*H1856</f>
        <v>1.714148E-3</v>
      </c>
      <c r="S1856" s="159">
        <v>0</v>
      </c>
      <c r="T1856" s="160">
        <f>S1856*H1856</f>
        <v>0</v>
      </c>
      <c r="U1856" s="79"/>
      <c r="V1856" s="79"/>
      <c r="W1856" s="79"/>
      <c r="X1856" s="79"/>
      <c r="Y1856" s="79"/>
      <c r="Z1856" s="79"/>
      <c r="AA1856" s="79"/>
      <c r="AB1856" s="79"/>
      <c r="AC1856" s="79"/>
      <c r="AD1856" s="79"/>
      <c r="AE1856" s="79"/>
      <c r="AR1856" s="161" t="s">
        <v>162</v>
      </c>
      <c r="AT1856" s="161" t="s">
        <v>26</v>
      </c>
      <c r="AU1856" s="161" t="s">
        <v>62</v>
      </c>
      <c r="AY1856" s="72" t="s">
        <v>107</v>
      </c>
      <c r="BE1856" s="162">
        <f>IF(N1856="základní",J1856,0)</f>
        <v>2908.04</v>
      </c>
      <c r="BF1856" s="162">
        <f>IF(N1856="snížená",J1856,0)</f>
        <v>0</v>
      </c>
      <c r="BG1856" s="162">
        <f>IF(N1856="zákl. přenesená",J1856,0)</f>
        <v>0</v>
      </c>
      <c r="BH1856" s="162">
        <f>IF(N1856="sníž. přenesená",J1856,0)</f>
        <v>0</v>
      </c>
      <c r="BI1856" s="162">
        <f>IF(N1856="nulová",J1856,0)</f>
        <v>0</v>
      </c>
      <c r="BJ1856" s="72" t="s">
        <v>105</v>
      </c>
      <c r="BK1856" s="162">
        <f>ROUND(I1856*H1856,2)</f>
        <v>2908.04</v>
      </c>
      <c r="BL1856" s="72" t="s">
        <v>162</v>
      </c>
      <c r="BM1856" s="161" t="s">
        <v>2891</v>
      </c>
    </row>
    <row r="1857" spans="1:65" s="82" customFormat="1" ht="19.5" x14ac:dyDescent="0.2">
      <c r="A1857" s="79"/>
      <c r="B1857" s="80"/>
      <c r="C1857" s="79"/>
      <c r="D1857" s="163" t="s">
        <v>116</v>
      </c>
      <c r="E1857" s="79"/>
      <c r="F1857" s="164" t="s">
        <v>2892</v>
      </c>
      <c r="G1857" s="79"/>
      <c r="H1857" s="79"/>
      <c r="I1857" s="79"/>
      <c r="J1857" s="79"/>
      <c r="K1857" s="79"/>
      <c r="L1857" s="80"/>
      <c r="M1857" s="165"/>
      <c r="O1857" s="79"/>
      <c r="P1857" s="79"/>
      <c r="Q1857" s="79"/>
      <c r="R1857" s="79"/>
      <c r="S1857" s="79"/>
      <c r="T1857" s="166"/>
      <c r="U1857" s="79"/>
      <c r="V1857" s="79"/>
      <c r="W1857" s="79"/>
      <c r="X1857" s="79"/>
      <c r="Y1857" s="79"/>
      <c r="Z1857" s="79"/>
      <c r="AA1857" s="79"/>
      <c r="AB1857" s="79"/>
      <c r="AC1857" s="79"/>
      <c r="AD1857" s="79"/>
      <c r="AE1857" s="79"/>
      <c r="AT1857" s="72" t="s">
        <v>116</v>
      </c>
      <c r="AU1857" s="72" t="s">
        <v>62</v>
      </c>
    </row>
    <row r="1858" spans="1:65" s="82" customFormat="1" x14ac:dyDescent="0.2">
      <c r="A1858" s="79"/>
      <c r="B1858" s="80"/>
      <c r="C1858" s="79"/>
      <c r="D1858" s="167" t="s">
        <v>118</v>
      </c>
      <c r="E1858" s="79"/>
      <c r="F1858" s="168" t="s">
        <v>4269</v>
      </c>
      <c r="G1858" s="79"/>
      <c r="H1858" s="79"/>
      <c r="I1858" s="79"/>
      <c r="J1858" s="79"/>
      <c r="K1858" s="79"/>
      <c r="L1858" s="80"/>
      <c r="M1858" s="165"/>
      <c r="O1858" s="79"/>
      <c r="P1858" s="79"/>
      <c r="Q1858" s="79"/>
      <c r="R1858" s="79"/>
      <c r="S1858" s="79"/>
      <c r="T1858" s="166"/>
      <c r="U1858" s="79"/>
      <c r="V1858" s="79"/>
      <c r="W1858" s="79"/>
      <c r="X1858" s="79"/>
      <c r="Y1858" s="79"/>
      <c r="Z1858" s="79"/>
      <c r="AA1858" s="79"/>
      <c r="AB1858" s="79"/>
      <c r="AC1858" s="79"/>
      <c r="AD1858" s="79"/>
      <c r="AE1858" s="79"/>
      <c r="AT1858" s="72" t="s">
        <v>118</v>
      </c>
      <c r="AU1858" s="72" t="s">
        <v>62</v>
      </c>
    </row>
    <row r="1859" spans="1:65" s="82" customFormat="1" ht="16.5" customHeight="1" x14ac:dyDescent="0.2">
      <c r="A1859" s="79"/>
      <c r="B1859" s="150"/>
      <c r="C1859" s="151" t="s">
        <v>2893</v>
      </c>
      <c r="D1859" s="151" t="s">
        <v>26</v>
      </c>
      <c r="E1859" s="152" t="s">
        <v>2894</v>
      </c>
      <c r="F1859" s="153" t="s">
        <v>2895</v>
      </c>
      <c r="G1859" s="154" t="s">
        <v>161</v>
      </c>
      <c r="H1859" s="155">
        <v>1</v>
      </c>
      <c r="I1859" s="156">
        <v>1579.93</v>
      </c>
      <c r="J1859" s="156">
        <f>ROUND(I1859*H1859,2)</f>
        <v>1579.93</v>
      </c>
      <c r="K1859" s="153" t="s">
        <v>3562</v>
      </c>
      <c r="L1859" s="80"/>
      <c r="M1859" s="157" t="s">
        <v>31</v>
      </c>
      <c r="N1859" s="158" t="s">
        <v>3550</v>
      </c>
      <c r="O1859" s="159">
        <v>0.41199999999999998</v>
      </c>
      <c r="P1859" s="159">
        <f>O1859*H1859</f>
        <v>0.41199999999999998</v>
      </c>
      <c r="Q1859" s="159">
        <v>6.9970160000000004E-4</v>
      </c>
      <c r="R1859" s="159">
        <f>Q1859*H1859</f>
        <v>6.9970160000000004E-4</v>
      </c>
      <c r="S1859" s="159">
        <v>0</v>
      </c>
      <c r="T1859" s="160">
        <f>S1859*H1859</f>
        <v>0</v>
      </c>
      <c r="U1859" s="79"/>
      <c r="V1859" s="79"/>
      <c r="W1859" s="79"/>
      <c r="X1859" s="79"/>
      <c r="Y1859" s="79"/>
      <c r="Z1859" s="79"/>
      <c r="AA1859" s="79"/>
      <c r="AB1859" s="79"/>
      <c r="AC1859" s="79"/>
      <c r="AD1859" s="79"/>
      <c r="AE1859" s="79"/>
      <c r="AR1859" s="161" t="s">
        <v>162</v>
      </c>
      <c r="AT1859" s="161" t="s">
        <v>26</v>
      </c>
      <c r="AU1859" s="161" t="s">
        <v>62</v>
      </c>
      <c r="AY1859" s="72" t="s">
        <v>107</v>
      </c>
      <c r="BE1859" s="162">
        <f>IF(N1859="základní",J1859,0)</f>
        <v>1579.93</v>
      </c>
      <c r="BF1859" s="162">
        <f>IF(N1859="snížená",J1859,0)</f>
        <v>0</v>
      </c>
      <c r="BG1859" s="162">
        <f>IF(N1859="zákl. přenesená",J1859,0)</f>
        <v>0</v>
      </c>
      <c r="BH1859" s="162">
        <f>IF(N1859="sníž. přenesená",J1859,0)</f>
        <v>0</v>
      </c>
      <c r="BI1859" s="162">
        <f>IF(N1859="nulová",J1859,0)</f>
        <v>0</v>
      </c>
      <c r="BJ1859" s="72" t="s">
        <v>105</v>
      </c>
      <c r="BK1859" s="162">
        <f>ROUND(I1859*H1859,2)</f>
        <v>1579.93</v>
      </c>
      <c r="BL1859" s="72" t="s">
        <v>162</v>
      </c>
      <c r="BM1859" s="161" t="s">
        <v>2896</v>
      </c>
    </row>
    <row r="1860" spans="1:65" s="82" customFormat="1" ht="19.5" x14ac:dyDescent="0.2">
      <c r="A1860" s="79"/>
      <c r="B1860" s="80"/>
      <c r="C1860" s="79"/>
      <c r="D1860" s="163" t="s">
        <v>116</v>
      </c>
      <c r="E1860" s="79"/>
      <c r="F1860" s="164" t="s">
        <v>2897</v>
      </c>
      <c r="G1860" s="79"/>
      <c r="H1860" s="79"/>
      <c r="I1860" s="79"/>
      <c r="J1860" s="79"/>
      <c r="K1860" s="79"/>
      <c r="L1860" s="80"/>
      <c r="M1860" s="165"/>
      <c r="O1860" s="79"/>
      <c r="P1860" s="79"/>
      <c r="Q1860" s="79"/>
      <c r="R1860" s="79"/>
      <c r="S1860" s="79"/>
      <c r="T1860" s="166"/>
      <c r="U1860" s="79"/>
      <c r="V1860" s="79"/>
      <c r="W1860" s="79"/>
      <c r="X1860" s="79"/>
      <c r="Y1860" s="79"/>
      <c r="Z1860" s="79"/>
      <c r="AA1860" s="79"/>
      <c r="AB1860" s="79"/>
      <c r="AC1860" s="79"/>
      <c r="AD1860" s="79"/>
      <c r="AE1860" s="79"/>
      <c r="AT1860" s="72" t="s">
        <v>116</v>
      </c>
      <c r="AU1860" s="72" t="s">
        <v>62</v>
      </c>
    </row>
    <row r="1861" spans="1:65" s="82" customFormat="1" x14ac:dyDescent="0.2">
      <c r="A1861" s="79"/>
      <c r="B1861" s="80"/>
      <c r="C1861" s="79"/>
      <c r="D1861" s="167" t="s">
        <v>118</v>
      </c>
      <c r="E1861" s="79"/>
      <c r="F1861" s="168" t="s">
        <v>4270</v>
      </c>
      <c r="G1861" s="79"/>
      <c r="H1861" s="79"/>
      <c r="I1861" s="79"/>
      <c r="J1861" s="79"/>
      <c r="K1861" s="79"/>
      <c r="L1861" s="80"/>
      <c r="M1861" s="165"/>
      <c r="O1861" s="79"/>
      <c r="P1861" s="79"/>
      <c r="Q1861" s="79"/>
      <c r="R1861" s="79"/>
      <c r="S1861" s="79"/>
      <c r="T1861" s="166"/>
      <c r="U1861" s="79"/>
      <c r="V1861" s="79"/>
      <c r="W1861" s="79"/>
      <c r="X1861" s="79"/>
      <c r="Y1861" s="79"/>
      <c r="Z1861" s="79"/>
      <c r="AA1861" s="79"/>
      <c r="AB1861" s="79"/>
      <c r="AC1861" s="79"/>
      <c r="AD1861" s="79"/>
      <c r="AE1861" s="79"/>
      <c r="AT1861" s="72" t="s">
        <v>118</v>
      </c>
      <c r="AU1861" s="72" t="s">
        <v>62</v>
      </c>
    </row>
    <row r="1862" spans="1:65" s="82" customFormat="1" ht="16.5" customHeight="1" x14ac:dyDescent="0.2">
      <c r="A1862" s="79"/>
      <c r="B1862" s="150"/>
      <c r="C1862" s="151" t="s">
        <v>2898</v>
      </c>
      <c r="D1862" s="151" t="s">
        <v>26</v>
      </c>
      <c r="E1862" s="152" t="s">
        <v>2899</v>
      </c>
      <c r="F1862" s="153" t="s">
        <v>2900</v>
      </c>
      <c r="G1862" s="154" t="s">
        <v>161</v>
      </c>
      <c r="H1862" s="155">
        <v>1</v>
      </c>
      <c r="I1862" s="156">
        <v>1636.76</v>
      </c>
      <c r="J1862" s="156">
        <f>ROUND(I1862*H1862,2)</f>
        <v>1636.76</v>
      </c>
      <c r="K1862" s="153" t="s">
        <v>3562</v>
      </c>
      <c r="L1862" s="80"/>
      <c r="M1862" s="157" t="s">
        <v>31</v>
      </c>
      <c r="N1862" s="158" t="s">
        <v>3550</v>
      </c>
      <c r="O1862" s="159">
        <v>0.45400000000000001</v>
      </c>
      <c r="P1862" s="159">
        <f>O1862*H1862</f>
        <v>0.45400000000000001</v>
      </c>
      <c r="Q1862" s="159">
        <v>7.8871639999999999E-4</v>
      </c>
      <c r="R1862" s="159">
        <f>Q1862*H1862</f>
        <v>7.8871639999999999E-4</v>
      </c>
      <c r="S1862" s="159">
        <v>0</v>
      </c>
      <c r="T1862" s="160">
        <f>S1862*H1862</f>
        <v>0</v>
      </c>
      <c r="U1862" s="79"/>
      <c r="V1862" s="79"/>
      <c r="W1862" s="79"/>
      <c r="X1862" s="79"/>
      <c r="Y1862" s="79"/>
      <c r="Z1862" s="79"/>
      <c r="AA1862" s="79"/>
      <c r="AB1862" s="79"/>
      <c r="AC1862" s="79"/>
      <c r="AD1862" s="79"/>
      <c r="AE1862" s="79"/>
      <c r="AR1862" s="161" t="s">
        <v>162</v>
      </c>
      <c r="AT1862" s="161" t="s">
        <v>26</v>
      </c>
      <c r="AU1862" s="161" t="s">
        <v>62</v>
      </c>
      <c r="AY1862" s="72" t="s">
        <v>107</v>
      </c>
      <c r="BE1862" s="162">
        <f>IF(N1862="základní",J1862,0)</f>
        <v>1636.76</v>
      </c>
      <c r="BF1862" s="162">
        <f>IF(N1862="snížená",J1862,0)</f>
        <v>0</v>
      </c>
      <c r="BG1862" s="162">
        <f>IF(N1862="zákl. přenesená",J1862,0)</f>
        <v>0</v>
      </c>
      <c r="BH1862" s="162">
        <f>IF(N1862="sníž. přenesená",J1862,0)</f>
        <v>0</v>
      </c>
      <c r="BI1862" s="162">
        <f>IF(N1862="nulová",J1862,0)</f>
        <v>0</v>
      </c>
      <c r="BJ1862" s="72" t="s">
        <v>105</v>
      </c>
      <c r="BK1862" s="162">
        <f>ROUND(I1862*H1862,2)</f>
        <v>1636.76</v>
      </c>
      <c r="BL1862" s="72" t="s">
        <v>162</v>
      </c>
      <c r="BM1862" s="161" t="s">
        <v>2901</v>
      </c>
    </row>
    <row r="1863" spans="1:65" s="82" customFormat="1" ht="19.5" x14ac:dyDescent="0.2">
      <c r="A1863" s="79"/>
      <c r="B1863" s="80"/>
      <c r="C1863" s="79"/>
      <c r="D1863" s="163" t="s">
        <v>116</v>
      </c>
      <c r="E1863" s="79"/>
      <c r="F1863" s="164" t="s">
        <v>2902</v>
      </c>
      <c r="G1863" s="79"/>
      <c r="H1863" s="79"/>
      <c r="I1863" s="79"/>
      <c r="J1863" s="79"/>
      <c r="K1863" s="79"/>
      <c r="L1863" s="80"/>
      <c r="M1863" s="165"/>
      <c r="O1863" s="79"/>
      <c r="P1863" s="79"/>
      <c r="Q1863" s="79"/>
      <c r="R1863" s="79"/>
      <c r="S1863" s="79"/>
      <c r="T1863" s="166"/>
      <c r="U1863" s="79"/>
      <c r="V1863" s="79"/>
      <c r="W1863" s="79"/>
      <c r="X1863" s="79"/>
      <c r="Y1863" s="79"/>
      <c r="Z1863" s="79"/>
      <c r="AA1863" s="79"/>
      <c r="AB1863" s="79"/>
      <c r="AC1863" s="79"/>
      <c r="AD1863" s="79"/>
      <c r="AE1863" s="79"/>
      <c r="AT1863" s="72" t="s">
        <v>116</v>
      </c>
      <c r="AU1863" s="72" t="s">
        <v>62</v>
      </c>
    </row>
    <row r="1864" spans="1:65" s="82" customFormat="1" x14ac:dyDescent="0.2">
      <c r="A1864" s="79"/>
      <c r="B1864" s="80"/>
      <c r="C1864" s="79"/>
      <c r="D1864" s="167" t="s">
        <v>118</v>
      </c>
      <c r="E1864" s="79"/>
      <c r="F1864" s="168" t="s">
        <v>4271</v>
      </c>
      <c r="G1864" s="79"/>
      <c r="H1864" s="79"/>
      <c r="I1864" s="79"/>
      <c r="J1864" s="79"/>
      <c r="K1864" s="79"/>
      <c r="L1864" s="80"/>
      <c r="M1864" s="165"/>
      <c r="O1864" s="79"/>
      <c r="P1864" s="79"/>
      <c r="Q1864" s="79"/>
      <c r="R1864" s="79"/>
      <c r="S1864" s="79"/>
      <c r="T1864" s="166"/>
      <c r="U1864" s="79"/>
      <c r="V1864" s="79"/>
      <c r="W1864" s="79"/>
      <c r="X1864" s="79"/>
      <c r="Y1864" s="79"/>
      <c r="Z1864" s="79"/>
      <c r="AA1864" s="79"/>
      <c r="AB1864" s="79"/>
      <c r="AC1864" s="79"/>
      <c r="AD1864" s="79"/>
      <c r="AE1864" s="79"/>
      <c r="AT1864" s="72" t="s">
        <v>118</v>
      </c>
      <c r="AU1864" s="72" t="s">
        <v>62</v>
      </c>
    </row>
    <row r="1865" spans="1:65" s="82" customFormat="1" ht="16.5" customHeight="1" x14ac:dyDescent="0.2">
      <c r="A1865" s="79"/>
      <c r="B1865" s="150"/>
      <c r="C1865" s="151" t="s">
        <v>2903</v>
      </c>
      <c r="D1865" s="151" t="s">
        <v>26</v>
      </c>
      <c r="E1865" s="152" t="s">
        <v>2904</v>
      </c>
      <c r="F1865" s="153" t="s">
        <v>2905</v>
      </c>
      <c r="G1865" s="154" t="s">
        <v>161</v>
      </c>
      <c r="H1865" s="155">
        <v>1</v>
      </c>
      <c r="I1865" s="156">
        <v>1489.93</v>
      </c>
      <c r="J1865" s="156">
        <f>ROUND(I1865*H1865,2)</f>
        <v>1489.93</v>
      </c>
      <c r="K1865" s="153" t="s">
        <v>3562</v>
      </c>
      <c r="L1865" s="80"/>
      <c r="M1865" s="157" t="s">
        <v>31</v>
      </c>
      <c r="N1865" s="158" t="s">
        <v>3550</v>
      </c>
      <c r="O1865" s="159">
        <v>0.41199999999999998</v>
      </c>
      <c r="P1865" s="159">
        <f>O1865*H1865</f>
        <v>0.41199999999999998</v>
      </c>
      <c r="Q1865" s="159">
        <v>8.9970160000000003E-4</v>
      </c>
      <c r="R1865" s="159">
        <f>Q1865*H1865</f>
        <v>8.9970160000000003E-4</v>
      </c>
      <c r="S1865" s="159">
        <v>0</v>
      </c>
      <c r="T1865" s="160">
        <f>S1865*H1865</f>
        <v>0</v>
      </c>
      <c r="U1865" s="79"/>
      <c r="V1865" s="79"/>
      <c r="W1865" s="79"/>
      <c r="X1865" s="79"/>
      <c r="Y1865" s="79"/>
      <c r="Z1865" s="79"/>
      <c r="AA1865" s="79"/>
      <c r="AB1865" s="79"/>
      <c r="AC1865" s="79"/>
      <c r="AD1865" s="79"/>
      <c r="AE1865" s="79"/>
      <c r="AR1865" s="161" t="s">
        <v>162</v>
      </c>
      <c r="AT1865" s="161" t="s">
        <v>26</v>
      </c>
      <c r="AU1865" s="161" t="s">
        <v>62</v>
      </c>
      <c r="AY1865" s="72" t="s">
        <v>107</v>
      </c>
      <c r="BE1865" s="162">
        <f>IF(N1865="základní",J1865,0)</f>
        <v>1489.93</v>
      </c>
      <c r="BF1865" s="162">
        <f>IF(N1865="snížená",J1865,0)</f>
        <v>0</v>
      </c>
      <c r="BG1865" s="162">
        <f>IF(N1865="zákl. přenesená",J1865,0)</f>
        <v>0</v>
      </c>
      <c r="BH1865" s="162">
        <f>IF(N1865="sníž. přenesená",J1865,0)</f>
        <v>0</v>
      </c>
      <c r="BI1865" s="162">
        <f>IF(N1865="nulová",J1865,0)</f>
        <v>0</v>
      </c>
      <c r="BJ1865" s="72" t="s">
        <v>105</v>
      </c>
      <c r="BK1865" s="162">
        <f>ROUND(I1865*H1865,2)</f>
        <v>1489.93</v>
      </c>
      <c r="BL1865" s="72" t="s">
        <v>162</v>
      </c>
      <c r="BM1865" s="161" t="s">
        <v>2906</v>
      </c>
    </row>
    <row r="1866" spans="1:65" s="82" customFormat="1" ht="19.5" x14ac:dyDescent="0.2">
      <c r="A1866" s="79"/>
      <c r="B1866" s="80"/>
      <c r="C1866" s="79"/>
      <c r="D1866" s="163" t="s">
        <v>116</v>
      </c>
      <c r="E1866" s="79"/>
      <c r="F1866" s="164" t="s">
        <v>2907</v>
      </c>
      <c r="G1866" s="79"/>
      <c r="H1866" s="79"/>
      <c r="I1866" s="79"/>
      <c r="J1866" s="79"/>
      <c r="K1866" s="79"/>
      <c r="L1866" s="80"/>
      <c r="M1866" s="165"/>
      <c r="O1866" s="79"/>
      <c r="P1866" s="79"/>
      <c r="Q1866" s="79"/>
      <c r="R1866" s="79"/>
      <c r="S1866" s="79"/>
      <c r="T1866" s="166"/>
      <c r="U1866" s="79"/>
      <c r="V1866" s="79"/>
      <c r="W1866" s="79"/>
      <c r="X1866" s="79"/>
      <c r="Y1866" s="79"/>
      <c r="Z1866" s="79"/>
      <c r="AA1866" s="79"/>
      <c r="AB1866" s="79"/>
      <c r="AC1866" s="79"/>
      <c r="AD1866" s="79"/>
      <c r="AE1866" s="79"/>
      <c r="AT1866" s="72" t="s">
        <v>116</v>
      </c>
      <c r="AU1866" s="72" t="s">
        <v>62</v>
      </c>
    </row>
    <row r="1867" spans="1:65" s="82" customFormat="1" x14ac:dyDescent="0.2">
      <c r="A1867" s="79"/>
      <c r="B1867" s="80"/>
      <c r="C1867" s="79"/>
      <c r="D1867" s="167" t="s">
        <v>118</v>
      </c>
      <c r="E1867" s="79"/>
      <c r="F1867" s="168" t="s">
        <v>4272</v>
      </c>
      <c r="G1867" s="79"/>
      <c r="H1867" s="79"/>
      <c r="I1867" s="79"/>
      <c r="J1867" s="79"/>
      <c r="K1867" s="79"/>
      <c r="L1867" s="80"/>
      <c r="M1867" s="165"/>
      <c r="O1867" s="79"/>
      <c r="P1867" s="79"/>
      <c r="Q1867" s="79"/>
      <c r="R1867" s="79"/>
      <c r="S1867" s="79"/>
      <c r="T1867" s="166"/>
      <c r="U1867" s="79"/>
      <c r="V1867" s="79"/>
      <c r="W1867" s="79"/>
      <c r="X1867" s="79"/>
      <c r="Y1867" s="79"/>
      <c r="Z1867" s="79"/>
      <c r="AA1867" s="79"/>
      <c r="AB1867" s="79"/>
      <c r="AC1867" s="79"/>
      <c r="AD1867" s="79"/>
      <c r="AE1867" s="79"/>
      <c r="AT1867" s="72" t="s">
        <v>118</v>
      </c>
      <c r="AU1867" s="72" t="s">
        <v>62</v>
      </c>
    </row>
    <row r="1868" spans="1:65" s="82" customFormat="1" ht="16.5" customHeight="1" x14ac:dyDescent="0.2">
      <c r="A1868" s="79"/>
      <c r="B1868" s="150"/>
      <c r="C1868" s="151" t="s">
        <v>2908</v>
      </c>
      <c r="D1868" s="151" t="s">
        <v>26</v>
      </c>
      <c r="E1868" s="152" t="s">
        <v>2909</v>
      </c>
      <c r="F1868" s="153" t="s">
        <v>2910</v>
      </c>
      <c r="G1868" s="154" t="s">
        <v>161</v>
      </c>
      <c r="H1868" s="155">
        <v>1</v>
      </c>
      <c r="I1868" s="156">
        <v>1606.76</v>
      </c>
      <c r="J1868" s="156">
        <f>ROUND(I1868*H1868,2)</f>
        <v>1606.76</v>
      </c>
      <c r="K1868" s="153" t="s">
        <v>3562</v>
      </c>
      <c r="L1868" s="80"/>
      <c r="M1868" s="157" t="s">
        <v>31</v>
      </c>
      <c r="N1868" s="158" t="s">
        <v>3550</v>
      </c>
      <c r="O1868" s="159">
        <v>0.45400000000000001</v>
      </c>
      <c r="P1868" s="159">
        <f>O1868*H1868</f>
        <v>0.45400000000000001</v>
      </c>
      <c r="Q1868" s="159">
        <v>9.8871640000000008E-4</v>
      </c>
      <c r="R1868" s="159">
        <f>Q1868*H1868</f>
        <v>9.8871640000000008E-4</v>
      </c>
      <c r="S1868" s="159">
        <v>0</v>
      </c>
      <c r="T1868" s="160">
        <f>S1868*H1868</f>
        <v>0</v>
      </c>
      <c r="U1868" s="79"/>
      <c r="V1868" s="79"/>
      <c r="W1868" s="79"/>
      <c r="X1868" s="79"/>
      <c r="Y1868" s="79"/>
      <c r="Z1868" s="79"/>
      <c r="AA1868" s="79"/>
      <c r="AB1868" s="79"/>
      <c r="AC1868" s="79"/>
      <c r="AD1868" s="79"/>
      <c r="AE1868" s="79"/>
      <c r="AR1868" s="161" t="s">
        <v>162</v>
      </c>
      <c r="AT1868" s="161" t="s">
        <v>26</v>
      </c>
      <c r="AU1868" s="161" t="s">
        <v>62</v>
      </c>
      <c r="AY1868" s="72" t="s">
        <v>107</v>
      </c>
      <c r="BE1868" s="162">
        <f>IF(N1868="základní",J1868,0)</f>
        <v>1606.76</v>
      </c>
      <c r="BF1868" s="162">
        <f>IF(N1868="snížená",J1868,0)</f>
        <v>0</v>
      </c>
      <c r="BG1868" s="162">
        <f>IF(N1868="zákl. přenesená",J1868,0)</f>
        <v>0</v>
      </c>
      <c r="BH1868" s="162">
        <f>IF(N1868="sníž. přenesená",J1868,0)</f>
        <v>0</v>
      </c>
      <c r="BI1868" s="162">
        <f>IF(N1868="nulová",J1868,0)</f>
        <v>0</v>
      </c>
      <c r="BJ1868" s="72" t="s">
        <v>105</v>
      </c>
      <c r="BK1868" s="162">
        <f>ROUND(I1868*H1868,2)</f>
        <v>1606.76</v>
      </c>
      <c r="BL1868" s="72" t="s">
        <v>162</v>
      </c>
      <c r="BM1868" s="161" t="s">
        <v>2911</v>
      </c>
    </row>
    <row r="1869" spans="1:65" s="82" customFormat="1" ht="19.5" x14ac:dyDescent="0.2">
      <c r="A1869" s="79"/>
      <c r="B1869" s="80"/>
      <c r="C1869" s="79"/>
      <c r="D1869" s="163" t="s">
        <v>116</v>
      </c>
      <c r="E1869" s="79"/>
      <c r="F1869" s="164" t="s">
        <v>2912</v>
      </c>
      <c r="G1869" s="79"/>
      <c r="H1869" s="79"/>
      <c r="I1869" s="79"/>
      <c r="J1869" s="79"/>
      <c r="K1869" s="79"/>
      <c r="L1869" s="80"/>
      <c r="M1869" s="165"/>
      <c r="O1869" s="79"/>
      <c r="P1869" s="79"/>
      <c r="Q1869" s="79"/>
      <c r="R1869" s="79"/>
      <c r="S1869" s="79"/>
      <c r="T1869" s="166"/>
      <c r="U1869" s="79"/>
      <c r="V1869" s="79"/>
      <c r="W1869" s="79"/>
      <c r="X1869" s="79"/>
      <c r="Y1869" s="79"/>
      <c r="Z1869" s="79"/>
      <c r="AA1869" s="79"/>
      <c r="AB1869" s="79"/>
      <c r="AC1869" s="79"/>
      <c r="AD1869" s="79"/>
      <c r="AE1869" s="79"/>
      <c r="AT1869" s="72" t="s">
        <v>116</v>
      </c>
      <c r="AU1869" s="72" t="s">
        <v>62</v>
      </c>
    </row>
    <row r="1870" spans="1:65" s="82" customFormat="1" x14ac:dyDescent="0.2">
      <c r="A1870" s="79"/>
      <c r="B1870" s="80"/>
      <c r="C1870" s="79"/>
      <c r="D1870" s="167" t="s">
        <v>118</v>
      </c>
      <c r="E1870" s="79"/>
      <c r="F1870" s="168" t="s">
        <v>4273</v>
      </c>
      <c r="G1870" s="79"/>
      <c r="H1870" s="79"/>
      <c r="I1870" s="79"/>
      <c r="J1870" s="79"/>
      <c r="K1870" s="79"/>
      <c r="L1870" s="80"/>
      <c r="M1870" s="165"/>
      <c r="O1870" s="79"/>
      <c r="P1870" s="79"/>
      <c r="Q1870" s="79"/>
      <c r="R1870" s="79"/>
      <c r="S1870" s="79"/>
      <c r="T1870" s="166"/>
      <c r="U1870" s="79"/>
      <c r="V1870" s="79"/>
      <c r="W1870" s="79"/>
      <c r="X1870" s="79"/>
      <c r="Y1870" s="79"/>
      <c r="Z1870" s="79"/>
      <c r="AA1870" s="79"/>
      <c r="AB1870" s="79"/>
      <c r="AC1870" s="79"/>
      <c r="AD1870" s="79"/>
      <c r="AE1870" s="79"/>
      <c r="AT1870" s="72" t="s">
        <v>118</v>
      </c>
      <c r="AU1870" s="72" t="s">
        <v>62</v>
      </c>
    </row>
    <row r="1871" spans="1:65" s="82" customFormat="1" ht="21.75" customHeight="1" x14ac:dyDescent="0.2">
      <c r="A1871" s="79"/>
      <c r="B1871" s="150"/>
      <c r="C1871" s="151" t="s">
        <v>2913</v>
      </c>
      <c r="D1871" s="151" t="s">
        <v>26</v>
      </c>
      <c r="E1871" s="152" t="s">
        <v>2914</v>
      </c>
      <c r="F1871" s="153" t="s">
        <v>2915</v>
      </c>
      <c r="G1871" s="154" t="s">
        <v>161</v>
      </c>
      <c r="H1871" s="155">
        <v>2</v>
      </c>
      <c r="I1871" s="156">
        <v>2507.02</v>
      </c>
      <c r="J1871" s="156">
        <f>ROUND(I1871*H1871,2)</f>
        <v>5014.04</v>
      </c>
      <c r="K1871" s="153" t="s">
        <v>3562</v>
      </c>
      <c r="L1871" s="80"/>
      <c r="M1871" s="157" t="s">
        <v>31</v>
      </c>
      <c r="N1871" s="158" t="s">
        <v>3550</v>
      </c>
      <c r="O1871" s="159">
        <v>0.42499999999999999</v>
      </c>
      <c r="P1871" s="159">
        <f>O1871*H1871</f>
        <v>0.85</v>
      </c>
      <c r="Q1871" s="159">
        <v>6.8999999999999997E-4</v>
      </c>
      <c r="R1871" s="159">
        <f>Q1871*H1871</f>
        <v>1.3799999999999999E-3</v>
      </c>
      <c r="S1871" s="159">
        <v>0</v>
      </c>
      <c r="T1871" s="160">
        <f>S1871*H1871</f>
        <v>0</v>
      </c>
      <c r="U1871" s="79"/>
      <c r="V1871" s="79"/>
      <c r="W1871" s="79"/>
      <c r="X1871" s="79"/>
      <c r="Y1871" s="79"/>
      <c r="Z1871" s="79"/>
      <c r="AA1871" s="79"/>
      <c r="AB1871" s="79"/>
      <c r="AC1871" s="79"/>
      <c r="AD1871" s="79"/>
      <c r="AE1871" s="79"/>
      <c r="AR1871" s="161" t="s">
        <v>162</v>
      </c>
      <c r="AT1871" s="161" t="s">
        <v>26</v>
      </c>
      <c r="AU1871" s="161" t="s">
        <v>62</v>
      </c>
      <c r="AY1871" s="72" t="s">
        <v>107</v>
      </c>
      <c r="BE1871" s="162">
        <f>IF(N1871="základní",J1871,0)</f>
        <v>5014.04</v>
      </c>
      <c r="BF1871" s="162">
        <f>IF(N1871="snížená",J1871,0)</f>
        <v>0</v>
      </c>
      <c r="BG1871" s="162">
        <f>IF(N1871="zákl. přenesená",J1871,0)</f>
        <v>0</v>
      </c>
      <c r="BH1871" s="162">
        <f>IF(N1871="sníž. přenesená",J1871,0)</f>
        <v>0</v>
      </c>
      <c r="BI1871" s="162">
        <f>IF(N1871="nulová",J1871,0)</f>
        <v>0</v>
      </c>
      <c r="BJ1871" s="72" t="s">
        <v>105</v>
      </c>
      <c r="BK1871" s="162">
        <f>ROUND(I1871*H1871,2)</f>
        <v>5014.04</v>
      </c>
      <c r="BL1871" s="72" t="s">
        <v>162</v>
      </c>
      <c r="BM1871" s="161" t="s">
        <v>2916</v>
      </c>
    </row>
    <row r="1872" spans="1:65" s="82" customFormat="1" ht="19.5" x14ac:dyDescent="0.2">
      <c r="A1872" s="79"/>
      <c r="B1872" s="80"/>
      <c r="C1872" s="79"/>
      <c r="D1872" s="163" t="s">
        <v>116</v>
      </c>
      <c r="E1872" s="79"/>
      <c r="F1872" s="164" t="s">
        <v>2917</v>
      </c>
      <c r="G1872" s="79"/>
      <c r="H1872" s="79"/>
      <c r="I1872" s="79"/>
      <c r="J1872" s="79"/>
      <c r="K1872" s="79"/>
      <c r="L1872" s="80"/>
      <c r="M1872" s="165"/>
      <c r="O1872" s="79"/>
      <c r="P1872" s="79"/>
      <c r="Q1872" s="79"/>
      <c r="R1872" s="79"/>
      <c r="S1872" s="79"/>
      <c r="T1872" s="166"/>
      <c r="U1872" s="79"/>
      <c r="V1872" s="79"/>
      <c r="W1872" s="79"/>
      <c r="X1872" s="79"/>
      <c r="Y1872" s="79"/>
      <c r="Z1872" s="79"/>
      <c r="AA1872" s="79"/>
      <c r="AB1872" s="79"/>
      <c r="AC1872" s="79"/>
      <c r="AD1872" s="79"/>
      <c r="AE1872" s="79"/>
      <c r="AT1872" s="72" t="s">
        <v>116</v>
      </c>
      <c r="AU1872" s="72" t="s">
        <v>62</v>
      </c>
    </row>
    <row r="1873" spans="1:65" s="82" customFormat="1" x14ac:dyDescent="0.2">
      <c r="A1873" s="79"/>
      <c r="B1873" s="80"/>
      <c r="C1873" s="79"/>
      <c r="D1873" s="167" t="s">
        <v>118</v>
      </c>
      <c r="E1873" s="79"/>
      <c r="F1873" s="168" t="s">
        <v>4274</v>
      </c>
      <c r="G1873" s="79"/>
      <c r="H1873" s="79"/>
      <c r="I1873" s="79"/>
      <c r="J1873" s="79"/>
      <c r="K1873" s="79"/>
      <c r="L1873" s="80"/>
      <c r="M1873" s="165"/>
      <c r="O1873" s="79"/>
      <c r="P1873" s="79"/>
      <c r="Q1873" s="79"/>
      <c r="R1873" s="79"/>
      <c r="S1873" s="79"/>
      <c r="T1873" s="166"/>
      <c r="U1873" s="79"/>
      <c r="V1873" s="79"/>
      <c r="W1873" s="79"/>
      <c r="X1873" s="79"/>
      <c r="Y1873" s="79"/>
      <c r="Z1873" s="79"/>
      <c r="AA1873" s="79"/>
      <c r="AB1873" s="79"/>
      <c r="AC1873" s="79"/>
      <c r="AD1873" s="79"/>
      <c r="AE1873" s="79"/>
      <c r="AT1873" s="72" t="s">
        <v>118</v>
      </c>
      <c r="AU1873" s="72" t="s">
        <v>62</v>
      </c>
    </row>
    <row r="1874" spans="1:65" s="82" customFormat="1" ht="24.2" customHeight="1" x14ac:dyDescent="0.2">
      <c r="A1874" s="79"/>
      <c r="B1874" s="150"/>
      <c r="C1874" s="151" t="s">
        <v>2918</v>
      </c>
      <c r="D1874" s="151" t="s">
        <v>26</v>
      </c>
      <c r="E1874" s="152" t="s">
        <v>2919</v>
      </c>
      <c r="F1874" s="153" t="s">
        <v>2920</v>
      </c>
      <c r="G1874" s="154" t="s">
        <v>161</v>
      </c>
      <c r="H1874" s="155">
        <v>2</v>
      </c>
      <c r="I1874" s="156">
        <v>3347.02</v>
      </c>
      <c r="J1874" s="156">
        <f>ROUND(I1874*H1874,2)</f>
        <v>6694.04</v>
      </c>
      <c r="K1874" s="153" t="s">
        <v>3562</v>
      </c>
      <c r="L1874" s="80"/>
      <c r="M1874" s="157" t="s">
        <v>31</v>
      </c>
      <c r="N1874" s="158" t="s">
        <v>3550</v>
      </c>
      <c r="O1874" s="159">
        <v>0.42499999999999999</v>
      </c>
      <c r="P1874" s="159">
        <f>O1874*H1874</f>
        <v>0.85</v>
      </c>
      <c r="Q1874" s="159">
        <v>7.2000000000000005E-4</v>
      </c>
      <c r="R1874" s="159">
        <f>Q1874*H1874</f>
        <v>1.4400000000000001E-3</v>
      </c>
      <c r="S1874" s="159">
        <v>0</v>
      </c>
      <c r="T1874" s="160">
        <f>S1874*H1874</f>
        <v>0</v>
      </c>
      <c r="U1874" s="79"/>
      <c r="V1874" s="79"/>
      <c r="W1874" s="79"/>
      <c r="X1874" s="79"/>
      <c r="Y1874" s="79"/>
      <c r="Z1874" s="79"/>
      <c r="AA1874" s="79"/>
      <c r="AB1874" s="79"/>
      <c r="AC1874" s="79"/>
      <c r="AD1874" s="79"/>
      <c r="AE1874" s="79"/>
      <c r="AR1874" s="161" t="s">
        <v>162</v>
      </c>
      <c r="AT1874" s="161" t="s">
        <v>26</v>
      </c>
      <c r="AU1874" s="161" t="s">
        <v>62</v>
      </c>
      <c r="AY1874" s="72" t="s">
        <v>107</v>
      </c>
      <c r="BE1874" s="162">
        <f>IF(N1874="základní",J1874,0)</f>
        <v>6694.04</v>
      </c>
      <c r="BF1874" s="162">
        <f>IF(N1874="snížená",J1874,0)</f>
        <v>0</v>
      </c>
      <c r="BG1874" s="162">
        <f>IF(N1874="zákl. přenesená",J1874,0)</f>
        <v>0</v>
      </c>
      <c r="BH1874" s="162">
        <f>IF(N1874="sníž. přenesená",J1874,0)</f>
        <v>0</v>
      </c>
      <c r="BI1874" s="162">
        <f>IF(N1874="nulová",J1874,0)</f>
        <v>0</v>
      </c>
      <c r="BJ1874" s="72" t="s">
        <v>105</v>
      </c>
      <c r="BK1874" s="162">
        <f>ROUND(I1874*H1874,2)</f>
        <v>6694.04</v>
      </c>
      <c r="BL1874" s="72" t="s">
        <v>162</v>
      </c>
      <c r="BM1874" s="161" t="s">
        <v>2921</v>
      </c>
    </row>
    <row r="1875" spans="1:65" s="82" customFormat="1" ht="19.5" x14ac:dyDescent="0.2">
      <c r="A1875" s="79"/>
      <c r="B1875" s="80"/>
      <c r="C1875" s="79"/>
      <c r="D1875" s="163" t="s">
        <v>116</v>
      </c>
      <c r="E1875" s="79"/>
      <c r="F1875" s="164" t="s">
        <v>2922</v>
      </c>
      <c r="G1875" s="79"/>
      <c r="H1875" s="79"/>
      <c r="I1875" s="79"/>
      <c r="J1875" s="79"/>
      <c r="K1875" s="79"/>
      <c r="L1875" s="80"/>
      <c r="M1875" s="165"/>
      <c r="O1875" s="79"/>
      <c r="P1875" s="79"/>
      <c r="Q1875" s="79"/>
      <c r="R1875" s="79"/>
      <c r="S1875" s="79"/>
      <c r="T1875" s="166"/>
      <c r="U1875" s="79"/>
      <c r="V1875" s="79"/>
      <c r="W1875" s="79"/>
      <c r="X1875" s="79"/>
      <c r="Y1875" s="79"/>
      <c r="Z1875" s="79"/>
      <c r="AA1875" s="79"/>
      <c r="AB1875" s="79"/>
      <c r="AC1875" s="79"/>
      <c r="AD1875" s="79"/>
      <c r="AE1875" s="79"/>
      <c r="AT1875" s="72" t="s">
        <v>116</v>
      </c>
      <c r="AU1875" s="72" t="s">
        <v>62</v>
      </c>
    </row>
    <row r="1876" spans="1:65" s="82" customFormat="1" x14ac:dyDescent="0.2">
      <c r="A1876" s="79"/>
      <c r="B1876" s="80"/>
      <c r="C1876" s="79"/>
      <c r="D1876" s="167" t="s">
        <v>118</v>
      </c>
      <c r="E1876" s="79"/>
      <c r="F1876" s="168" t="s">
        <v>4275</v>
      </c>
      <c r="G1876" s="79"/>
      <c r="H1876" s="79"/>
      <c r="I1876" s="79"/>
      <c r="J1876" s="79"/>
      <c r="K1876" s="79"/>
      <c r="L1876" s="80"/>
      <c r="M1876" s="165"/>
      <c r="O1876" s="79"/>
      <c r="P1876" s="79"/>
      <c r="Q1876" s="79"/>
      <c r="R1876" s="79"/>
      <c r="S1876" s="79"/>
      <c r="T1876" s="166"/>
      <c r="U1876" s="79"/>
      <c r="V1876" s="79"/>
      <c r="W1876" s="79"/>
      <c r="X1876" s="79"/>
      <c r="Y1876" s="79"/>
      <c r="Z1876" s="79"/>
      <c r="AA1876" s="79"/>
      <c r="AB1876" s="79"/>
      <c r="AC1876" s="79"/>
      <c r="AD1876" s="79"/>
      <c r="AE1876" s="79"/>
      <c r="AT1876" s="72" t="s">
        <v>118</v>
      </c>
      <c r="AU1876" s="72" t="s">
        <v>62</v>
      </c>
    </row>
    <row r="1877" spans="1:65" s="82" customFormat="1" ht="16.5" customHeight="1" x14ac:dyDescent="0.2">
      <c r="A1877" s="79"/>
      <c r="B1877" s="150"/>
      <c r="C1877" s="151" t="s">
        <v>2923</v>
      </c>
      <c r="D1877" s="151" t="s">
        <v>26</v>
      </c>
      <c r="E1877" s="152" t="s">
        <v>2924</v>
      </c>
      <c r="F1877" s="153" t="s">
        <v>4276</v>
      </c>
      <c r="G1877" s="154" t="s">
        <v>161</v>
      </c>
      <c r="H1877" s="155">
        <v>5</v>
      </c>
      <c r="I1877" s="156">
        <v>58.3</v>
      </c>
      <c r="J1877" s="156">
        <f>ROUND(I1877*H1877,2)</f>
        <v>291.5</v>
      </c>
      <c r="K1877" s="153" t="s">
        <v>3562</v>
      </c>
      <c r="L1877" s="80"/>
      <c r="M1877" s="157" t="s">
        <v>31</v>
      </c>
      <c r="N1877" s="158" t="s">
        <v>3550</v>
      </c>
      <c r="O1877" s="159">
        <v>0.125</v>
      </c>
      <c r="P1877" s="159">
        <f>O1877*H1877</f>
        <v>0.625</v>
      </c>
      <c r="Q1877" s="159">
        <v>0</v>
      </c>
      <c r="R1877" s="159">
        <f>Q1877*H1877</f>
        <v>0</v>
      </c>
      <c r="S1877" s="159">
        <v>1.3699999999999999E-3</v>
      </c>
      <c r="T1877" s="160">
        <f>S1877*H1877</f>
        <v>6.8499999999999993E-3</v>
      </c>
      <c r="U1877" s="79"/>
      <c r="V1877" s="79"/>
      <c r="W1877" s="79"/>
      <c r="X1877" s="79"/>
      <c r="Y1877" s="79"/>
      <c r="Z1877" s="79"/>
      <c r="AA1877" s="79"/>
      <c r="AB1877" s="79"/>
      <c r="AC1877" s="79"/>
      <c r="AD1877" s="79"/>
      <c r="AE1877" s="79"/>
      <c r="AR1877" s="161" t="s">
        <v>162</v>
      </c>
      <c r="AT1877" s="161" t="s">
        <v>26</v>
      </c>
      <c r="AU1877" s="161" t="s">
        <v>62</v>
      </c>
      <c r="AY1877" s="72" t="s">
        <v>107</v>
      </c>
      <c r="BE1877" s="162">
        <f>IF(N1877="základní",J1877,0)</f>
        <v>291.5</v>
      </c>
      <c r="BF1877" s="162">
        <f>IF(N1877="snížená",J1877,0)</f>
        <v>0</v>
      </c>
      <c r="BG1877" s="162">
        <f>IF(N1877="zákl. přenesená",J1877,0)</f>
        <v>0</v>
      </c>
      <c r="BH1877" s="162">
        <f>IF(N1877="sníž. přenesená",J1877,0)</f>
        <v>0</v>
      </c>
      <c r="BI1877" s="162">
        <f>IF(N1877="nulová",J1877,0)</f>
        <v>0</v>
      </c>
      <c r="BJ1877" s="72" t="s">
        <v>105</v>
      </c>
      <c r="BK1877" s="162">
        <f>ROUND(I1877*H1877,2)</f>
        <v>291.5</v>
      </c>
      <c r="BL1877" s="72" t="s">
        <v>162</v>
      </c>
      <c r="BM1877" s="161" t="s">
        <v>2925</v>
      </c>
    </row>
    <row r="1878" spans="1:65" s="82" customFormat="1" x14ac:dyDescent="0.2">
      <c r="A1878" s="79"/>
      <c r="B1878" s="80"/>
      <c r="C1878" s="79"/>
      <c r="D1878" s="163" t="s">
        <v>116</v>
      </c>
      <c r="E1878" s="79"/>
      <c r="F1878" s="164" t="s">
        <v>2926</v>
      </c>
      <c r="G1878" s="79"/>
      <c r="H1878" s="79"/>
      <c r="I1878" s="79"/>
      <c r="J1878" s="79"/>
      <c r="K1878" s="79"/>
      <c r="L1878" s="80"/>
      <c r="M1878" s="165"/>
      <c r="O1878" s="79"/>
      <c r="P1878" s="79"/>
      <c r="Q1878" s="79"/>
      <c r="R1878" s="79"/>
      <c r="S1878" s="79"/>
      <c r="T1878" s="166"/>
      <c r="U1878" s="79"/>
      <c r="V1878" s="79"/>
      <c r="W1878" s="79"/>
      <c r="X1878" s="79"/>
      <c r="Y1878" s="79"/>
      <c r="Z1878" s="79"/>
      <c r="AA1878" s="79"/>
      <c r="AB1878" s="79"/>
      <c r="AC1878" s="79"/>
      <c r="AD1878" s="79"/>
      <c r="AE1878" s="79"/>
      <c r="AT1878" s="72" t="s">
        <v>116</v>
      </c>
      <c r="AU1878" s="72" t="s">
        <v>62</v>
      </c>
    </row>
    <row r="1879" spans="1:65" s="82" customFormat="1" x14ac:dyDescent="0.2">
      <c r="A1879" s="79"/>
      <c r="B1879" s="80"/>
      <c r="C1879" s="79"/>
      <c r="D1879" s="167" t="s">
        <v>118</v>
      </c>
      <c r="E1879" s="79"/>
      <c r="F1879" s="168" t="s">
        <v>4277</v>
      </c>
      <c r="G1879" s="79"/>
      <c r="H1879" s="79"/>
      <c r="I1879" s="79"/>
      <c r="J1879" s="79"/>
      <c r="K1879" s="79"/>
      <c r="L1879" s="80"/>
      <c r="M1879" s="165"/>
      <c r="O1879" s="79"/>
      <c r="P1879" s="79"/>
      <c r="Q1879" s="79"/>
      <c r="R1879" s="79"/>
      <c r="S1879" s="79"/>
      <c r="T1879" s="166"/>
      <c r="U1879" s="79"/>
      <c r="V1879" s="79"/>
      <c r="W1879" s="79"/>
      <c r="X1879" s="79"/>
      <c r="Y1879" s="79"/>
      <c r="Z1879" s="79"/>
      <c r="AA1879" s="79"/>
      <c r="AB1879" s="79"/>
      <c r="AC1879" s="79"/>
      <c r="AD1879" s="79"/>
      <c r="AE1879" s="79"/>
      <c r="AT1879" s="72" t="s">
        <v>118</v>
      </c>
      <c r="AU1879" s="72" t="s">
        <v>62</v>
      </c>
    </row>
    <row r="1880" spans="1:65" s="82" customFormat="1" ht="16.5" customHeight="1" x14ac:dyDescent="0.2">
      <c r="A1880" s="79"/>
      <c r="B1880" s="150"/>
      <c r="C1880" s="151" t="s">
        <v>2927</v>
      </c>
      <c r="D1880" s="151" t="s">
        <v>26</v>
      </c>
      <c r="E1880" s="152" t="s">
        <v>2928</v>
      </c>
      <c r="F1880" s="153" t="s">
        <v>4278</v>
      </c>
      <c r="G1880" s="154" t="s">
        <v>161</v>
      </c>
      <c r="H1880" s="155">
        <v>4</v>
      </c>
      <c r="I1880" s="156">
        <v>82.55</v>
      </c>
      <c r="J1880" s="156">
        <f>ROUND(I1880*H1880,2)</f>
        <v>330.2</v>
      </c>
      <c r="K1880" s="153" t="s">
        <v>3562</v>
      </c>
      <c r="L1880" s="80"/>
      <c r="M1880" s="157" t="s">
        <v>31</v>
      </c>
      <c r="N1880" s="158" t="s">
        <v>3550</v>
      </c>
      <c r="O1880" s="159">
        <v>0.17699999999999999</v>
      </c>
      <c r="P1880" s="159">
        <f>O1880*H1880</f>
        <v>0.70799999999999996</v>
      </c>
      <c r="Q1880" s="159">
        <v>0</v>
      </c>
      <c r="R1880" s="159">
        <f>Q1880*H1880</f>
        <v>0</v>
      </c>
      <c r="S1880" s="159">
        <v>2.7799999999999999E-3</v>
      </c>
      <c r="T1880" s="160">
        <f>S1880*H1880</f>
        <v>1.112E-2</v>
      </c>
      <c r="U1880" s="79"/>
      <c r="V1880" s="79"/>
      <c r="W1880" s="79"/>
      <c r="X1880" s="79"/>
      <c r="Y1880" s="79"/>
      <c r="Z1880" s="79"/>
      <c r="AA1880" s="79"/>
      <c r="AB1880" s="79"/>
      <c r="AC1880" s="79"/>
      <c r="AD1880" s="79"/>
      <c r="AE1880" s="79"/>
      <c r="AR1880" s="161" t="s">
        <v>162</v>
      </c>
      <c r="AT1880" s="161" t="s">
        <v>26</v>
      </c>
      <c r="AU1880" s="161" t="s">
        <v>62</v>
      </c>
      <c r="AY1880" s="72" t="s">
        <v>107</v>
      </c>
      <c r="BE1880" s="162">
        <f>IF(N1880="základní",J1880,0)</f>
        <v>330.2</v>
      </c>
      <c r="BF1880" s="162">
        <f>IF(N1880="snížená",J1880,0)</f>
        <v>0</v>
      </c>
      <c r="BG1880" s="162">
        <f>IF(N1880="zákl. přenesená",J1880,0)</f>
        <v>0</v>
      </c>
      <c r="BH1880" s="162">
        <f>IF(N1880="sníž. přenesená",J1880,0)</f>
        <v>0</v>
      </c>
      <c r="BI1880" s="162">
        <f>IF(N1880="nulová",J1880,0)</f>
        <v>0</v>
      </c>
      <c r="BJ1880" s="72" t="s">
        <v>105</v>
      </c>
      <c r="BK1880" s="162">
        <f>ROUND(I1880*H1880,2)</f>
        <v>330.2</v>
      </c>
      <c r="BL1880" s="72" t="s">
        <v>162</v>
      </c>
      <c r="BM1880" s="161" t="s">
        <v>2929</v>
      </c>
    </row>
    <row r="1881" spans="1:65" s="82" customFormat="1" x14ac:dyDescent="0.2">
      <c r="A1881" s="79"/>
      <c r="B1881" s="80"/>
      <c r="C1881" s="79"/>
      <c r="D1881" s="163" t="s">
        <v>116</v>
      </c>
      <c r="E1881" s="79"/>
      <c r="F1881" s="164" t="s">
        <v>2930</v>
      </c>
      <c r="G1881" s="79"/>
      <c r="H1881" s="79"/>
      <c r="I1881" s="79"/>
      <c r="J1881" s="79"/>
      <c r="K1881" s="79"/>
      <c r="L1881" s="80"/>
      <c r="M1881" s="165"/>
      <c r="O1881" s="79"/>
      <c r="P1881" s="79"/>
      <c r="Q1881" s="79"/>
      <c r="R1881" s="79"/>
      <c r="S1881" s="79"/>
      <c r="T1881" s="166"/>
      <c r="U1881" s="79"/>
      <c r="V1881" s="79"/>
      <c r="W1881" s="79"/>
      <c r="X1881" s="79"/>
      <c r="Y1881" s="79"/>
      <c r="Z1881" s="79"/>
      <c r="AA1881" s="79"/>
      <c r="AB1881" s="79"/>
      <c r="AC1881" s="79"/>
      <c r="AD1881" s="79"/>
      <c r="AE1881" s="79"/>
      <c r="AT1881" s="72" t="s">
        <v>116</v>
      </c>
      <c r="AU1881" s="72" t="s">
        <v>62</v>
      </c>
    </row>
    <row r="1882" spans="1:65" s="82" customFormat="1" x14ac:dyDescent="0.2">
      <c r="A1882" s="79"/>
      <c r="B1882" s="80"/>
      <c r="C1882" s="79"/>
      <c r="D1882" s="167" t="s">
        <v>118</v>
      </c>
      <c r="E1882" s="79"/>
      <c r="F1882" s="168" t="s">
        <v>4279</v>
      </c>
      <c r="G1882" s="79"/>
      <c r="H1882" s="79"/>
      <c r="I1882" s="79"/>
      <c r="J1882" s="79"/>
      <c r="K1882" s="79"/>
      <c r="L1882" s="80"/>
      <c r="M1882" s="165"/>
      <c r="O1882" s="79"/>
      <c r="P1882" s="79"/>
      <c r="Q1882" s="79"/>
      <c r="R1882" s="79"/>
      <c r="S1882" s="79"/>
      <c r="T1882" s="166"/>
      <c r="U1882" s="79"/>
      <c r="V1882" s="79"/>
      <c r="W1882" s="79"/>
      <c r="X1882" s="79"/>
      <c r="Y1882" s="79"/>
      <c r="Z1882" s="79"/>
      <c r="AA1882" s="79"/>
      <c r="AB1882" s="79"/>
      <c r="AC1882" s="79"/>
      <c r="AD1882" s="79"/>
      <c r="AE1882" s="79"/>
      <c r="AT1882" s="72" t="s">
        <v>118</v>
      </c>
      <c r="AU1882" s="72" t="s">
        <v>62</v>
      </c>
    </row>
    <row r="1883" spans="1:65" s="82" customFormat="1" ht="16.5" customHeight="1" x14ac:dyDescent="0.2">
      <c r="A1883" s="79"/>
      <c r="B1883" s="150"/>
      <c r="C1883" s="151" t="s">
        <v>2931</v>
      </c>
      <c r="D1883" s="151" t="s">
        <v>26</v>
      </c>
      <c r="E1883" s="152" t="s">
        <v>2932</v>
      </c>
      <c r="F1883" s="153" t="s">
        <v>4280</v>
      </c>
      <c r="G1883" s="154" t="s">
        <v>161</v>
      </c>
      <c r="H1883" s="155">
        <v>2</v>
      </c>
      <c r="I1883" s="156">
        <v>116.77</v>
      </c>
      <c r="J1883" s="156">
        <f>ROUND(I1883*H1883,2)</f>
        <v>233.54</v>
      </c>
      <c r="K1883" s="153" t="s">
        <v>3562</v>
      </c>
      <c r="L1883" s="80"/>
      <c r="M1883" s="157" t="s">
        <v>31</v>
      </c>
      <c r="N1883" s="158" t="s">
        <v>3550</v>
      </c>
      <c r="O1883" s="159">
        <v>0.23899999999999999</v>
      </c>
      <c r="P1883" s="159">
        <f>O1883*H1883</f>
        <v>0.47799999999999998</v>
      </c>
      <c r="Q1883" s="159">
        <v>2.0000000000000002E-5</v>
      </c>
      <c r="R1883" s="159">
        <f>Q1883*H1883</f>
        <v>4.0000000000000003E-5</v>
      </c>
      <c r="S1883" s="159">
        <v>3.7200000000000002E-3</v>
      </c>
      <c r="T1883" s="160">
        <f>S1883*H1883</f>
        <v>7.4400000000000004E-3</v>
      </c>
      <c r="U1883" s="79"/>
      <c r="V1883" s="79"/>
      <c r="W1883" s="79"/>
      <c r="X1883" s="79"/>
      <c r="Y1883" s="79"/>
      <c r="Z1883" s="79"/>
      <c r="AA1883" s="79"/>
      <c r="AB1883" s="79"/>
      <c r="AC1883" s="79"/>
      <c r="AD1883" s="79"/>
      <c r="AE1883" s="79"/>
      <c r="AR1883" s="161" t="s">
        <v>162</v>
      </c>
      <c r="AT1883" s="161" t="s">
        <v>26</v>
      </c>
      <c r="AU1883" s="161" t="s">
        <v>62</v>
      </c>
      <c r="AY1883" s="72" t="s">
        <v>107</v>
      </c>
      <c r="BE1883" s="162">
        <f>IF(N1883="základní",J1883,0)</f>
        <v>233.54</v>
      </c>
      <c r="BF1883" s="162">
        <f>IF(N1883="snížená",J1883,0)</f>
        <v>0</v>
      </c>
      <c r="BG1883" s="162">
        <f>IF(N1883="zákl. přenesená",J1883,0)</f>
        <v>0</v>
      </c>
      <c r="BH1883" s="162">
        <f>IF(N1883="sníž. přenesená",J1883,0)</f>
        <v>0</v>
      </c>
      <c r="BI1883" s="162">
        <f>IF(N1883="nulová",J1883,0)</f>
        <v>0</v>
      </c>
      <c r="BJ1883" s="72" t="s">
        <v>105</v>
      </c>
      <c r="BK1883" s="162">
        <f>ROUND(I1883*H1883,2)</f>
        <v>233.54</v>
      </c>
      <c r="BL1883" s="72" t="s">
        <v>162</v>
      </c>
      <c r="BM1883" s="161" t="s">
        <v>2933</v>
      </c>
    </row>
    <row r="1884" spans="1:65" s="82" customFormat="1" x14ac:dyDescent="0.2">
      <c r="A1884" s="79"/>
      <c r="B1884" s="80"/>
      <c r="C1884" s="79"/>
      <c r="D1884" s="163" t="s">
        <v>116</v>
      </c>
      <c r="E1884" s="79"/>
      <c r="F1884" s="164" t="s">
        <v>2934</v>
      </c>
      <c r="G1884" s="79"/>
      <c r="H1884" s="79"/>
      <c r="I1884" s="79"/>
      <c r="J1884" s="79"/>
      <c r="K1884" s="79"/>
      <c r="L1884" s="80"/>
      <c r="M1884" s="165"/>
      <c r="O1884" s="79"/>
      <c r="P1884" s="79"/>
      <c r="Q1884" s="79"/>
      <c r="R1884" s="79"/>
      <c r="S1884" s="79"/>
      <c r="T1884" s="166"/>
      <c r="U1884" s="79"/>
      <c r="V1884" s="79"/>
      <c r="W1884" s="79"/>
      <c r="X1884" s="79"/>
      <c r="Y1884" s="79"/>
      <c r="Z1884" s="79"/>
      <c r="AA1884" s="79"/>
      <c r="AB1884" s="79"/>
      <c r="AC1884" s="79"/>
      <c r="AD1884" s="79"/>
      <c r="AE1884" s="79"/>
      <c r="AT1884" s="72" t="s">
        <v>116</v>
      </c>
      <c r="AU1884" s="72" t="s">
        <v>62</v>
      </c>
    </row>
    <row r="1885" spans="1:65" s="82" customFormat="1" x14ac:dyDescent="0.2">
      <c r="A1885" s="79"/>
      <c r="B1885" s="80"/>
      <c r="C1885" s="79"/>
      <c r="D1885" s="167" t="s">
        <v>118</v>
      </c>
      <c r="E1885" s="79"/>
      <c r="F1885" s="168" t="s">
        <v>4281</v>
      </c>
      <c r="G1885" s="79"/>
      <c r="H1885" s="79"/>
      <c r="I1885" s="79"/>
      <c r="J1885" s="79"/>
      <c r="K1885" s="79"/>
      <c r="L1885" s="80"/>
      <c r="M1885" s="165"/>
      <c r="O1885" s="79"/>
      <c r="P1885" s="79"/>
      <c r="Q1885" s="79"/>
      <c r="R1885" s="79"/>
      <c r="S1885" s="79"/>
      <c r="T1885" s="166"/>
      <c r="U1885" s="79"/>
      <c r="V1885" s="79"/>
      <c r="W1885" s="79"/>
      <c r="X1885" s="79"/>
      <c r="Y1885" s="79"/>
      <c r="Z1885" s="79"/>
      <c r="AA1885" s="79"/>
      <c r="AB1885" s="79"/>
      <c r="AC1885" s="79"/>
      <c r="AD1885" s="79"/>
      <c r="AE1885" s="79"/>
      <c r="AT1885" s="72" t="s">
        <v>118</v>
      </c>
      <c r="AU1885" s="72" t="s">
        <v>62</v>
      </c>
    </row>
    <row r="1886" spans="1:65" s="82" customFormat="1" ht="16.5" customHeight="1" x14ac:dyDescent="0.2">
      <c r="A1886" s="79"/>
      <c r="B1886" s="150"/>
      <c r="C1886" s="151" t="s">
        <v>2935</v>
      </c>
      <c r="D1886" s="151" t="s">
        <v>26</v>
      </c>
      <c r="E1886" s="152" t="s">
        <v>2936</v>
      </c>
      <c r="F1886" s="153" t="s">
        <v>4282</v>
      </c>
      <c r="G1886" s="154" t="s">
        <v>161</v>
      </c>
      <c r="H1886" s="155">
        <v>1</v>
      </c>
      <c r="I1886" s="156">
        <v>169.29</v>
      </c>
      <c r="J1886" s="156">
        <f>ROUND(I1886*H1886,2)</f>
        <v>169.29</v>
      </c>
      <c r="K1886" s="153" t="s">
        <v>3562</v>
      </c>
      <c r="L1886" s="80"/>
      <c r="M1886" s="157" t="s">
        <v>31</v>
      </c>
      <c r="N1886" s="158" t="s">
        <v>3550</v>
      </c>
      <c r="O1886" s="159">
        <v>0.34300000000000003</v>
      </c>
      <c r="P1886" s="159">
        <f>O1886*H1886</f>
        <v>0.34300000000000003</v>
      </c>
      <c r="Q1886" s="159">
        <v>3.8000000000000002E-5</v>
      </c>
      <c r="R1886" s="159">
        <f>Q1886*H1886</f>
        <v>3.8000000000000002E-5</v>
      </c>
      <c r="S1886" s="159">
        <v>5.3200000000000001E-3</v>
      </c>
      <c r="T1886" s="160">
        <f>S1886*H1886</f>
        <v>5.3200000000000001E-3</v>
      </c>
      <c r="U1886" s="79"/>
      <c r="V1886" s="79"/>
      <c r="W1886" s="79"/>
      <c r="X1886" s="79"/>
      <c r="Y1886" s="79"/>
      <c r="Z1886" s="79"/>
      <c r="AA1886" s="79"/>
      <c r="AB1886" s="79"/>
      <c r="AC1886" s="79"/>
      <c r="AD1886" s="79"/>
      <c r="AE1886" s="79"/>
      <c r="AR1886" s="161" t="s">
        <v>162</v>
      </c>
      <c r="AT1886" s="161" t="s">
        <v>26</v>
      </c>
      <c r="AU1886" s="161" t="s">
        <v>62</v>
      </c>
      <c r="AY1886" s="72" t="s">
        <v>107</v>
      </c>
      <c r="BE1886" s="162">
        <f>IF(N1886="základní",J1886,0)</f>
        <v>169.29</v>
      </c>
      <c r="BF1886" s="162">
        <f>IF(N1886="snížená",J1886,0)</f>
        <v>0</v>
      </c>
      <c r="BG1886" s="162">
        <f>IF(N1886="zákl. přenesená",J1886,0)</f>
        <v>0</v>
      </c>
      <c r="BH1886" s="162">
        <f>IF(N1886="sníž. přenesená",J1886,0)</f>
        <v>0</v>
      </c>
      <c r="BI1886" s="162">
        <f>IF(N1886="nulová",J1886,0)</f>
        <v>0</v>
      </c>
      <c r="BJ1886" s="72" t="s">
        <v>105</v>
      </c>
      <c r="BK1886" s="162">
        <f>ROUND(I1886*H1886,2)</f>
        <v>169.29</v>
      </c>
      <c r="BL1886" s="72" t="s">
        <v>162</v>
      </c>
      <c r="BM1886" s="161" t="s">
        <v>2937</v>
      </c>
    </row>
    <row r="1887" spans="1:65" s="82" customFormat="1" x14ac:dyDescent="0.2">
      <c r="A1887" s="79"/>
      <c r="B1887" s="80"/>
      <c r="C1887" s="79"/>
      <c r="D1887" s="163" t="s">
        <v>116</v>
      </c>
      <c r="E1887" s="79"/>
      <c r="F1887" s="164" t="s">
        <v>2938</v>
      </c>
      <c r="G1887" s="79"/>
      <c r="H1887" s="79"/>
      <c r="I1887" s="79"/>
      <c r="J1887" s="79"/>
      <c r="K1887" s="79"/>
      <c r="L1887" s="80"/>
      <c r="M1887" s="165"/>
      <c r="O1887" s="79"/>
      <c r="P1887" s="79"/>
      <c r="Q1887" s="79"/>
      <c r="R1887" s="79"/>
      <c r="S1887" s="79"/>
      <c r="T1887" s="166"/>
      <c r="U1887" s="79"/>
      <c r="V1887" s="79"/>
      <c r="W1887" s="79"/>
      <c r="X1887" s="79"/>
      <c r="Y1887" s="79"/>
      <c r="Z1887" s="79"/>
      <c r="AA1887" s="79"/>
      <c r="AB1887" s="79"/>
      <c r="AC1887" s="79"/>
      <c r="AD1887" s="79"/>
      <c r="AE1887" s="79"/>
      <c r="AT1887" s="72" t="s">
        <v>116</v>
      </c>
      <c r="AU1887" s="72" t="s">
        <v>62</v>
      </c>
    </row>
    <row r="1888" spans="1:65" s="82" customFormat="1" x14ac:dyDescent="0.2">
      <c r="A1888" s="79"/>
      <c r="B1888" s="80"/>
      <c r="C1888" s="79"/>
      <c r="D1888" s="167" t="s">
        <v>118</v>
      </c>
      <c r="E1888" s="79"/>
      <c r="F1888" s="168" t="s">
        <v>4283</v>
      </c>
      <c r="G1888" s="79"/>
      <c r="H1888" s="79"/>
      <c r="I1888" s="79"/>
      <c r="J1888" s="79"/>
      <c r="K1888" s="79"/>
      <c r="L1888" s="80"/>
      <c r="M1888" s="165"/>
      <c r="O1888" s="79"/>
      <c r="P1888" s="79"/>
      <c r="Q1888" s="79"/>
      <c r="R1888" s="79"/>
      <c r="S1888" s="79"/>
      <c r="T1888" s="166"/>
      <c r="U1888" s="79"/>
      <c r="V1888" s="79"/>
      <c r="W1888" s="79"/>
      <c r="X1888" s="79"/>
      <c r="Y1888" s="79"/>
      <c r="Z1888" s="79"/>
      <c r="AA1888" s="79"/>
      <c r="AB1888" s="79"/>
      <c r="AC1888" s="79"/>
      <c r="AD1888" s="79"/>
      <c r="AE1888" s="79"/>
      <c r="AT1888" s="72" t="s">
        <v>118</v>
      </c>
      <c r="AU1888" s="72" t="s">
        <v>62</v>
      </c>
    </row>
    <row r="1889" spans="1:65" s="82" customFormat="1" ht="16.5" customHeight="1" x14ac:dyDescent="0.2">
      <c r="A1889" s="79"/>
      <c r="B1889" s="150"/>
      <c r="C1889" s="151" t="s">
        <v>2939</v>
      </c>
      <c r="D1889" s="151" t="s">
        <v>26</v>
      </c>
      <c r="E1889" s="152" t="s">
        <v>2940</v>
      </c>
      <c r="F1889" s="153" t="s">
        <v>4284</v>
      </c>
      <c r="G1889" s="154" t="s">
        <v>161</v>
      </c>
      <c r="H1889" s="155">
        <v>1</v>
      </c>
      <c r="I1889" s="156">
        <v>213.12</v>
      </c>
      <c r="J1889" s="156">
        <f>ROUND(I1889*H1889,2)</f>
        <v>213.12</v>
      </c>
      <c r="K1889" s="153" t="s">
        <v>3562</v>
      </c>
      <c r="L1889" s="80"/>
      <c r="M1889" s="157" t="s">
        <v>31</v>
      </c>
      <c r="N1889" s="158" t="s">
        <v>3550</v>
      </c>
      <c r="O1889" s="159">
        <v>0.437</v>
      </c>
      <c r="P1889" s="159">
        <f>O1889*H1889</f>
        <v>0.437</v>
      </c>
      <c r="Q1889" s="159">
        <v>3.8000000000000002E-5</v>
      </c>
      <c r="R1889" s="159">
        <f>Q1889*H1889</f>
        <v>3.8000000000000002E-5</v>
      </c>
      <c r="S1889" s="159">
        <v>8.26E-3</v>
      </c>
      <c r="T1889" s="160">
        <f>S1889*H1889</f>
        <v>8.26E-3</v>
      </c>
      <c r="U1889" s="79"/>
      <c r="V1889" s="79"/>
      <c r="W1889" s="79"/>
      <c r="X1889" s="79"/>
      <c r="Y1889" s="79"/>
      <c r="Z1889" s="79"/>
      <c r="AA1889" s="79"/>
      <c r="AB1889" s="79"/>
      <c r="AC1889" s="79"/>
      <c r="AD1889" s="79"/>
      <c r="AE1889" s="79"/>
      <c r="AR1889" s="161" t="s">
        <v>162</v>
      </c>
      <c r="AT1889" s="161" t="s">
        <v>26</v>
      </c>
      <c r="AU1889" s="161" t="s">
        <v>62</v>
      </c>
      <c r="AY1889" s="72" t="s">
        <v>107</v>
      </c>
      <c r="BE1889" s="162">
        <f>IF(N1889="základní",J1889,0)</f>
        <v>213.12</v>
      </c>
      <c r="BF1889" s="162">
        <f>IF(N1889="snížená",J1889,0)</f>
        <v>0</v>
      </c>
      <c r="BG1889" s="162">
        <f>IF(N1889="zákl. přenesená",J1889,0)</f>
        <v>0</v>
      </c>
      <c r="BH1889" s="162">
        <f>IF(N1889="sníž. přenesená",J1889,0)</f>
        <v>0</v>
      </c>
      <c r="BI1889" s="162">
        <f>IF(N1889="nulová",J1889,0)</f>
        <v>0</v>
      </c>
      <c r="BJ1889" s="72" t="s">
        <v>105</v>
      </c>
      <c r="BK1889" s="162">
        <f>ROUND(I1889*H1889,2)</f>
        <v>213.12</v>
      </c>
      <c r="BL1889" s="72" t="s">
        <v>162</v>
      </c>
      <c r="BM1889" s="161" t="s">
        <v>2941</v>
      </c>
    </row>
    <row r="1890" spans="1:65" s="82" customFormat="1" x14ac:dyDescent="0.2">
      <c r="A1890" s="79"/>
      <c r="B1890" s="80"/>
      <c r="C1890" s="79"/>
      <c r="D1890" s="163" t="s">
        <v>116</v>
      </c>
      <c r="E1890" s="79"/>
      <c r="F1890" s="164" t="s">
        <v>2942</v>
      </c>
      <c r="G1890" s="79"/>
      <c r="H1890" s="79"/>
      <c r="I1890" s="79"/>
      <c r="J1890" s="79"/>
      <c r="K1890" s="79"/>
      <c r="L1890" s="80"/>
      <c r="M1890" s="165"/>
      <c r="O1890" s="79"/>
      <c r="P1890" s="79"/>
      <c r="Q1890" s="79"/>
      <c r="R1890" s="79"/>
      <c r="S1890" s="79"/>
      <c r="T1890" s="166"/>
      <c r="U1890" s="79"/>
      <c r="V1890" s="79"/>
      <c r="W1890" s="79"/>
      <c r="X1890" s="79"/>
      <c r="Y1890" s="79"/>
      <c r="Z1890" s="79"/>
      <c r="AA1890" s="79"/>
      <c r="AB1890" s="79"/>
      <c r="AC1890" s="79"/>
      <c r="AD1890" s="79"/>
      <c r="AE1890" s="79"/>
      <c r="AT1890" s="72" t="s">
        <v>116</v>
      </c>
      <c r="AU1890" s="72" t="s">
        <v>62</v>
      </c>
    </row>
    <row r="1891" spans="1:65" s="82" customFormat="1" x14ac:dyDescent="0.2">
      <c r="A1891" s="79"/>
      <c r="B1891" s="80"/>
      <c r="C1891" s="79"/>
      <c r="D1891" s="167" t="s">
        <v>118</v>
      </c>
      <c r="E1891" s="79"/>
      <c r="F1891" s="168" t="s">
        <v>4285</v>
      </c>
      <c r="G1891" s="79"/>
      <c r="H1891" s="79"/>
      <c r="I1891" s="79"/>
      <c r="J1891" s="79"/>
      <c r="K1891" s="79"/>
      <c r="L1891" s="80"/>
      <c r="M1891" s="165"/>
      <c r="O1891" s="79"/>
      <c r="P1891" s="79"/>
      <c r="Q1891" s="79"/>
      <c r="R1891" s="79"/>
      <c r="S1891" s="79"/>
      <c r="T1891" s="166"/>
      <c r="U1891" s="79"/>
      <c r="V1891" s="79"/>
      <c r="W1891" s="79"/>
      <c r="X1891" s="79"/>
      <c r="Y1891" s="79"/>
      <c r="Z1891" s="79"/>
      <c r="AA1891" s="79"/>
      <c r="AB1891" s="79"/>
      <c r="AC1891" s="79"/>
      <c r="AD1891" s="79"/>
      <c r="AE1891" s="79"/>
      <c r="AT1891" s="72" t="s">
        <v>118</v>
      </c>
      <c r="AU1891" s="72" t="s">
        <v>62</v>
      </c>
    </row>
    <row r="1892" spans="1:65" s="82" customFormat="1" ht="16.5" customHeight="1" x14ac:dyDescent="0.2">
      <c r="A1892" s="79"/>
      <c r="B1892" s="150"/>
      <c r="C1892" s="151" t="s">
        <v>2943</v>
      </c>
      <c r="D1892" s="151" t="s">
        <v>26</v>
      </c>
      <c r="E1892" s="152" t="s">
        <v>2944</v>
      </c>
      <c r="F1892" s="153" t="s">
        <v>4286</v>
      </c>
      <c r="G1892" s="154" t="s">
        <v>161</v>
      </c>
      <c r="H1892" s="155">
        <v>10</v>
      </c>
      <c r="I1892" s="156">
        <v>44.02</v>
      </c>
      <c r="J1892" s="156">
        <f>ROUND(I1892*H1892,2)</f>
        <v>440.2</v>
      </c>
      <c r="K1892" s="153" t="s">
        <v>3562</v>
      </c>
      <c r="L1892" s="80"/>
      <c r="M1892" s="157" t="s">
        <v>31</v>
      </c>
      <c r="N1892" s="158" t="s">
        <v>3550</v>
      </c>
      <c r="O1892" s="159">
        <v>8.3000000000000004E-2</v>
      </c>
      <c r="P1892" s="159">
        <f>O1892*H1892</f>
        <v>0.83000000000000007</v>
      </c>
      <c r="Q1892" s="159">
        <v>2.0000000000000002E-5</v>
      </c>
      <c r="R1892" s="159">
        <f>Q1892*H1892</f>
        <v>2.0000000000000001E-4</v>
      </c>
      <c r="S1892" s="159">
        <v>0</v>
      </c>
      <c r="T1892" s="160">
        <f>S1892*H1892</f>
        <v>0</v>
      </c>
      <c r="U1892" s="79"/>
      <c r="V1892" s="79"/>
      <c r="W1892" s="79"/>
      <c r="X1892" s="79"/>
      <c r="Y1892" s="79"/>
      <c r="Z1892" s="79"/>
      <c r="AA1892" s="79"/>
      <c r="AB1892" s="79"/>
      <c r="AC1892" s="79"/>
      <c r="AD1892" s="79"/>
      <c r="AE1892" s="79"/>
      <c r="AR1892" s="161" t="s">
        <v>162</v>
      </c>
      <c r="AT1892" s="161" t="s">
        <v>26</v>
      </c>
      <c r="AU1892" s="161" t="s">
        <v>62</v>
      </c>
      <c r="AY1892" s="72" t="s">
        <v>107</v>
      </c>
      <c r="BE1892" s="162">
        <f>IF(N1892="základní",J1892,0)</f>
        <v>440.2</v>
      </c>
      <c r="BF1892" s="162">
        <f>IF(N1892="snížená",J1892,0)</f>
        <v>0</v>
      </c>
      <c r="BG1892" s="162">
        <f>IF(N1892="zákl. přenesená",J1892,0)</f>
        <v>0</v>
      </c>
      <c r="BH1892" s="162">
        <f>IF(N1892="sníž. přenesená",J1892,0)</f>
        <v>0</v>
      </c>
      <c r="BI1892" s="162">
        <f>IF(N1892="nulová",J1892,0)</f>
        <v>0</v>
      </c>
      <c r="BJ1892" s="72" t="s">
        <v>105</v>
      </c>
      <c r="BK1892" s="162">
        <f>ROUND(I1892*H1892,2)</f>
        <v>440.2</v>
      </c>
      <c r="BL1892" s="72" t="s">
        <v>162</v>
      </c>
      <c r="BM1892" s="161" t="s">
        <v>2945</v>
      </c>
    </row>
    <row r="1893" spans="1:65" s="82" customFormat="1" x14ac:dyDescent="0.2">
      <c r="A1893" s="79"/>
      <c r="B1893" s="80"/>
      <c r="C1893" s="79"/>
      <c r="D1893" s="163" t="s">
        <v>116</v>
      </c>
      <c r="E1893" s="79"/>
      <c r="F1893" s="164" t="s">
        <v>2946</v>
      </c>
      <c r="G1893" s="79"/>
      <c r="H1893" s="79"/>
      <c r="I1893" s="79"/>
      <c r="J1893" s="79"/>
      <c r="K1893" s="79"/>
      <c r="L1893" s="80"/>
      <c r="M1893" s="165"/>
      <c r="O1893" s="79"/>
      <c r="P1893" s="79"/>
      <c r="Q1893" s="79"/>
      <c r="R1893" s="79"/>
      <c r="S1893" s="79"/>
      <c r="T1893" s="166"/>
      <c r="U1893" s="79"/>
      <c r="V1893" s="79"/>
      <c r="W1893" s="79"/>
      <c r="X1893" s="79"/>
      <c r="Y1893" s="79"/>
      <c r="Z1893" s="79"/>
      <c r="AA1893" s="79"/>
      <c r="AB1893" s="79"/>
      <c r="AC1893" s="79"/>
      <c r="AD1893" s="79"/>
      <c r="AE1893" s="79"/>
      <c r="AT1893" s="72" t="s">
        <v>116</v>
      </c>
      <c r="AU1893" s="72" t="s">
        <v>62</v>
      </c>
    </row>
    <row r="1894" spans="1:65" s="82" customFormat="1" x14ac:dyDescent="0.2">
      <c r="A1894" s="79"/>
      <c r="B1894" s="80"/>
      <c r="C1894" s="79"/>
      <c r="D1894" s="167" t="s">
        <v>118</v>
      </c>
      <c r="E1894" s="79"/>
      <c r="F1894" s="168" t="s">
        <v>4287</v>
      </c>
      <c r="G1894" s="79"/>
      <c r="H1894" s="79"/>
      <c r="I1894" s="79"/>
      <c r="J1894" s="79"/>
      <c r="K1894" s="79"/>
      <c r="L1894" s="80"/>
      <c r="M1894" s="165"/>
      <c r="O1894" s="79"/>
      <c r="P1894" s="79"/>
      <c r="Q1894" s="79"/>
      <c r="R1894" s="79"/>
      <c r="S1894" s="79"/>
      <c r="T1894" s="166"/>
      <c r="U1894" s="79"/>
      <c r="V1894" s="79"/>
      <c r="W1894" s="79"/>
      <c r="X1894" s="79"/>
      <c r="Y1894" s="79"/>
      <c r="Z1894" s="79"/>
      <c r="AA1894" s="79"/>
      <c r="AB1894" s="79"/>
      <c r="AC1894" s="79"/>
      <c r="AD1894" s="79"/>
      <c r="AE1894" s="79"/>
      <c r="AT1894" s="72" t="s">
        <v>118</v>
      </c>
      <c r="AU1894" s="72" t="s">
        <v>62</v>
      </c>
    </row>
    <row r="1895" spans="1:65" s="82" customFormat="1" ht="16.5" customHeight="1" x14ac:dyDescent="0.2">
      <c r="A1895" s="79"/>
      <c r="B1895" s="150"/>
      <c r="C1895" s="151" t="s">
        <v>2947</v>
      </c>
      <c r="D1895" s="151" t="s">
        <v>26</v>
      </c>
      <c r="E1895" s="152" t="s">
        <v>2948</v>
      </c>
      <c r="F1895" s="153" t="s">
        <v>4288</v>
      </c>
      <c r="G1895" s="154" t="s">
        <v>161</v>
      </c>
      <c r="H1895" s="155">
        <v>8</v>
      </c>
      <c r="I1895" s="156">
        <v>63.61</v>
      </c>
      <c r="J1895" s="156">
        <f>ROUND(I1895*H1895,2)</f>
        <v>508.88</v>
      </c>
      <c r="K1895" s="153" t="s">
        <v>3562</v>
      </c>
      <c r="L1895" s="80"/>
      <c r="M1895" s="157" t="s">
        <v>31</v>
      </c>
      <c r="N1895" s="158" t="s">
        <v>3550</v>
      </c>
      <c r="O1895" s="159">
        <v>0.125</v>
      </c>
      <c r="P1895" s="159">
        <f>O1895*H1895</f>
        <v>1</v>
      </c>
      <c r="Q1895" s="159">
        <v>2.0000000000000002E-5</v>
      </c>
      <c r="R1895" s="159">
        <f>Q1895*H1895</f>
        <v>1.6000000000000001E-4</v>
      </c>
      <c r="S1895" s="159">
        <v>0</v>
      </c>
      <c r="T1895" s="160">
        <f>S1895*H1895</f>
        <v>0</v>
      </c>
      <c r="U1895" s="79"/>
      <c r="V1895" s="79"/>
      <c r="W1895" s="79"/>
      <c r="X1895" s="79"/>
      <c r="Y1895" s="79"/>
      <c r="Z1895" s="79"/>
      <c r="AA1895" s="79"/>
      <c r="AB1895" s="79"/>
      <c r="AC1895" s="79"/>
      <c r="AD1895" s="79"/>
      <c r="AE1895" s="79"/>
      <c r="AR1895" s="161" t="s">
        <v>162</v>
      </c>
      <c r="AT1895" s="161" t="s">
        <v>26</v>
      </c>
      <c r="AU1895" s="161" t="s">
        <v>62</v>
      </c>
      <c r="AY1895" s="72" t="s">
        <v>107</v>
      </c>
      <c r="BE1895" s="162">
        <f>IF(N1895="základní",J1895,0)</f>
        <v>508.88</v>
      </c>
      <c r="BF1895" s="162">
        <f>IF(N1895="snížená",J1895,0)</f>
        <v>0</v>
      </c>
      <c r="BG1895" s="162">
        <f>IF(N1895="zákl. přenesená",J1895,0)</f>
        <v>0</v>
      </c>
      <c r="BH1895" s="162">
        <f>IF(N1895="sníž. přenesená",J1895,0)</f>
        <v>0</v>
      </c>
      <c r="BI1895" s="162">
        <f>IF(N1895="nulová",J1895,0)</f>
        <v>0</v>
      </c>
      <c r="BJ1895" s="72" t="s">
        <v>105</v>
      </c>
      <c r="BK1895" s="162">
        <f>ROUND(I1895*H1895,2)</f>
        <v>508.88</v>
      </c>
      <c r="BL1895" s="72" t="s">
        <v>162</v>
      </c>
      <c r="BM1895" s="161" t="s">
        <v>2949</v>
      </c>
    </row>
    <row r="1896" spans="1:65" s="82" customFormat="1" x14ac:dyDescent="0.2">
      <c r="A1896" s="79"/>
      <c r="B1896" s="80"/>
      <c r="C1896" s="79"/>
      <c r="D1896" s="163" t="s">
        <v>116</v>
      </c>
      <c r="E1896" s="79"/>
      <c r="F1896" s="164" t="s">
        <v>2950</v>
      </c>
      <c r="G1896" s="79"/>
      <c r="H1896" s="79"/>
      <c r="I1896" s="79"/>
      <c r="J1896" s="79"/>
      <c r="K1896" s="79"/>
      <c r="L1896" s="80"/>
      <c r="M1896" s="165"/>
      <c r="O1896" s="79"/>
      <c r="P1896" s="79"/>
      <c r="Q1896" s="79"/>
      <c r="R1896" s="79"/>
      <c r="S1896" s="79"/>
      <c r="T1896" s="166"/>
      <c r="U1896" s="79"/>
      <c r="V1896" s="79"/>
      <c r="W1896" s="79"/>
      <c r="X1896" s="79"/>
      <c r="Y1896" s="79"/>
      <c r="Z1896" s="79"/>
      <c r="AA1896" s="79"/>
      <c r="AB1896" s="79"/>
      <c r="AC1896" s="79"/>
      <c r="AD1896" s="79"/>
      <c r="AE1896" s="79"/>
      <c r="AT1896" s="72" t="s">
        <v>116</v>
      </c>
      <c r="AU1896" s="72" t="s">
        <v>62</v>
      </c>
    </row>
    <row r="1897" spans="1:65" s="82" customFormat="1" x14ac:dyDescent="0.2">
      <c r="A1897" s="79"/>
      <c r="B1897" s="80"/>
      <c r="C1897" s="79"/>
      <c r="D1897" s="167" t="s">
        <v>118</v>
      </c>
      <c r="E1897" s="79"/>
      <c r="F1897" s="168" t="s">
        <v>4289</v>
      </c>
      <c r="G1897" s="79"/>
      <c r="H1897" s="79"/>
      <c r="I1897" s="79"/>
      <c r="J1897" s="79"/>
      <c r="K1897" s="79"/>
      <c r="L1897" s="80"/>
      <c r="M1897" s="165"/>
      <c r="O1897" s="79"/>
      <c r="P1897" s="79"/>
      <c r="Q1897" s="79"/>
      <c r="R1897" s="79"/>
      <c r="S1897" s="79"/>
      <c r="T1897" s="166"/>
      <c r="U1897" s="79"/>
      <c r="V1897" s="79"/>
      <c r="W1897" s="79"/>
      <c r="X1897" s="79"/>
      <c r="Y1897" s="79"/>
      <c r="Z1897" s="79"/>
      <c r="AA1897" s="79"/>
      <c r="AB1897" s="79"/>
      <c r="AC1897" s="79"/>
      <c r="AD1897" s="79"/>
      <c r="AE1897" s="79"/>
      <c r="AT1897" s="72" t="s">
        <v>118</v>
      </c>
      <c r="AU1897" s="72" t="s">
        <v>62</v>
      </c>
    </row>
    <row r="1898" spans="1:65" s="82" customFormat="1" ht="16.5" customHeight="1" x14ac:dyDescent="0.2">
      <c r="A1898" s="79"/>
      <c r="B1898" s="150"/>
      <c r="C1898" s="151" t="s">
        <v>2951</v>
      </c>
      <c r="D1898" s="151" t="s">
        <v>26</v>
      </c>
      <c r="E1898" s="152" t="s">
        <v>2952</v>
      </c>
      <c r="F1898" s="153" t="s">
        <v>4290</v>
      </c>
      <c r="G1898" s="154" t="s">
        <v>161</v>
      </c>
      <c r="H1898" s="155">
        <v>4</v>
      </c>
      <c r="I1898" s="156">
        <v>96.53</v>
      </c>
      <c r="J1898" s="156">
        <f>ROUND(I1898*H1898,2)</f>
        <v>386.12</v>
      </c>
      <c r="K1898" s="153" t="s">
        <v>3562</v>
      </c>
      <c r="L1898" s="80"/>
      <c r="M1898" s="157" t="s">
        <v>31</v>
      </c>
      <c r="N1898" s="158" t="s">
        <v>3550</v>
      </c>
      <c r="O1898" s="159">
        <v>0.187</v>
      </c>
      <c r="P1898" s="159">
        <f>O1898*H1898</f>
        <v>0.748</v>
      </c>
      <c r="Q1898" s="159">
        <v>3.8000000000000002E-5</v>
      </c>
      <c r="R1898" s="159">
        <f>Q1898*H1898</f>
        <v>1.5200000000000001E-4</v>
      </c>
      <c r="S1898" s="159">
        <v>0</v>
      </c>
      <c r="T1898" s="160">
        <f>S1898*H1898</f>
        <v>0</v>
      </c>
      <c r="U1898" s="79"/>
      <c r="V1898" s="79"/>
      <c r="W1898" s="79"/>
      <c r="X1898" s="79"/>
      <c r="Y1898" s="79"/>
      <c r="Z1898" s="79"/>
      <c r="AA1898" s="79"/>
      <c r="AB1898" s="79"/>
      <c r="AC1898" s="79"/>
      <c r="AD1898" s="79"/>
      <c r="AE1898" s="79"/>
      <c r="AR1898" s="161" t="s">
        <v>162</v>
      </c>
      <c r="AT1898" s="161" t="s">
        <v>26</v>
      </c>
      <c r="AU1898" s="161" t="s">
        <v>62</v>
      </c>
      <c r="AY1898" s="72" t="s">
        <v>107</v>
      </c>
      <c r="BE1898" s="162">
        <f>IF(N1898="základní",J1898,0)</f>
        <v>386.12</v>
      </c>
      <c r="BF1898" s="162">
        <f>IF(N1898="snížená",J1898,0)</f>
        <v>0</v>
      </c>
      <c r="BG1898" s="162">
        <f>IF(N1898="zákl. přenesená",J1898,0)</f>
        <v>0</v>
      </c>
      <c r="BH1898" s="162">
        <f>IF(N1898="sníž. přenesená",J1898,0)</f>
        <v>0</v>
      </c>
      <c r="BI1898" s="162">
        <f>IF(N1898="nulová",J1898,0)</f>
        <v>0</v>
      </c>
      <c r="BJ1898" s="72" t="s">
        <v>105</v>
      </c>
      <c r="BK1898" s="162">
        <f>ROUND(I1898*H1898,2)</f>
        <v>386.12</v>
      </c>
      <c r="BL1898" s="72" t="s">
        <v>162</v>
      </c>
      <c r="BM1898" s="161" t="s">
        <v>2953</v>
      </c>
    </row>
    <row r="1899" spans="1:65" s="82" customFormat="1" x14ac:dyDescent="0.2">
      <c r="A1899" s="79"/>
      <c r="B1899" s="80"/>
      <c r="C1899" s="79"/>
      <c r="D1899" s="163" t="s">
        <v>116</v>
      </c>
      <c r="E1899" s="79"/>
      <c r="F1899" s="164" t="s">
        <v>2954</v>
      </c>
      <c r="G1899" s="79"/>
      <c r="H1899" s="79"/>
      <c r="I1899" s="79"/>
      <c r="J1899" s="79"/>
      <c r="K1899" s="79"/>
      <c r="L1899" s="80"/>
      <c r="M1899" s="165"/>
      <c r="O1899" s="79"/>
      <c r="P1899" s="79"/>
      <c r="Q1899" s="79"/>
      <c r="R1899" s="79"/>
      <c r="S1899" s="79"/>
      <c r="T1899" s="166"/>
      <c r="U1899" s="79"/>
      <c r="V1899" s="79"/>
      <c r="W1899" s="79"/>
      <c r="X1899" s="79"/>
      <c r="Y1899" s="79"/>
      <c r="Z1899" s="79"/>
      <c r="AA1899" s="79"/>
      <c r="AB1899" s="79"/>
      <c r="AC1899" s="79"/>
      <c r="AD1899" s="79"/>
      <c r="AE1899" s="79"/>
      <c r="AT1899" s="72" t="s">
        <v>116</v>
      </c>
      <c r="AU1899" s="72" t="s">
        <v>62</v>
      </c>
    </row>
    <row r="1900" spans="1:65" s="82" customFormat="1" x14ac:dyDescent="0.2">
      <c r="A1900" s="79"/>
      <c r="B1900" s="80"/>
      <c r="C1900" s="79"/>
      <c r="D1900" s="167" t="s">
        <v>118</v>
      </c>
      <c r="E1900" s="79"/>
      <c r="F1900" s="168" t="s">
        <v>4291</v>
      </c>
      <c r="G1900" s="79"/>
      <c r="H1900" s="79"/>
      <c r="I1900" s="79"/>
      <c r="J1900" s="79"/>
      <c r="K1900" s="79"/>
      <c r="L1900" s="80"/>
      <c r="M1900" s="165"/>
      <c r="O1900" s="79"/>
      <c r="P1900" s="79"/>
      <c r="Q1900" s="79"/>
      <c r="R1900" s="79"/>
      <c r="S1900" s="79"/>
      <c r="T1900" s="166"/>
      <c r="U1900" s="79"/>
      <c r="V1900" s="79"/>
      <c r="W1900" s="79"/>
      <c r="X1900" s="79"/>
      <c r="Y1900" s="79"/>
      <c r="Z1900" s="79"/>
      <c r="AA1900" s="79"/>
      <c r="AB1900" s="79"/>
      <c r="AC1900" s="79"/>
      <c r="AD1900" s="79"/>
      <c r="AE1900" s="79"/>
      <c r="AT1900" s="72" t="s">
        <v>118</v>
      </c>
      <c r="AU1900" s="72" t="s">
        <v>62</v>
      </c>
    </row>
    <row r="1901" spans="1:65" s="82" customFormat="1" ht="16.5" customHeight="1" x14ac:dyDescent="0.2">
      <c r="A1901" s="79"/>
      <c r="B1901" s="150"/>
      <c r="C1901" s="151" t="s">
        <v>2955</v>
      </c>
      <c r="D1901" s="151" t="s">
        <v>26</v>
      </c>
      <c r="E1901" s="152" t="s">
        <v>2956</v>
      </c>
      <c r="F1901" s="153" t="s">
        <v>4292</v>
      </c>
      <c r="G1901" s="154" t="s">
        <v>161</v>
      </c>
      <c r="H1901" s="155">
        <v>2</v>
      </c>
      <c r="I1901" s="156">
        <v>169.29</v>
      </c>
      <c r="J1901" s="156">
        <f>ROUND(I1901*H1901,2)</f>
        <v>338.58</v>
      </c>
      <c r="K1901" s="153" t="s">
        <v>3562</v>
      </c>
      <c r="L1901" s="80"/>
      <c r="M1901" s="157" t="s">
        <v>31</v>
      </c>
      <c r="N1901" s="158" t="s">
        <v>3550</v>
      </c>
      <c r="O1901" s="159">
        <v>0.34300000000000003</v>
      </c>
      <c r="P1901" s="159">
        <f>O1901*H1901</f>
        <v>0.68600000000000005</v>
      </c>
      <c r="Q1901" s="159">
        <v>3.8000000000000002E-5</v>
      </c>
      <c r="R1901" s="159">
        <f>Q1901*H1901</f>
        <v>7.6000000000000004E-5</v>
      </c>
      <c r="S1901" s="159">
        <v>0</v>
      </c>
      <c r="T1901" s="160">
        <f>S1901*H1901</f>
        <v>0</v>
      </c>
      <c r="U1901" s="79"/>
      <c r="V1901" s="79"/>
      <c r="W1901" s="79"/>
      <c r="X1901" s="79"/>
      <c r="Y1901" s="79"/>
      <c r="Z1901" s="79"/>
      <c r="AA1901" s="79"/>
      <c r="AB1901" s="79"/>
      <c r="AC1901" s="79"/>
      <c r="AD1901" s="79"/>
      <c r="AE1901" s="79"/>
      <c r="AR1901" s="161" t="s">
        <v>162</v>
      </c>
      <c r="AT1901" s="161" t="s">
        <v>26</v>
      </c>
      <c r="AU1901" s="161" t="s">
        <v>62</v>
      </c>
      <c r="AY1901" s="72" t="s">
        <v>107</v>
      </c>
      <c r="BE1901" s="162">
        <f>IF(N1901="základní",J1901,0)</f>
        <v>338.58</v>
      </c>
      <c r="BF1901" s="162">
        <f>IF(N1901="snížená",J1901,0)</f>
        <v>0</v>
      </c>
      <c r="BG1901" s="162">
        <f>IF(N1901="zákl. přenesená",J1901,0)</f>
        <v>0</v>
      </c>
      <c r="BH1901" s="162">
        <f>IF(N1901="sníž. přenesená",J1901,0)</f>
        <v>0</v>
      </c>
      <c r="BI1901" s="162">
        <f>IF(N1901="nulová",J1901,0)</f>
        <v>0</v>
      </c>
      <c r="BJ1901" s="72" t="s">
        <v>105</v>
      </c>
      <c r="BK1901" s="162">
        <f>ROUND(I1901*H1901,2)</f>
        <v>338.58</v>
      </c>
      <c r="BL1901" s="72" t="s">
        <v>162</v>
      </c>
      <c r="BM1901" s="161" t="s">
        <v>2957</v>
      </c>
    </row>
    <row r="1902" spans="1:65" s="82" customFormat="1" x14ac:dyDescent="0.2">
      <c r="A1902" s="79"/>
      <c r="B1902" s="80"/>
      <c r="C1902" s="79"/>
      <c r="D1902" s="163" t="s">
        <v>116</v>
      </c>
      <c r="E1902" s="79"/>
      <c r="F1902" s="164" t="s">
        <v>2958</v>
      </c>
      <c r="G1902" s="79"/>
      <c r="H1902" s="79"/>
      <c r="I1902" s="79"/>
      <c r="J1902" s="79"/>
      <c r="K1902" s="79"/>
      <c r="L1902" s="80"/>
      <c r="M1902" s="165"/>
      <c r="O1902" s="79"/>
      <c r="P1902" s="79"/>
      <c r="Q1902" s="79"/>
      <c r="R1902" s="79"/>
      <c r="S1902" s="79"/>
      <c r="T1902" s="166"/>
      <c r="U1902" s="79"/>
      <c r="V1902" s="79"/>
      <c r="W1902" s="79"/>
      <c r="X1902" s="79"/>
      <c r="Y1902" s="79"/>
      <c r="Z1902" s="79"/>
      <c r="AA1902" s="79"/>
      <c r="AB1902" s="79"/>
      <c r="AC1902" s="79"/>
      <c r="AD1902" s="79"/>
      <c r="AE1902" s="79"/>
      <c r="AT1902" s="72" t="s">
        <v>116</v>
      </c>
      <c r="AU1902" s="72" t="s">
        <v>62</v>
      </c>
    </row>
    <row r="1903" spans="1:65" s="82" customFormat="1" x14ac:dyDescent="0.2">
      <c r="A1903" s="79"/>
      <c r="B1903" s="80"/>
      <c r="C1903" s="79"/>
      <c r="D1903" s="167" t="s">
        <v>118</v>
      </c>
      <c r="E1903" s="79"/>
      <c r="F1903" s="168" t="s">
        <v>4293</v>
      </c>
      <c r="G1903" s="79"/>
      <c r="H1903" s="79"/>
      <c r="I1903" s="79"/>
      <c r="J1903" s="79"/>
      <c r="K1903" s="79"/>
      <c r="L1903" s="80"/>
      <c r="M1903" s="165"/>
      <c r="O1903" s="79"/>
      <c r="P1903" s="79"/>
      <c r="Q1903" s="79"/>
      <c r="R1903" s="79"/>
      <c r="S1903" s="79"/>
      <c r="T1903" s="166"/>
      <c r="U1903" s="79"/>
      <c r="V1903" s="79"/>
      <c r="W1903" s="79"/>
      <c r="X1903" s="79"/>
      <c r="Y1903" s="79"/>
      <c r="Z1903" s="79"/>
      <c r="AA1903" s="79"/>
      <c r="AB1903" s="79"/>
      <c r="AC1903" s="79"/>
      <c r="AD1903" s="79"/>
      <c r="AE1903" s="79"/>
      <c r="AT1903" s="72" t="s">
        <v>118</v>
      </c>
      <c r="AU1903" s="72" t="s">
        <v>62</v>
      </c>
    </row>
    <row r="1904" spans="1:65" s="82" customFormat="1" ht="16.5" customHeight="1" x14ac:dyDescent="0.2">
      <c r="A1904" s="79"/>
      <c r="B1904" s="150"/>
      <c r="C1904" s="151" t="s">
        <v>2959</v>
      </c>
      <c r="D1904" s="151" t="s">
        <v>26</v>
      </c>
      <c r="E1904" s="152" t="s">
        <v>2960</v>
      </c>
      <c r="F1904" s="153" t="s">
        <v>2961</v>
      </c>
      <c r="G1904" s="154" t="s">
        <v>161</v>
      </c>
      <c r="H1904" s="155">
        <v>5</v>
      </c>
      <c r="I1904" s="156">
        <v>70.75</v>
      </c>
      <c r="J1904" s="156">
        <f>ROUND(I1904*H1904,2)</f>
        <v>353.75</v>
      </c>
      <c r="K1904" s="153" t="s">
        <v>3562</v>
      </c>
      <c r="L1904" s="80"/>
      <c r="M1904" s="157" t="s">
        <v>31</v>
      </c>
      <c r="N1904" s="158" t="s">
        <v>3550</v>
      </c>
      <c r="O1904" s="159">
        <v>0.14599999999999999</v>
      </c>
      <c r="P1904" s="159">
        <f>O1904*H1904</f>
        <v>0.73</v>
      </c>
      <c r="Q1904" s="159">
        <v>1.0000000000000001E-5</v>
      </c>
      <c r="R1904" s="159">
        <f>Q1904*H1904</f>
        <v>5.0000000000000002E-5</v>
      </c>
      <c r="S1904" s="159">
        <v>4.0000000000000002E-4</v>
      </c>
      <c r="T1904" s="160">
        <f>S1904*H1904</f>
        <v>2E-3</v>
      </c>
      <c r="U1904" s="79"/>
      <c r="V1904" s="79"/>
      <c r="W1904" s="79"/>
      <c r="X1904" s="79"/>
      <c r="Y1904" s="79"/>
      <c r="Z1904" s="79"/>
      <c r="AA1904" s="79"/>
      <c r="AB1904" s="79"/>
      <c r="AC1904" s="79"/>
      <c r="AD1904" s="79"/>
      <c r="AE1904" s="79"/>
      <c r="AR1904" s="161" t="s">
        <v>162</v>
      </c>
      <c r="AT1904" s="161" t="s">
        <v>26</v>
      </c>
      <c r="AU1904" s="161" t="s">
        <v>62</v>
      </c>
      <c r="AY1904" s="72" t="s">
        <v>107</v>
      </c>
      <c r="BE1904" s="162">
        <f>IF(N1904="základní",J1904,0)</f>
        <v>353.75</v>
      </c>
      <c r="BF1904" s="162">
        <f>IF(N1904="snížená",J1904,0)</f>
        <v>0</v>
      </c>
      <c r="BG1904" s="162">
        <f>IF(N1904="zákl. přenesená",J1904,0)</f>
        <v>0</v>
      </c>
      <c r="BH1904" s="162">
        <f>IF(N1904="sníž. přenesená",J1904,0)</f>
        <v>0</v>
      </c>
      <c r="BI1904" s="162">
        <f>IF(N1904="nulová",J1904,0)</f>
        <v>0</v>
      </c>
      <c r="BJ1904" s="72" t="s">
        <v>105</v>
      </c>
      <c r="BK1904" s="162">
        <f>ROUND(I1904*H1904,2)</f>
        <v>353.75</v>
      </c>
      <c r="BL1904" s="72" t="s">
        <v>162</v>
      </c>
      <c r="BM1904" s="161" t="s">
        <v>2962</v>
      </c>
    </row>
    <row r="1905" spans="1:65" s="82" customFormat="1" x14ac:dyDescent="0.2">
      <c r="A1905" s="79"/>
      <c r="B1905" s="80"/>
      <c r="C1905" s="79"/>
      <c r="D1905" s="163" t="s">
        <v>116</v>
      </c>
      <c r="E1905" s="79"/>
      <c r="F1905" s="164" t="s">
        <v>2963</v>
      </c>
      <c r="G1905" s="79"/>
      <c r="H1905" s="79"/>
      <c r="I1905" s="79"/>
      <c r="J1905" s="79"/>
      <c r="K1905" s="79"/>
      <c r="L1905" s="80"/>
      <c r="M1905" s="165"/>
      <c r="O1905" s="79"/>
      <c r="P1905" s="79"/>
      <c r="Q1905" s="79"/>
      <c r="R1905" s="79"/>
      <c r="S1905" s="79"/>
      <c r="T1905" s="166"/>
      <c r="U1905" s="79"/>
      <c r="V1905" s="79"/>
      <c r="W1905" s="79"/>
      <c r="X1905" s="79"/>
      <c r="Y1905" s="79"/>
      <c r="Z1905" s="79"/>
      <c r="AA1905" s="79"/>
      <c r="AB1905" s="79"/>
      <c r="AC1905" s="79"/>
      <c r="AD1905" s="79"/>
      <c r="AE1905" s="79"/>
      <c r="AT1905" s="72" t="s">
        <v>116</v>
      </c>
      <c r="AU1905" s="72" t="s">
        <v>62</v>
      </c>
    </row>
    <row r="1906" spans="1:65" s="82" customFormat="1" x14ac:dyDescent="0.2">
      <c r="A1906" s="79"/>
      <c r="B1906" s="80"/>
      <c r="C1906" s="79"/>
      <c r="D1906" s="167" t="s">
        <v>118</v>
      </c>
      <c r="E1906" s="79"/>
      <c r="F1906" s="168" t="s">
        <v>4294</v>
      </c>
      <c r="G1906" s="79"/>
      <c r="H1906" s="79"/>
      <c r="I1906" s="79"/>
      <c r="J1906" s="79"/>
      <c r="K1906" s="79"/>
      <c r="L1906" s="80"/>
      <c r="M1906" s="165"/>
      <c r="O1906" s="79"/>
      <c r="P1906" s="79"/>
      <c r="Q1906" s="79"/>
      <c r="R1906" s="79"/>
      <c r="S1906" s="79"/>
      <c r="T1906" s="166"/>
      <c r="U1906" s="79"/>
      <c r="V1906" s="79"/>
      <c r="W1906" s="79"/>
      <c r="X1906" s="79"/>
      <c r="Y1906" s="79"/>
      <c r="Z1906" s="79"/>
      <c r="AA1906" s="79"/>
      <c r="AB1906" s="79"/>
      <c r="AC1906" s="79"/>
      <c r="AD1906" s="79"/>
      <c r="AE1906" s="79"/>
      <c r="AT1906" s="72" t="s">
        <v>118</v>
      </c>
      <c r="AU1906" s="72" t="s">
        <v>62</v>
      </c>
    </row>
    <row r="1907" spans="1:65" s="82" customFormat="1" ht="16.5" customHeight="1" x14ac:dyDescent="0.2">
      <c r="A1907" s="79"/>
      <c r="B1907" s="150"/>
      <c r="C1907" s="151" t="s">
        <v>2964</v>
      </c>
      <c r="D1907" s="151" t="s">
        <v>26</v>
      </c>
      <c r="E1907" s="152" t="s">
        <v>2965</v>
      </c>
      <c r="F1907" s="153" t="s">
        <v>2966</v>
      </c>
      <c r="G1907" s="154" t="s">
        <v>161</v>
      </c>
      <c r="H1907" s="155">
        <v>1</v>
      </c>
      <c r="I1907" s="156">
        <v>70.75</v>
      </c>
      <c r="J1907" s="156">
        <f>ROUND(I1907*H1907,2)</f>
        <v>70.75</v>
      </c>
      <c r="K1907" s="153" t="s">
        <v>3562</v>
      </c>
      <c r="L1907" s="80"/>
      <c r="M1907" s="157" t="s">
        <v>31</v>
      </c>
      <c r="N1907" s="158" t="s">
        <v>3550</v>
      </c>
      <c r="O1907" s="159">
        <v>0.14599999999999999</v>
      </c>
      <c r="P1907" s="159">
        <f>O1907*H1907</f>
        <v>0.14599999999999999</v>
      </c>
      <c r="Q1907" s="159">
        <v>1.0000000000000001E-5</v>
      </c>
      <c r="R1907" s="159">
        <f>Q1907*H1907</f>
        <v>1.0000000000000001E-5</v>
      </c>
      <c r="S1907" s="159">
        <v>1.07E-3</v>
      </c>
      <c r="T1907" s="160">
        <f>S1907*H1907</f>
        <v>1.07E-3</v>
      </c>
      <c r="U1907" s="79"/>
      <c r="V1907" s="79"/>
      <c r="W1907" s="79"/>
      <c r="X1907" s="79"/>
      <c r="Y1907" s="79"/>
      <c r="Z1907" s="79"/>
      <c r="AA1907" s="79"/>
      <c r="AB1907" s="79"/>
      <c r="AC1907" s="79"/>
      <c r="AD1907" s="79"/>
      <c r="AE1907" s="79"/>
      <c r="AR1907" s="161" t="s">
        <v>162</v>
      </c>
      <c r="AT1907" s="161" t="s">
        <v>26</v>
      </c>
      <c r="AU1907" s="161" t="s">
        <v>62</v>
      </c>
      <c r="AY1907" s="72" t="s">
        <v>107</v>
      </c>
      <c r="BE1907" s="162">
        <f>IF(N1907="základní",J1907,0)</f>
        <v>70.75</v>
      </c>
      <c r="BF1907" s="162">
        <f>IF(N1907="snížená",J1907,0)</f>
        <v>0</v>
      </c>
      <c r="BG1907" s="162">
        <f>IF(N1907="zákl. přenesená",J1907,0)</f>
        <v>0</v>
      </c>
      <c r="BH1907" s="162">
        <f>IF(N1907="sníž. přenesená",J1907,0)</f>
        <v>0</v>
      </c>
      <c r="BI1907" s="162">
        <f>IF(N1907="nulová",J1907,0)</f>
        <v>0</v>
      </c>
      <c r="BJ1907" s="72" t="s">
        <v>105</v>
      </c>
      <c r="BK1907" s="162">
        <f>ROUND(I1907*H1907,2)</f>
        <v>70.75</v>
      </c>
      <c r="BL1907" s="72" t="s">
        <v>162</v>
      </c>
      <c r="BM1907" s="161" t="s">
        <v>2967</v>
      </c>
    </row>
    <row r="1908" spans="1:65" s="82" customFormat="1" x14ac:dyDescent="0.2">
      <c r="A1908" s="79"/>
      <c r="B1908" s="80"/>
      <c r="C1908" s="79"/>
      <c r="D1908" s="163" t="s">
        <v>116</v>
      </c>
      <c r="E1908" s="79"/>
      <c r="F1908" s="164" t="s">
        <v>2968</v>
      </c>
      <c r="G1908" s="79"/>
      <c r="H1908" s="79"/>
      <c r="I1908" s="79"/>
      <c r="J1908" s="79"/>
      <c r="K1908" s="79"/>
      <c r="L1908" s="80"/>
      <c r="M1908" s="165"/>
      <c r="O1908" s="79"/>
      <c r="P1908" s="79"/>
      <c r="Q1908" s="79"/>
      <c r="R1908" s="79"/>
      <c r="S1908" s="79"/>
      <c r="T1908" s="166"/>
      <c r="U1908" s="79"/>
      <c r="V1908" s="79"/>
      <c r="W1908" s="79"/>
      <c r="X1908" s="79"/>
      <c r="Y1908" s="79"/>
      <c r="Z1908" s="79"/>
      <c r="AA1908" s="79"/>
      <c r="AB1908" s="79"/>
      <c r="AC1908" s="79"/>
      <c r="AD1908" s="79"/>
      <c r="AE1908" s="79"/>
      <c r="AT1908" s="72" t="s">
        <v>116</v>
      </c>
      <c r="AU1908" s="72" t="s">
        <v>62</v>
      </c>
    </row>
    <row r="1909" spans="1:65" s="82" customFormat="1" x14ac:dyDescent="0.2">
      <c r="A1909" s="79"/>
      <c r="B1909" s="80"/>
      <c r="C1909" s="79"/>
      <c r="D1909" s="167" t="s">
        <v>118</v>
      </c>
      <c r="E1909" s="79"/>
      <c r="F1909" s="168" t="s">
        <v>4295</v>
      </c>
      <c r="G1909" s="79"/>
      <c r="H1909" s="79"/>
      <c r="I1909" s="79"/>
      <c r="J1909" s="79"/>
      <c r="K1909" s="79"/>
      <c r="L1909" s="80"/>
      <c r="M1909" s="165"/>
      <c r="O1909" s="79"/>
      <c r="P1909" s="79"/>
      <c r="Q1909" s="79"/>
      <c r="R1909" s="79"/>
      <c r="S1909" s="79"/>
      <c r="T1909" s="166"/>
      <c r="U1909" s="79"/>
      <c r="V1909" s="79"/>
      <c r="W1909" s="79"/>
      <c r="X1909" s="79"/>
      <c r="Y1909" s="79"/>
      <c r="Z1909" s="79"/>
      <c r="AA1909" s="79"/>
      <c r="AB1909" s="79"/>
      <c r="AC1909" s="79"/>
      <c r="AD1909" s="79"/>
      <c r="AE1909" s="79"/>
      <c r="AT1909" s="72" t="s">
        <v>118</v>
      </c>
      <c r="AU1909" s="72" t="s">
        <v>62</v>
      </c>
    </row>
    <row r="1910" spans="1:65" s="82" customFormat="1" ht="16.5" customHeight="1" x14ac:dyDescent="0.2">
      <c r="A1910" s="79"/>
      <c r="B1910" s="150"/>
      <c r="C1910" s="151" t="s">
        <v>2969</v>
      </c>
      <c r="D1910" s="151" t="s">
        <v>26</v>
      </c>
      <c r="E1910" s="152" t="s">
        <v>2970</v>
      </c>
      <c r="F1910" s="153" t="s">
        <v>2971</v>
      </c>
      <c r="G1910" s="154" t="s">
        <v>161</v>
      </c>
      <c r="H1910" s="155">
        <v>1</v>
      </c>
      <c r="I1910" s="156">
        <v>85.2</v>
      </c>
      <c r="J1910" s="156">
        <f>ROUND(I1910*H1910,2)</f>
        <v>85.2</v>
      </c>
      <c r="K1910" s="153" t="s">
        <v>3562</v>
      </c>
      <c r="L1910" s="80"/>
      <c r="M1910" s="157" t="s">
        <v>31</v>
      </c>
      <c r="N1910" s="158" t="s">
        <v>3550</v>
      </c>
      <c r="O1910" s="159">
        <v>0.17699999999999999</v>
      </c>
      <c r="P1910" s="159">
        <f>O1910*H1910</f>
        <v>0.17699999999999999</v>
      </c>
      <c r="Q1910" s="159">
        <v>1.0000000000000001E-5</v>
      </c>
      <c r="R1910" s="159">
        <f>Q1910*H1910</f>
        <v>1.0000000000000001E-5</v>
      </c>
      <c r="S1910" s="159">
        <v>4.3400000000000001E-3</v>
      </c>
      <c r="T1910" s="160">
        <f>S1910*H1910</f>
        <v>4.3400000000000001E-3</v>
      </c>
      <c r="U1910" s="79"/>
      <c r="V1910" s="79"/>
      <c r="W1910" s="79"/>
      <c r="X1910" s="79"/>
      <c r="Y1910" s="79"/>
      <c r="Z1910" s="79"/>
      <c r="AA1910" s="79"/>
      <c r="AB1910" s="79"/>
      <c r="AC1910" s="79"/>
      <c r="AD1910" s="79"/>
      <c r="AE1910" s="79"/>
      <c r="AR1910" s="161" t="s">
        <v>162</v>
      </c>
      <c r="AT1910" s="161" t="s">
        <v>26</v>
      </c>
      <c r="AU1910" s="161" t="s">
        <v>62</v>
      </c>
      <c r="AY1910" s="72" t="s">
        <v>107</v>
      </c>
      <c r="BE1910" s="162">
        <f>IF(N1910="základní",J1910,0)</f>
        <v>85.2</v>
      </c>
      <c r="BF1910" s="162">
        <f>IF(N1910="snížená",J1910,0)</f>
        <v>0</v>
      </c>
      <c r="BG1910" s="162">
        <f>IF(N1910="zákl. přenesená",J1910,0)</f>
        <v>0</v>
      </c>
      <c r="BH1910" s="162">
        <f>IF(N1910="sníž. přenesená",J1910,0)</f>
        <v>0</v>
      </c>
      <c r="BI1910" s="162">
        <f>IF(N1910="nulová",J1910,0)</f>
        <v>0</v>
      </c>
      <c r="BJ1910" s="72" t="s">
        <v>105</v>
      </c>
      <c r="BK1910" s="162">
        <f>ROUND(I1910*H1910,2)</f>
        <v>85.2</v>
      </c>
      <c r="BL1910" s="72" t="s">
        <v>162</v>
      </c>
      <c r="BM1910" s="161" t="s">
        <v>2972</v>
      </c>
    </row>
    <row r="1911" spans="1:65" s="82" customFormat="1" x14ac:dyDescent="0.2">
      <c r="A1911" s="79"/>
      <c r="B1911" s="80"/>
      <c r="C1911" s="79"/>
      <c r="D1911" s="163" t="s">
        <v>116</v>
      </c>
      <c r="E1911" s="79"/>
      <c r="F1911" s="164" t="s">
        <v>2973</v>
      </c>
      <c r="G1911" s="79"/>
      <c r="H1911" s="79"/>
      <c r="I1911" s="79"/>
      <c r="J1911" s="79"/>
      <c r="K1911" s="79"/>
      <c r="L1911" s="80"/>
      <c r="M1911" s="165"/>
      <c r="O1911" s="79"/>
      <c r="P1911" s="79"/>
      <c r="Q1911" s="79"/>
      <c r="R1911" s="79"/>
      <c r="S1911" s="79"/>
      <c r="T1911" s="166"/>
      <c r="U1911" s="79"/>
      <c r="V1911" s="79"/>
      <c r="W1911" s="79"/>
      <c r="X1911" s="79"/>
      <c r="Y1911" s="79"/>
      <c r="Z1911" s="79"/>
      <c r="AA1911" s="79"/>
      <c r="AB1911" s="79"/>
      <c r="AC1911" s="79"/>
      <c r="AD1911" s="79"/>
      <c r="AE1911" s="79"/>
      <c r="AT1911" s="72" t="s">
        <v>116</v>
      </c>
      <c r="AU1911" s="72" t="s">
        <v>62</v>
      </c>
    </row>
    <row r="1912" spans="1:65" s="82" customFormat="1" x14ac:dyDescent="0.2">
      <c r="A1912" s="79"/>
      <c r="B1912" s="80"/>
      <c r="C1912" s="79"/>
      <c r="D1912" s="167" t="s">
        <v>118</v>
      </c>
      <c r="E1912" s="79"/>
      <c r="F1912" s="168" t="s">
        <v>4296</v>
      </c>
      <c r="G1912" s="79"/>
      <c r="H1912" s="79"/>
      <c r="I1912" s="79"/>
      <c r="J1912" s="79"/>
      <c r="K1912" s="79"/>
      <c r="L1912" s="80"/>
      <c r="M1912" s="165"/>
      <c r="O1912" s="79"/>
      <c r="P1912" s="79"/>
      <c r="Q1912" s="79"/>
      <c r="R1912" s="79"/>
      <c r="S1912" s="79"/>
      <c r="T1912" s="166"/>
      <c r="U1912" s="79"/>
      <c r="V1912" s="79"/>
      <c r="W1912" s="79"/>
      <c r="X1912" s="79"/>
      <c r="Y1912" s="79"/>
      <c r="Z1912" s="79"/>
      <c r="AA1912" s="79"/>
      <c r="AB1912" s="79"/>
      <c r="AC1912" s="79"/>
      <c r="AD1912" s="79"/>
      <c r="AE1912" s="79"/>
      <c r="AT1912" s="72" t="s">
        <v>118</v>
      </c>
      <c r="AU1912" s="72" t="s">
        <v>62</v>
      </c>
    </row>
    <row r="1913" spans="1:65" s="82" customFormat="1" ht="16.5" customHeight="1" x14ac:dyDescent="0.2">
      <c r="A1913" s="79"/>
      <c r="B1913" s="150"/>
      <c r="C1913" s="151" t="s">
        <v>2974</v>
      </c>
      <c r="D1913" s="151" t="s">
        <v>26</v>
      </c>
      <c r="E1913" s="152" t="s">
        <v>2975</v>
      </c>
      <c r="F1913" s="153" t="s">
        <v>2976</v>
      </c>
      <c r="G1913" s="154" t="s">
        <v>161</v>
      </c>
      <c r="H1913" s="155">
        <v>1</v>
      </c>
      <c r="I1913" s="156">
        <v>89.87</v>
      </c>
      <c r="J1913" s="156">
        <f>ROUND(I1913*H1913,2)</f>
        <v>89.87</v>
      </c>
      <c r="K1913" s="153" t="s">
        <v>3562</v>
      </c>
      <c r="L1913" s="80"/>
      <c r="M1913" s="157" t="s">
        <v>31</v>
      </c>
      <c r="N1913" s="158" t="s">
        <v>3550</v>
      </c>
      <c r="O1913" s="159">
        <v>0.187</v>
      </c>
      <c r="P1913" s="159">
        <f>O1913*H1913</f>
        <v>0.187</v>
      </c>
      <c r="Q1913" s="159">
        <v>1.0000000000000001E-5</v>
      </c>
      <c r="R1913" s="159">
        <f>Q1913*H1913</f>
        <v>1.0000000000000001E-5</v>
      </c>
      <c r="S1913" s="159">
        <v>4.4900000000000001E-3</v>
      </c>
      <c r="T1913" s="160">
        <f>S1913*H1913</f>
        <v>4.4900000000000001E-3</v>
      </c>
      <c r="U1913" s="79"/>
      <c r="V1913" s="79"/>
      <c r="W1913" s="79"/>
      <c r="X1913" s="79"/>
      <c r="Y1913" s="79"/>
      <c r="Z1913" s="79"/>
      <c r="AA1913" s="79"/>
      <c r="AB1913" s="79"/>
      <c r="AC1913" s="79"/>
      <c r="AD1913" s="79"/>
      <c r="AE1913" s="79"/>
      <c r="AR1913" s="161" t="s">
        <v>162</v>
      </c>
      <c r="AT1913" s="161" t="s">
        <v>26</v>
      </c>
      <c r="AU1913" s="161" t="s">
        <v>62</v>
      </c>
      <c r="AY1913" s="72" t="s">
        <v>107</v>
      </c>
      <c r="BE1913" s="162">
        <f>IF(N1913="základní",J1913,0)</f>
        <v>89.87</v>
      </c>
      <c r="BF1913" s="162">
        <f>IF(N1913="snížená",J1913,0)</f>
        <v>0</v>
      </c>
      <c r="BG1913" s="162">
        <f>IF(N1913="zákl. přenesená",J1913,0)</f>
        <v>0</v>
      </c>
      <c r="BH1913" s="162">
        <f>IF(N1913="sníž. přenesená",J1913,0)</f>
        <v>0</v>
      </c>
      <c r="BI1913" s="162">
        <f>IF(N1913="nulová",J1913,0)</f>
        <v>0</v>
      </c>
      <c r="BJ1913" s="72" t="s">
        <v>105</v>
      </c>
      <c r="BK1913" s="162">
        <f>ROUND(I1913*H1913,2)</f>
        <v>89.87</v>
      </c>
      <c r="BL1913" s="72" t="s">
        <v>162</v>
      </c>
      <c r="BM1913" s="161" t="s">
        <v>2977</v>
      </c>
    </row>
    <row r="1914" spans="1:65" s="82" customFormat="1" x14ac:dyDescent="0.2">
      <c r="A1914" s="79"/>
      <c r="B1914" s="80"/>
      <c r="C1914" s="79"/>
      <c r="D1914" s="163" t="s">
        <v>116</v>
      </c>
      <c r="E1914" s="79"/>
      <c r="F1914" s="164" t="s">
        <v>2978</v>
      </c>
      <c r="G1914" s="79"/>
      <c r="H1914" s="79"/>
      <c r="I1914" s="79"/>
      <c r="J1914" s="79"/>
      <c r="K1914" s="79"/>
      <c r="L1914" s="80"/>
      <c r="M1914" s="165"/>
      <c r="O1914" s="79"/>
      <c r="P1914" s="79"/>
      <c r="Q1914" s="79"/>
      <c r="R1914" s="79"/>
      <c r="S1914" s="79"/>
      <c r="T1914" s="166"/>
      <c r="U1914" s="79"/>
      <c r="V1914" s="79"/>
      <c r="W1914" s="79"/>
      <c r="X1914" s="79"/>
      <c r="Y1914" s="79"/>
      <c r="Z1914" s="79"/>
      <c r="AA1914" s="79"/>
      <c r="AB1914" s="79"/>
      <c r="AC1914" s="79"/>
      <c r="AD1914" s="79"/>
      <c r="AE1914" s="79"/>
      <c r="AT1914" s="72" t="s">
        <v>116</v>
      </c>
      <c r="AU1914" s="72" t="s">
        <v>62</v>
      </c>
    </row>
    <row r="1915" spans="1:65" s="82" customFormat="1" x14ac:dyDescent="0.2">
      <c r="A1915" s="79"/>
      <c r="B1915" s="80"/>
      <c r="C1915" s="79"/>
      <c r="D1915" s="167" t="s">
        <v>118</v>
      </c>
      <c r="E1915" s="79"/>
      <c r="F1915" s="168" t="s">
        <v>4297</v>
      </c>
      <c r="G1915" s="79"/>
      <c r="H1915" s="79"/>
      <c r="I1915" s="79"/>
      <c r="J1915" s="79"/>
      <c r="K1915" s="79"/>
      <c r="L1915" s="80"/>
      <c r="M1915" s="165"/>
      <c r="O1915" s="79"/>
      <c r="P1915" s="79"/>
      <c r="Q1915" s="79"/>
      <c r="R1915" s="79"/>
      <c r="S1915" s="79"/>
      <c r="T1915" s="166"/>
      <c r="U1915" s="79"/>
      <c r="V1915" s="79"/>
      <c r="W1915" s="79"/>
      <c r="X1915" s="79"/>
      <c r="Y1915" s="79"/>
      <c r="Z1915" s="79"/>
      <c r="AA1915" s="79"/>
      <c r="AB1915" s="79"/>
      <c r="AC1915" s="79"/>
      <c r="AD1915" s="79"/>
      <c r="AE1915" s="79"/>
      <c r="AT1915" s="72" t="s">
        <v>118</v>
      </c>
      <c r="AU1915" s="72" t="s">
        <v>62</v>
      </c>
    </row>
    <row r="1916" spans="1:65" s="82" customFormat="1" ht="16.5" customHeight="1" x14ac:dyDescent="0.2">
      <c r="A1916" s="79"/>
      <c r="B1916" s="150"/>
      <c r="C1916" s="151" t="s">
        <v>2979</v>
      </c>
      <c r="D1916" s="151" t="s">
        <v>26</v>
      </c>
      <c r="E1916" s="152" t="s">
        <v>2980</v>
      </c>
      <c r="F1916" s="153" t="s">
        <v>2981</v>
      </c>
      <c r="G1916" s="154" t="s">
        <v>161</v>
      </c>
      <c r="H1916" s="155">
        <v>3</v>
      </c>
      <c r="I1916" s="156">
        <v>55.82</v>
      </c>
      <c r="J1916" s="156">
        <f>ROUND(I1916*H1916,2)</f>
        <v>167.46</v>
      </c>
      <c r="K1916" s="153" t="s">
        <v>3562</v>
      </c>
      <c r="L1916" s="80"/>
      <c r="M1916" s="157" t="s">
        <v>31</v>
      </c>
      <c r="N1916" s="158" t="s">
        <v>3550</v>
      </c>
      <c r="O1916" s="159">
        <v>0.114</v>
      </c>
      <c r="P1916" s="159">
        <f>O1916*H1916</f>
        <v>0.34200000000000003</v>
      </c>
      <c r="Q1916" s="159">
        <v>1.0000000000000001E-5</v>
      </c>
      <c r="R1916" s="159">
        <f>Q1916*H1916</f>
        <v>3.0000000000000004E-5</v>
      </c>
      <c r="S1916" s="159">
        <v>2.0000000000000001E-4</v>
      </c>
      <c r="T1916" s="160">
        <f>S1916*H1916</f>
        <v>6.0000000000000006E-4</v>
      </c>
      <c r="U1916" s="79"/>
      <c r="V1916" s="79"/>
      <c r="W1916" s="79"/>
      <c r="X1916" s="79"/>
      <c r="Y1916" s="79"/>
      <c r="Z1916" s="79"/>
      <c r="AA1916" s="79"/>
      <c r="AB1916" s="79"/>
      <c r="AC1916" s="79"/>
      <c r="AD1916" s="79"/>
      <c r="AE1916" s="79"/>
      <c r="AR1916" s="161" t="s">
        <v>162</v>
      </c>
      <c r="AT1916" s="161" t="s">
        <v>26</v>
      </c>
      <c r="AU1916" s="161" t="s">
        <v>62</v>
      </c>
      <c r="AY1916" s="72" t="s">
        <v>107</v>
      </c>
      <c r="BE1916" s="162">
        <f>IF(N1916="základní",J1916,0)</f>
        <v>167.46</v>
      </c>
      <c r="BF1916" s="162">
        <f>IF(N1916="snížená",J1916,0)</f>
        <v>0</v>
      </c>
      <c r="BG1916" s="162">
        <f>IF(N1916="zákl. přenesená",J1916,0)</f>
        <v>0</v>
      </c>
      <c r="BH1916" s="162">
        <f>IF(N1916="sníž. přenesená",J1916,0)</f>
        <v>0</v>
      </c>
      <c r="BI1916" s="162">
        <f>IF(N1916="nulová",J1916,0)</f>
        <v>0</v>
      </c>
      <c r="BJ1916" s="72" t="s">
        <v>105</v>
      </c>
      <c r="BK1916" s="162">
        <f>ROUND(I1916*H1916,2)</f>
        <v>167.46</v>
      </c>
      <c r="BL1916" s="72" t="s">
        <v>162</v>
      </c>
      <c r="BM1916" s="161" t="s">
        <v>2982</v>
      </c>
    </row>
    <row r="1917" spans="1:65" s="82" customFormat="1" x14ac:dyDescent="0.2">
      <c r="A1917" s="79"/>
      <c r="B1917" s="80"/>
      <c r="C1917" s="79"/>
      <c r="D1917" s="163" t="s">
        <v>116</v>
      </c>
      <c r="E1917" s="79"/>
      <c r="F1917" s="164" t="s">
        <v>2983</v>
      </c>
      <c r="G1917" s="79"/>
      <c r="H1917" s="79"/>
      <c r="I1917" s="79"/>
      <c r="J1917" s="79"/>
      <c r="K1917" s="79"/>
      <c r="L1917" s="80"/>
      <c r="M1917" s="165"/>
      <c r="O1917" s="79"/>
      <c r="P1917" s="79"/>
      <c r="Q1917" s="79"/>
      <c r="R1917" s="79"/>
      <c r="S1917" s="79"/>
      <c r="T1917" s="166"/>
      <c r="U1917" s="79"/>
      <c r="V1917" s="79"/>
      <c r="W1917" s="79"/>
      <c r="X1917" s="79"/>
      <c r="Y1917" s="79"/>
      <c r="Z1917" s="79"/>
      <c r="AA1917" s="79"/>
      <c r="AB1917" s="79"/>
      <c r="AC1917" s="79"/>
      <c r="AD1917" s="79"/>
      <c r="AE1917" s="79"/>
      <c r="AT1917" s="72" t="s">
        <v>116</v>
      </c>
      <c r="AU1917" s="72" t="s">
        <v>62</v>
      </c>
    </row>
    <row r="1918" spans="1:65" s="82" customFormat="1" x14ac:dyDescent="0.2">
      <c r="A1918" s="79"/>
      <c r="B1918" s="80"/>
      <c r="C1918" s="79"/>
      <c r="D1918" s="167" t="s">
        <v>118</v>
      </c>
      <c r="E1918" s="79"/>
      <c r="F1918" s="168" t="s">
        <v>4298</v>
      </c>
      <c r="G1918" s="79"/>
      <c r="H1918" s="79"/>
      <c r="I1918" s="79"/>
      <c r="J1918" s="79"/>
      <c r="K1918" s="79"/>
      <c r="L1918" s="80"/>
      <c r="M1918" s="165"/>
      <c r="O1918" s="79"/>
      <c r="P1918" s="79"/>
      <c r="Q1918" s="79"/>
      <c r="R1918" s="79"/>
      <c r="S1918" s="79"/>
      <c r="T1918" s="166"/>
      <c r="U1918" s="79"/>
      <c r="V1918" s="79"/>
      <c r="W1918" s="79"/>
      <c r="X1918" s="79"/>
      <c r="Y1918" s="79"/>
      <c r="Z1918" s="79"/>
      <c r="AA1918" s="79"/>
      <c r="AB1918" s="79"/>
      <c r="AC1918" s="79"/>
      <c r="AD1918" s="79"/>
      <c r="AE1918" s="79"/>
      <c r="AT1918" s="72" t="s">
        <v>118</v>
      </c>
      <c r="AU1918" s="72" t="s">
        <v>62</v>
      </c>
    </row>
    <row r="1919" spans="1:65" s="82" customFormat="1" ht="16.5" customHeight="1" x14ac:dyDescent="0.2">
      <c r="A1919" s="79"/>
      <c r="B1919" s="150"/>
      <c r="C1919" s="151" t="s">
        <v>2984</v>
      </c>
      <c r="D1919" s="151" t="s">
        <v>26</v>
      </c>
      <c r="E1919" s="152" t="s">
        <v>2985</v>
      </c>
      <c r="F1919" s="153" t="s">
        <v>2986</v>
      </c>
      <c r="G1919" s="154" t="s">
        <v>161</v>
      </c>
      <c r="H1919" s="155">
        <v>5</v>
      </c>
      <c r="I1919" s="156">
        <v>608.32000000000005</v>
      </c>
      <c r="J1919" s="156">
        <f>ROUND(I1919*H1919,2)</f>
        <v>3041.6</v>
      </c>
      <c r="K1919" s="153" t="s">
        <v>3562</v>
      </c>
      <c r="L1919" s="80"/>
      <c r="M1919" s="157" t="s">
        <v>31</v>
      </c>
      <c r="N1919" s="158" t="s">
        <v>3550</v>
      </c>
      <c r="O1919" s="159">
        <v>0.38100000000000001</v>
      </c>
      <c r="P1919" s="159">
        <f>O1919*H1919</f>
        <v>1.905</v>
      </c>
      <c r="Q1919" s="159">
        <v>5.2756999999999999E-4</v>
      </c>
      <c r="R1919" s="159">
        <f>Q1919*H1919</f>
        <v>2.6378499999999997E-3</v>
      </c>
      <c r="S1919" s="159">
        <v>0</v>
      </c>
      <c r="T1919" s="160">
        <f>S1919*H1919</f>
        <v>0</v>
      </c>
      <c r="U1919" s="79"/>
      <c r="V1919" s="79"/>
      <c r="W1919" s="79"/>
      <c r="X1919" s="79"/>
      <c r="Y1919" s="79"/>
      <c r="Z1919" s="79"/>
      <c r="AA1919" s="79"/>
      <c r="AB1919" s="79"/>
      <c r="AC1919" s="79"/>
      <c r="AD1919" s="79"/>
      <c r="AE1919" s="79"/>
      <c r="AR1919" s="161" t="s">
        <v>162</v>
      </c>
      <c r="AT1919" s="161" t="s">
        <v>26</v>
      </c>
      <c r="AU1919" s="161" t="s">
        <v>62</v>
      </c>
      <c r="AY1919" s="72" t="s">
        <v>107</v>
      </c>
      <c r="BE1919" s="162">
        <f>IF(N1919="základní",J1919,0)</f>
        <v>3041.6</v>
      </c>
      <c r="BF1919" s="162">
        <f>IF(N1919="snížená",J1919,0)</f>
        <v>0</v>
      </c>
      <c r="BG1919" s="162">
        <f>IF(N1919="zákl. přenesená",J1919,0)</f>
        <v>0</v>
      </c>
      <c r="BH1919" s="162">
        <f>IF(N1919="sníž. přenesená",J1919,0)</f>
        <v>0</v>
      </c>
      <c r="BI1919" s="162">
        <f>IF(N1919="nulová",J1919,0)</f>
        <v>0</v>
      </c>
      <c r="BJ1919" s="72" t="s">
        <v>105</v>
      </c>
      <c r="BK1919" s="162">
        <f>ROUND(I1919*H1919,2)</f>
        <v>3041.6</v>
      </c>
      <c r="BL1919" s="72" t="s">
        <v>162</v>
      </c>
      <c r="BM1919" s="161" t="s">
        <v>2987</v>
      </c>
    </row>
    <row r="1920" spans="1:65" s="82" customFormat="1" x14ac:dyDescent="0.2">
      <c r="A1920" s="79"/>
      <c r="B1920" s="80"/>
      <c r="C1920" s="79"/>
      <c r="D1920" s="163" t="s">
        <v>116</v>
      </c>
      <c r="E1920" s="79"/>
      <c r="F1920" s="164" t="s">
        <v>2988</v>
      </c>
      <c r="G1920" s="79"/>
      <c r="H1920" s="79"/>
      <c r="I1920" s="79"/>
      <c r="J1920" s="79"/>
      <c r="K1920" s="79"/>
      <c r="L1920" s="80"/>
      <c r="M1920" s="165"/>
      <c r="O1920" s="79"/>
      <c r="P1920" s="79"/>
      <c r="Q1920" s="79"/>
      <c r="R1920" s="79"/>
      <c r="S1920" s="79"/>
      <c r="T1920" s="166"/>
      <c r="U1920" s="79"/>
      <c r="V1920" s="79"/>
      <c r="W1920" s="79"/>
      <c r="X1920" s="79"/>
      <c r="Y1920" s="79"/>
      <c r="Z1920" s="79"/>
      <c r="AA1920" s="79"/>
      <c r="AB1920" s="79"/>
      <c r="AC1920" s="79"/>
      <c r="AD1920" s="79"/>
      <c r="AE1920" s="79"/>
      <c r="AT1920" s="72" t="s">
        <v>116</v>
      </c>
      <c r="AU1920" s="72" t="s">
        <v>62</v>
      </c>
    </row>
    <row r="1921" spans="1:65" s="82" customFormat="1" x14ac:dyDescent="0.2">
      <c r="A1921" s="79"/>
      <c r="B1921" s="80"/>
      <c r="C1921" s="79"/>
      <c r="D1921" s="167" t="s">
        <v>118</v>
      </c>
      <c r="E1921" s="79"/>
      <c r="F1921" s="168" t="s">
        <v>4299</v>
      </c>
      <c r="G1921" s="79"/>
      <c r="H1921" s="79"/>
      <c r="I1921" s="79"/>
      <c r="J1921" s="79"/>
      <c r="K1921" s="79"/>
      <c r="L1921" s="80"/>
      <c r="M1921" s="165"/>
      <c r="O1921" s="79"/>
      <c r="P1921" s="79"/>
      <c r="Q1921" s="79"/>
      <c r="R1921" s="79"/>
      <c r="S1921" s="79"/>
      <c r="T1921" s="166"/>
      <c r="U1921" s="79"/>
      <c r="V1921" s="79"/>
      <c r="W1921" s="79"/>
      <c r="X1921" s="79"/>
      <c r="Y1921" s="79"/>
      <c r="Z1921" s="79"/>
      <c r="AA1921" s="79"/>
      <c r="AB1921" s="79"/>
      <c r="AC1921" s="79"/>
      <c r="AD1921" s="79"/>
      <c r="AE1921" s="79"/>
      <c r="AT1921" s="72" t="s">
        <v>118</v>
      </c>
      <c r="AU1921" s="72" t="s">
        <v>62</v>
      </c>
    </row>
    <row r="1922" spans="1:65" s="82" customFormat="1" ht="16.5" customHeight="1" x14ac:dyDescent="0.2">
      <c r="A1922" s="79"/>
      <c r="B1922" s="150"/>
      <c r="C1922" s="151" t="s">
        <v>2989</v>
      </c>
      <c r="D1922" s="151" t="s">
        <v>26</v>
      </c>
      <c r="E1922" s="152" t="s">
        <v>2990</v>
      </c>
      <c r="F1922" s="153" t="s">
        <v>2991</v>
      </c>
      <c r="G1922" s="154" t="s">
        <v>161</v>
      </c>
      <c r="H1922" s="155">
        <v>4</v>
      </c>
      <c r="I1922" s="156">
        <v>629.32000000000005</v>
      </c>
      <c r="J1922" s="156">
        <f>ROUND(I1922*H1922,2)</f>
        <v>2517.2800000000002</v>
      </c>
      <c r="K1922" s="153" t="s">
        <v>3562</v>
      </c>
      <c r="L1922" s="80"/>
      <c r="M1922" s="157" t="s">
        <v>31</v>
      </c>
      <c r="N1922" s="158" t="s">
        <v>3550</v>
      </c>
      <c r="O1922" s="159">
        <v>0.38100000000000001</v>
      </c>
      <c r="P1922" s="159">
        <f>O1922*H1922</f>
        <v>1.524</v>
      </c>
      <c r="Q1922" s="159">
        <v>5.1756999999999997E-4</v>
      </c>
      <c r="R1922" s="159">
        <f>Q1922*H1922</f>
        <v>2.0702799999999999E-3</v>
      </c>
      <c r="S1922" s="159">
        <v>0</v>
      </c>
      <c r="T1922" s="160">
        <f>S1922*H1922</f>
        <v>0</v>
      </c>
      <c r="U1922" s="79"/>
      <c r="V1922" s="79"/>
      <c r="W1922" s="79"/>
      <c r="X1922" s="79"/>
      <c r="Y1922" s="79"/>
      <c r="Z1922" s="79"/>
      <c r="AA1922" s="79"/>
      <c r="AB1922" s="79"/>
      <c r="AC1922" s="79"/>
      <c r="AD1922" s="79"/>
      <c r="AE1922" s="79"/>
      <c r="AR1922" s="161" t="s">
        <v>162</v>
      </c>
      <c r="AT1922" s="161" t="s">
        <v>26</v>
      </c>
      <c r="AU1922" s="161" t="s">
        <v>62</v>
      </c>
      <c r="AY1922" s="72" t="s">
        <v>107</v>
      </c>
      <c r="BE1922" s="162">
        <f>IF(N1922="základní",J1922,0)</f>
        <v>2517.2800000000002</v>
      </c>
      <c r="BF1922" s="162">
        <f>IF(N1922="snížená",J1922,0)</f>
        <v>0</v>
      </c>
      <c r="BG1922" s="162">
        <f>IF(N1922="zákl. přenesená",J1922,0)</f>
        <v>0</v>
      </c>
      <c r="BH1922" s="162">
        <f>IF(N1922="sníž. přenesená",J1922,0)</f>
        <v>0</v>
      </c>
      <c r="BI1922" s="162">
        <f>IF(N1922="nulová",J1922,0)</f>
        <v>0</v>
      </c>
      <c r="BJ1922" s="72" t="s">
        <v>105</v>
      </c>
      <c r="BK1922" s="162">
        <f>ROUND(I1922*H1922,2)</f>
        <v>2517.2800000000002</v>
      </c>
      <c r="BL1922" s="72" t="s">
        <v>162</v>
      </c>
      <c r="BM1922" s="161" t="s">
        <v>2992</v>
      </c>
    </row>
    <row r="1923" spans="1:65" s="82" customFormat="1" x14ac:dyDescent="0.2">
      <c r="A1923" s="79"/>
      <c r="B1923" s="80"/>
      <c r="C1923" s="79"/>
      <c r="D1923" s="163" t="s">
        <v>116</v>
      </c>
      <c r="E1923" s="79"/>
      <c r="F1923" s="164" t="s">
        <v>2993</v>
      </c>
      <c r="G1923" s="79"/>
      <c r="H1923" s="79"/>
      <c r="I1923" s="79"/>
      <c r="J1923" s="79"/>
      <c r="K1923" s="79"/>
      <c r="L1923" s="80"/>
      <c r="M1923" s="165"/>
      <c r="O1923" s="79"/>
      <c r="P1923" s="79"/>
      <c r="Q1923" s="79"/>
      <c r="R1923" s="79"/>
      <c r="S1923" s="79"/>
      <c r="T1923" s="166"/>
      <c r="U1923" s="79"/>
      <c r="V1923" s="79"/>
      <c r="W1923" s="79"/>
      <c r="X1923" s="79"/>
      <c r="Y1923" s="79"/>
      <c r="Z1923" s="79"/>
      <c r="AA1923" s="79"/>
      <c r="AB1923" s="79"/>
      <c r="AC1923" s="79"/>
      <c r="AD1923" s="79"/>
      <c r="AE1923" s="79"/>
      <c r="AT1923" s="72" t="s">
        <v>116</v>
      </c>
      <c r="AU1923" s="72" t="s">
        <v>62</v>
      </c>
    </row>
    <row r="1924" spans="1:65" s="82" customFormat="1" x14ac:dyDescent="0.2">
      <c r="A1924" s="79"/>
      <c r="B1924" s="80"/>
      <c r="C1924" s="79"/>
      <c r="D1924" s="167" t="s">
        <v>118</v>
      </c>
      <c r="E1924" s="79"/>
      <c r="F1924" s="168" t="s">
        <v>4300</v>
      </c>
      <c r="G1924" s="79"/>
      <c r="H1924" s="79"/>
      <c r="I1924" s="79"/>
      <c r="J1924" s="79"/>
      <c r="K1924" s="79"/>
      <c r="L1924" s="80"/>
      <c r="M1924" s="165"/>
      <c r="O1924" s="79"/>
      <c r="P1924" s="79"/>
      <c r="Q1924" s="79"/>
      <c r="R1924" s="79"/>
      <c r="S1924" s="79"/>
      <c r="T1924" s="166"/>
      <c r="U1924" s="79"/>
      <c r="V1924" s="79"/>
      <c r="W1924" s="79"/>
      <c r="X1924" s="79"/>
      <c r="Y1924" s="79"/>
      <c r="Z1924" s="79"/>
      <c r="AA1924" s="79"/>
      <c r="AB1924" s="79"/>
      <c r="AC1924" s="79"/>
      <c r="AD1924" s="79"/>
      <c r="AE1924" s="79"/>
      <c r="AT1924" s="72" t="s">
        <v>118</v>
      </c>
      <c r="AU1924" s="72" t="s">
        <v>62</v>
      </c>
    </row>
    <row r="1925" spans="1:65" s="82" customFormat="1" ht="16.5" customHeight="1" x14ac:dyDescent="0.2">
      <c r="A1925" s="79"/>
      <c r="B1925" s="150"/>
      <c r="C1925" s="151" t="s">
        <v>2994</v>
      </c>
      <c r="D1925" s="151" t="s">
        <v>26</v>
      </c>
      <c r="E1925" s="152" t="s">
        <v>2995</v>
      </c>
      <c r="F1925" s="153" t="s">
        <v>2996</v>
      </c>
      <c r="G1925" s="154" t="s">
        <v>161</v>
      </c>
      <c r="H1925" s="155">
        <v>2</v>
      </c>
      <c r="I1925" s="156">
        <v>662.32</v>
      </c>
      <c r="J1925" s="156">
        <f>ROUND(I1925*H1925,2)</f>
        <v>1324.64</v>
      </c>
      <c r="K1925" s="153" t="s">
        <v>3562</v>
      </c>
      <c r="L1925" s="80"/>
      <c r="M1925" s="157" t="s">
        <v>31</v>
      </c>
      <c r="N1925" s="158" t="s">
        <v>3550</v>
      </c>
      <c r="O1925" s="159">
        <v>0.38100000000000001</v>
      </c>
      <c r="P1925" s="159">
        <f>O1925*H1925</f>
        <v>0.76200000000000001</v>
      </c>
      <c r="Q1925" s="159">
        <v>5.2756999999999999E-4</v>
      </c>
      <c r="R1925" s="159">
        <f>Q1925*H1925</f>
        <v>1.05514E-3</v>
      </c>
      <c r="S1925" s="159">
        <v>0</v>
      </c>
      <c r="T1925" s="160">
        <f>S1925*H1925</f>
        <v>0</v>
      </c>
      <c r="U1925" s="79"/>
      <c r="V1925" s="79"/>
      <c r="W1925" s="79"/>
      <c r="X1925" s="79"/>
      <c r="Y1925" s="79"/>
      <c r="Z1925" s="79"/>
      <c r="AA1925" s="79"/>
      <c r="AB1925" s="79"/>
      <c r="AC1925" s="79"/>
      <c r="AD1925" s="79"/>
      <c r="AE1925" s="79"/>
      <c r="AR1925" s="161" t="s">
        <v>162</v>
      </c>
      <c r="AT1925" s="161" t="s">
        <v>26</v>
      </c>
      <c r="AU1925" s="161" t="s">
        <v>62</v>
      </c>
      <c r="AY1925" s="72" t="s">
        <v>107</v>
      </c>
      <c r="BE1925" s="162">
        <f>IF(N1925="základní",J1925,0)</f>
        <v>1324.64</v>
      </c>
      <c r="BF1925" s="162">
        <f>IF(N1925="snížená",J1925,0)</f>
        <v>0</v>
      </c>
      <c r="BG1925" s="162">
        <f>IF(N1925="zákl. přenesená",J1925,0)</f>
        <v>0</v>
      </c>
      <c r="BH1925" s="162">
        <f>IF(N1925="sníž. přenesená",J1925,0)</f>
        <v>0</v>
      </c>
      <c r="BI1925" s="162">
        <f>IF(N1925="nulová",J1925,0)</f>
        <v>0</v>
      </c>
      <c r="BJ1925" s="72" t="s">
        <v>105</v>
      </c>
      <c r="BK1925" s="162">
        <f>ROUND(I1925*H1925,2)</f>
        <v>1324.64</v>
      </c>
      <c r="BL1925" s="72" t="s">
        <v>162</v>
      </c>
      <c r="BM1925" s="161" t="s">
        <v>2997</v>
      </c>
    </row>
    <row r="1926" spans="1:65" s="82" customFormat="1" x14ac:dyDescent="0.2">
      <c r="A1926" s="79"/>
      <c r="B1926" s="80"/>
      <c r="C1926" s="79"/>
      <c r="D1926" s="163" t="s">
        <v>116</v>
      </c>
      <c r="E1926" s="79"/>
      <c r="F1926" s="164" t="s">
        <v>2998</v>
      </c>
      <c r="G1926" s="79"/>
      <c r="H1926" s="79"/>
      <c r="I1926" s="79"/>
      <c r="J1926" s="79"/>
      <c r="K1926" s="79"/>
      <c r="L1926" s="80"/>
      <c r="M1926" s="165"/>
      <c r="O1926" s="79"/>
      <c r="P1926" s="79"/>
      <c r="Q1926" s="79"/>
      <c r="R1926" s="79"/>
      <c r="S1926" s="79"/>
      <c r="T1926" s="166"/>
      <c r="U1926" s="79"/>
      <c r="V1926" s="79"/>
      <c r="W1926" s="79"/>
      <c r="X1926" s="79"/>
      <c r="Y1926" s="79"/>
      <c r="Z1926" s="79"/>
      <c r="AA1926" s="79"/>
      <c r="AB1926" s="79"/>
      <c r="AC1926" s="79"/>
      <c r="AD1926" s="79"/>
      <c r="AE1926" s="79"/>
      <c r="AT1926" s="72" t="s">
        <v>116</v>
      </c>
      <c r="AU1926" s="72" t="s">
        <v>62</v>
      </c>
    </row>
    <row r="1927" spans="1:65" s="82" customFormat="1" x14ac:dyDescent="0.2">
      <c r="A1927" s="79"/>
      <c r="B1927" s="80"/>
      <c r="C1927" s="79"/>
      <c r="D1927" s="167" t="s">
        <v>118</v>
      </c>
      <c r="E1927" s="79"/>
      <c r="F1927" s="168" t="s">
        <v>4301</v>
      </c>
      <c r="G1927" s="79"/>
      <c r="H1927" s="79"/>
      <c r="I1927" s="79"/>
      <c r="J1927" s="79"/>
      <c r="K1927" s="79"/>
      <c r="L1927" s="80"/>
      <c r="M1927" s="165"/>
      <c r="O1927" s="79"/>
      <c r="P1927" s="79"/>
      <c r="Q1927" s="79"/>
      <c r="R1927" s="79"/>
      <c r="S1927" s="79"/>
      <c r="T1927" s="166"/>
      <c r="U1927" s="79"/>
      <c r="V1927" s="79"/>
      <c r="W1927" s="79"/>
      <c r="X1927" s="79"/>
      <c r="Y1927" s="79"/>
      <c r="Z1927" s="79"/>
      <c r="AA1927" s="79"/>
      <c r="AB1927" s="79"/>
      <c r="AC1927" s="79"/>
      <c r="AD1927" s="79"/>
      <c r="AE1927" s="79"/>
      <c r="AT1927" s="72" t="s">
        <v>118</v>
      </c>
      <c r="AU1927" s="72" t="s">
        <v>62</v>
      </c>
    </row>
    <row r="1928" spans="1:65" s="82" customFormat="1" ht="16.5" customHeight="1" x14ac:dyDescent="0.2">
      <c r="A1928" s="79"/>
      <c r="B1928" s="150"/>
      <c r="C1928" s="151" t="s">
        <v>2999</v>
      </c>
      <c r="D1928" s="151" t="s">
        <v>26</v>
      </c>
      <c r="E1928" s="152" t="s">
        <v>3000</v>
      </c>
      <c r="F1928" s="153" t="s">
        <v>3001</v>
      </c>
      <c r="G1928" s="154" t="s">
        <v>161</v>
      </c>
      <c r="H1928" s="155">
        <v>1</v>
      </c>
      <c r="I1928" s="156">
        <v>621.32000000000005</v>
      </c>
      <c r="J1928" s="156">
        <f>ROUND(I1928*H1928,2)</f>
        <v>621.32000000000005</v>
      </c>
      <c r="K1928" s="153" t="s">
        <v>3562</v>
      </c>
      <c r="L1928" s="80"/>
      <c r="M1928" s="157" t="s">
        <v>31</v>
      </c>
      <c r="N1928" s="158" t="s">
        <v>3550</v>
      </c>
      <c r="O1928" s="159">
        <v>0.38100000000000001</v>
      </c>
      <c r="P1928" s="159">
        <f>O1928*H1928</f>
        <v>0.38100000000000001</v>
      </c>
      <c r="Q1928" s="159">
        <v>5.6756999999999999E-4</v>
      </c>
      <c r="R1928" s="159">
        <f>Q1928*H1928</f>
        <v>5.6756999999999999E-4</v>
      </c>
      <c r="S1928" s="159">
        <v>0</v>
      </c>
      <c r="T1928" s="160">
        <f>S1928*H1928</f>
        <v>0</v>
      </c>
      <c r="U1928" s="79"/>
      <c r="V1928" s="79"/>
      <c r="W1928" s="79"/>
      <c r="X1928" s="79"/>
      <c r="Y1928" s="79"/>
      <c r="Z1928" s="79"/>
      <c r="AA1928" s="79"/>
      <c r="AB1928" s="79"/>
      <c r="AC1928" s="79"/>
      <c r="AD1928" s="79"/>
      <c r="AE1928" s="79"/>
      <c r="AR1928" s="161" t="s">
        <v>162</v>
      </c>
      <c r="AT1928" s="161" t="s">
        <v>26</v>
      </c>
      <c r="AU1928" s="161" t="s">
        <v>62</v>
      </c>
      <c r="AY1928" s="72" t="s">
        <v>107</v>
      </c>
      <c r="BE1928" s="162">
        <f>IF(N1928="základní",J1928,0)</f>
        <v>621.32000000000005</v>
      </c>
      <c r="BF1928" s="162">
        <f>IF(N1928="snížená",J1928,0)</f>
        <v>0</v>
      </c>
      <c r="BG1928" s="162">
        <f>IF(N1928="zákl. přenesená",J1928,0)</f>
        <v>0</v>
      </c>
      <c r="BH1928" s="162">
        <f>IF(N1928="sníž. přenesená",J1928,0)</f>
        <v>0</v>
      </c>
      <c r="BI1928" s="162">
        <f>IF(N1928="nulová",J1928,0)</f>
        <v>0</v>
      </c>
      <c r="BJ1928" s="72" t="s">
        <v>105</v>
      </c>
      <c r="BK1928" s="162">
        <f>ROUND(I1928*H1928,2)</f>
        <v>621.32000000000005</v>
      </c>
      <c r="BL1928" s="72" t="s">
        <v>162</v>
      </c>
      <c r="BM1928" s="161" t="s">
        <v>3002</v>
      </c>
    </row>
    <row r="1929" spans="1:65" s="82" customFormat="1" x14ac:dyDescent="0.2">
      <c r="A1929" s="79"/>
      <c r="B1929" s="80"/>
      <c r="C1929" s="79"/>
      <c r="D1929" s="163" t="s">
        <v>116</v>
      </c>
      <c r="E1929" s="79"/>
      <c r="F1929" s="164" t="s">
        <v>3003</v>
      </c>
      <c r="G1929" s="79"/>
      <c r="H1929" s="79"/>
      <c r="I1929" s="79"/>
      <c r="J1929" s="79"/>
      <c r="K1929" s="79"/>
      <c r="L1929" s="80"/>
      <c r="M1929" s="165"/>
      <c r="O1929" s="79"/>
      <c r="P1929" s="79"/>
      <c r="Q1929" s="79"/>
      <c r="R1929" s="79"/>
      <c r="S1929" s="79"/>
      <c r="T1929" s="166"/>
      <c r="U1929" s="79"/>
      <c r="V1929" s="79"/>
      <c r="W1929" s="79"/>
      <c r="X1929" s="79"/>
      <c r="Y1929" s="79"/>
      <c r="Z1929" s="79"/>
      <c r="AA1929" s="79"/>
      <c r="AB1929" s="79"/>
      <c r="AC1929" s="79"/>
      <c r="AD1929" s="79"/>
      <c r="AE1929" s="79"/>
      <c r="AT1929" s="72" t="s">
        <v>116</v>
      </c>
      <c r="AU1929" s="72" t="s">
        <v>62</v>
      </c>
    </row>
    <row r="1930" spans="1:65" s="82" customFormat="1" x14ac:dyDescent="0.2">
      <c r="A1930" s="79"/>
      <c r="B1930" s="80"/>
      <c r="C1930" s="79"/>
      <c r="D1930" s="167" t="s">
        <v>118</v>
      </c>
      <c r="E1930" s="79"/>
      <c r="F1930" s="168" t="s">
        <v>4302</v>
      </c>
      <c r="G1930" s="79"/>
      <c r="H1930" s="79"/>
      <c r="I1930" s="79"/>
      <c r="J1930" s="79"/>
      <c r="K1930" s="79"/>
      <c r="L1930" s="80"/>
      <c r="M1930" s="165"/>
      <c r="O1930" s="79"/>
      <c r="P1930" s="79"/>
      <c r="Q1930" s="79"/>
      <c r="R1930" s="79"/>
      <c r="S1930" s="79"/>
      <c r="T1930" s="166"/>
      <c r="U1930" s="79"/>
      <c r="V1930" s="79"/>
      <c r="W1930" s="79"/>
      <c r="X1930" s="79"/>
      <c r="Y1930" s="79"/>
      <c r="Z1930" s="79"/>
      <c r="AA1930" s="79"/>
      <c r="AB1930" s="79"/>
      <c r="AC1930" s="79"/>
      <c r="AD1930" s="79"/>
      <c r="AE1930" s="79"/>
      <c r="AT1930" s="72" t="s">
        <v>118</v>
      </c>
      <c r="AU1930" s="72" t="s">
        <v>62</v>
      </c>
    </row>
    <row r="1931" spans="1:65" s="82" customFormat="1" ht="16.5" customHeight="1" x14ac:dyDescent="0.2">
      <c r="A1931" s="79"/>
      <c r="B1931" s="150"/>
      <c r="C1931" s="151" t="s">
        <v>3004</v>
      </c>
      <c r="D1931" s="151" t="s">
        <v>26</v>
      </c>
      <c r="E1931" s="152" t="s">
        <v>3005</v>
      </c>
      <c r="F1931" s="153" t="s">
        <v>3006</v>
      </c>
      <c r="G1931" s="154" t="s">
        <v>161</v>
      </c>
      <c r="H1931" s="155">
        <v>1</v>
      </c>
      <c r="I1931" s="156">
        <v>672.32</v>
      </c>
      <c r="J1931" s="156">
        <f>ROUND(I1931*H1931,2)</f>
        <v>672.32</v>
      </c>
      <c r="K1931" s="153" t="s">
        <v>3562</v>
      </c>
      <c r="L1931" s="80"/>
      <c r="M1931" s="157" t="s">
        <v>31</v>
      </c>
      <c r="N1931" s="158" t="s">
        <v>3550</v>
      </c>
      <c r="O1931" s="159">
        <v>0.38100000000000001</v>
      </c>
      <c r="P1931" s="159">
        <f>O1931*H1931</f>
        <v>0.38100000000000001</v>
      </c>
      <c r="Q1931" s="159">
        <v>5.2756999999999999E-4</v>
      </c>
      <c r="R1931" s="159">
        <f>Q1931*H1931</f>
        <v>5.2756999999999999E-4</v>
      </c>
      <c r="S1931" s="159">
        <v>0</v>
      </c>
      <c r="T1931" s="160">
        <f>S1931*H1931</f>
        <v>0</v>
      </c>
      <c r="U1931" s="79"/>
      <c r="V1931" s="79"/>
      <c r="W1931" s="79"/>
      <c r="X1931" s="79"/>
      <c r="Y1931" s="79"/>
      <c r="Z1931" s="79"/>
      <c r="AA1931" s="79"/>
      <c r="AB1931" s="79"/>
      <c r="AC1931" s="79"/>
      <c r="AD1931" s="79"/>
      <c r="AE1931" s="79"/>
      <c r="AR1931" s="161" t="s">
        <v>162</v>
      </c>
      <c r="AT1931" s="161" t="s">
        <v>26</v>
      </c>
      <c r="AU1931" s="161" t="s">
        <v>62</v>
      </c>
      <c r="AY1931" s="72" t="s">
        <v>107</v>
      </c>
      <c r="BE1931" s="162">
        <f>IF(N1931="základní",J1931,0)</f>
        <v>672.32</v>
      </c>
      <c r="BF1931" s="162">
        <f>IF(N1931="snížená",J1931,0)</f>
        <v>0</v>
      </c>
      <c r="BG1931" s="162">
        <f>IF(N1931="zákl. přenesená",J1931,0)</f>
        <v>0</v>
      </c>
      <c r="BH1931" s="162">
        <f>IF(N1931="sníž. přenesená",J1931,0)</f>
        <v>0</v>
      </c>
      <c r="BI1931" s="162">
        <f>IF(N1931="nulová",J1931,0)</f>
        <v>0</v>
      </c>
      <c r="BJ1931" s="72" t="s">
        <v>105</v>
      </c>
      <c r="BK1931" s="162">
        <f>ROUND(I1931*H1931,2)</f>
        <v>672.32</v>
      </c>
      <c r="BL1931" s="72" t="s">
        <v>162</v>
      </c>
      <c r="BM1931" s="161" t="s">
        <v>3007</v>
      </c>
    </row>
    <row r="1932" spans="1:65" s="82" customFormat="1" x14ac:dyDescent="0.2">
      <c r="A1932" s="79"/>
      <c r="B1932" s="80"/>
      <c r="C1932" s="79"/>
      <c r="D1932" s="163" t="s">
        <v>116</v>
      </c>
      <c r="E1932" s="79"/>
      <c r="F1932" s="164" t="s">
        <v>3008</v>
      </c>
      <c r="G1932" s="79"/>
      <c r="H1932" s="79"/>
      <c r="I1932" s="79"/>
      <c r="J1932" s="79"/>
      <c r="K1932" s="79"/>
      <c r="L1932" s="80"/>
      <c r="M1932" s="165"/>
      <c r="O1932" s="79"/>
      <c r="P1932" s="79"/>
      <c r="Q1932" s="79"/>
      <c r="R1932" s="79"/>
      <c r="S1932" s="79"/>
      <c r="T1932" s="166"/>
      <c r="U1932" s="79"/>
      <c r="V1932" s="79"/>
      <c r="W1932" s="79"/>
      <c r="X1932" s="79"/>
      <c r="Y1932" s="79"/>
      <c r="Z1932" s="79"/>
      <c r="AA1932" s="79"/>
      <c r="AB1932" s="79"/>
      <c r="AC1932" s="79"/>
      <c r="AD1932" s="79"/>
      <c r="AE1932" s="79"/>
      <c r="AT1932" s="72" t="s">
        <v>116</v>
      </c>
      <c r="AU1932" s="72" t="s">
        <v>62</v>
      </c>
    </row>
    <row r="1933" spans="1:65" s="82" customFormat="1" x14ac:dyDescent="0.2">
      <c r="A1933" s="79"/>
      <c r="B1933" s="80"/>
      <c r="C1933" s="79"/>
      <c r="D1933" s="167" t="s">
        <v>118</v>
      </c>
      <c r="E1933" s="79"/>
      <c r="F1933" s="168" t="s">
        <v>4303</v>
      </c>
      <c r="G1933" s="79"/>
      <c r="H1933" s="79"/>
      <c r="I1933" s="79"/>
      <c r="J1933" s="79"/>
      <c r="K1933" s="79"/>
      <c r="L1933" s="80"/>
      <c r="M1933" s="165"/>
      <c r="O1933" s="79"/>
      <c r="P1933" s="79"/>
      <c r="Q1933" s="79"/>
      <c r="R1933" s="79"/>
      <c r="S1933" s="79"/>
      <c r="T1933" s="166"/>
      <c r="U1933" s="79"/>
      <c r="V1933" s="79"/>
      <c r="W1933" s="79"/>
      <c r="X1933" s="79"/>
      <c r="Y1933" s="79"/>
      <c r="Z1933" s="79"/>
      <c r="AA1933" s="79"/>
      <c r="AB1933" s="79"/>
      <c r="AC1933" s="79"/>
      <c r="AD1933" s="79"/>
      <c r="AE1933" s="79"/>
      <c r="AT1933" s="72" t="s">
        <v>118</v>
      </c>
      <c r="AU1933" s="72" t="s">
        <v>62</v>
      </c>
    </row>
    <row r="1934" spans="1:65" s="82" customFormat="1" ht="16.5" customHeight="1" x14ac:dyDescent="0.2">
      <c r="A1934" s="79"/>
      <c r="B1934" s="150"/>
      <c r="C1934" s="151" t="s">
        <v>3009</v>
      </c>
      <c r="D1934" s="151" t="s">
        <v>26</v>
      </c>
      <c r="E1934" s="152" t="s">
        <v>3010</v>
      </c>
      <c r="F1934" s="153" t="s">
        <v>3011</v>
      </c>
      <c r="G1934" s="154" t="s">
        <v>161</v>
      </c>
      <c r="H1934" s="155">
        <v>1</v>
      </c>
      <c r="I1934" s="156">
        <v>793.32</v>
      </c>
      <c r="J1934" s="156">
        <f>ROUND(I1934*H1934,2)</f>
        <v>793.32</v>
      </c>
      <c r="K1934" s="153" t="s">
        <v>3562</v>
      </c>
      <c r="L1934" s="80"/>
      <c r="M1934" s="157" t="s">
        <v>31</v>
      </c>
      <c r="N1934" s="158" t="s">
        <v>3550</v>
      </c>
      <c r="O1934" s="159">
        <v>0.38100000000000001</v>
      </c>
      <c r="P1934" s="159">
        <f>O1934*H1934</f>
        <v>0.38100000000000001</v>
      </c>
      <c r="Q1934" s="159">
        <v>5.5756999999999996E-4</v>
      </c>
      <c r="R1934" s="159">
        <f>Q1934*H1934</f>
        <v>5.5756999999999996E-4</v>
      </c>
      <c r="S1934" s="159">
        <v>0</v>
      </c>
      <c r="T1934" s="160">
        <f>S1934*H1934</f>
        <v>0</v>
      </c>
      <c r="U1934" s="79"/>
      <c r="V1934" s="79"/>
      <c r="W1934" s="79"/>
      <c r="X1934" s="79"/>
      <c r="Y1934" s="79"/>
      <c r="Z1934" s="79"/>
      <c r="AA1934" s="79"/>
      <c r="AB1934" s="79"/>
      <c r="AC1934" s="79"/>
      <c r="AD1934" s="79"/>
      <c r="AE1934" s="79"/>
      <c r="AR1934" s="161" t="s">
        <v>162</v>
      </c>
      <c r="AT1934" s="161" t="s">
        <v>26</v>
      </c>
      <c r="AU1934" s="161" t="s">
        <v>62</v>
      </c>
      <c r="AY1934" s="72" t="s">
        <v>107</v>
      </c>
      <c r="BE1934" s="162">
        <f>IF(N1934="základní",J1934,0)</f>
        <v>793.32</v>
      </c>
      <c r="BF1934" s="162">
        <f>IF(N1934="snížená",J1934,0)</f>
        <v>0</v>
      </c>
      <c r="BG1934" s="162">
        <f>IF(N1934="zákl. přenesená",J1934,0)</f>
        <v>0</v>
      </c>
      <c r="BH1934" s="162">
        <f>IF(N1934="sníž. přenesená",J1934,0)</f>
        <v>0</v>
      </c>
      <c r="BI1934" s="162">
        <f>IF(N1934="nulová",J1934,0)</f>
        <v>0</v>
      </c>
      <c r="BJ1934" s="72" t="s">
        <v>105</v>
      </c>
      <c r="BK1934" s="162">
        <f>ROUND(I1934*H1934,2)</f>
        <v>793.32</v>
      </c>
      <c r="BL1934" s="72" t="s">
        <v>162</v>
      </c>
      <c r="BM1934" s="161" t="s">
        <v>3012</v>
      </c>
    </row>
    <row r="1935" spans="1:65" s="82" customFormat="1" x14ac:dyDescent="0.2">
      <c r="A1935" s="79"/>
      <c r="B1935" s="80"/>
      <c r="C1935" s="79"/>
      <c r="D1935" s="163" t="s">
        <v>116</v>
      </c>
      <c r="E1935" s="79"/>
      <c r="F1935" s="164" t="s">
        <v>3013</v>
      </c>
      <c r="G1935" s="79"/>
      <c r="H1935" s="79"/>
      <c r="I1935" s="79"/>
      <c r="J1935" s="79"/>
      <c r="K1935" s="79"/>
      <c r="L1935" s="80"/>
      <c r="M1935" s="165"/>
      <c r="O1935" s="79"/>
      <c r="P1935" s="79"/>
      <c r="Q1935" s="79"/>
      <c r="R1935" s="79"/>
      <c r="S1935" s="79"/>
      <c r="T1935" s="166"/>
      <c r="U1935" s="79"/>
      <c r="V1935" s="79"/>
      <c r="W1935" s="79"/>
      <c r="X1935" s="79"/>
      <c r="Y1935" s="79"/>
      <c r="Z1935" s="79"/>
      <c r="AA1935" s="79"/>
      <c r="AB1935" s="79"/>
      <c r="AC1935" s="79"/>
      <c r="AD1935" s="79"/>
      <c r="AE1935" s="79"/>
      <c r="AT1935" s="72" t="s">
        <v>116</v>
      </c>
      <c r="AU1935" s="72" t="s">
        <v>62</v>
      </c>
    </row>
    <row r="1936" spans="1:65" s="82" customFormat="1" x14ac:dyDescent="0.2">
      <c r="A1936" s="79"/>
      <c r="B1936" s="80"/>
      <c r="C1936" s="79"/>
      <c r="D1936" s="167" t="s">
        <v>118</v>
      </c>
      <c r="E1936" s="79"/>
      <c r="F1936" s="168" t="s">
        <v>4304</v>
      </c>
      <c r="G1936" s="79"/>
      <c r="H1936" s="79"/>
      <c r="I1936" s="79"/>
      <c r="J1936" s="79"/>
      <c r="K1936" s="79"/>
      <c r="L1936" s="80"/>
      <c r="M1936" s="165"/>
      <c r="O1936" s="79"/>
      <c r="P1936" s="79"/>
      <c r="Q1936" s="79"/>
      <c r="R1936" s="79"/>
      <c r="S1936" s="79"/>
      <c r="T1936" s="166"/>
      <c r="U1936" s="79"/>
      <c r="V1936" s="79"/>
      <c r="W1936" s="79"/>
      <c r="X1936" s="79"/>
      <c r="Y1936" s="79"/>
      <c r="Z1936" s="79"/>
      <c r="AA1936" s="79"/>
      <c r="AB1936" s="79"/>
      <c r="AC1936" s="79"/>
      <c r="AD1936" s="79"/>
      <c r="AE1936" s="79"/>
      <c r="AT1936" s="72" t="s">
        <v>118</v>
      </c>
      <c r="AU1936" s="72" t="s">
        <v>62</v>
      </c>
    </row>
    <row r="1937" spans="1:65" s="82" customFormat="1" ht="16.5" customHeight="1" x14ac:dyDescent="0.2">
      <c r="A1937" s="79"/>
      <c r="B1937" s="150"/>
      <c r="C1937" s="151" t="s">
        <v>3014</v>
      </c>
      <c r="D1937" s="151" t="s">
        <v>26</v>
      </c>
      <c r="E1937" s="152" t="s">
        <v>3015</v>
      </c>
      <c r="F1937" s="153" t="s">
        <v>3016</v>
      </c>
      <c r="G1937" s="154" t="s">
        <v>161</v>
      </c>
      <c r="H1937" s="155">
        <v>1</v>
      </c>
      <c r="I1937" s="156">
        <v>1147.32</v>
      </c>
      <c r="J1937" s="156">
        <f>ROUND(I1937*H1937,2)</f>
        <v>1147.32</v>
      </c>
      <c r="K1937" s="153" t="s">
        <v>3562</v>
      </c>
      <c r="L1937" s="80"/>
      <c r="M1937" s="157" t="s">
        <v>31</v>
      </c>
      <c r="N1937" s="158" t="s">
        <v>3550</v>
      </c>
      <c r="O1937" s="159">
        <v>0.38100000000000001</v>
      </c>
      <c r="P1937" s="159">
        <f>O1937*H1937</f>
        <v>0.38100000000000001</v>
      </c>
      <c r="Q1937" s="159">
        <v>6.2757000000000004E-4</v>
      </c>
      <c r="R1937" s="159">
        <f>Q1937*H1937</f>
        <v>6.2757000000000004E-4</v>
      </c>
      <c r="S1937" s="159">
        <v>0</v>
      </c>
      <c r="T1937" s="160">
        <f>S1937*H1937</f>
        <v>0</v>
      </c>
      <c r="U1937" s="79"/>
      <c r="V1937" s="79"/>
      <c r="W1937" s="79"/>
      <c r="X1937" s="79"/>
      <c r="Y1937" s="79"/>
      <c r="Z1937" s="79"/>
      <c r="AA1937" s="79"/>
      <c r="AB1937" s="79"/>
      <c r="AC1937" s="79"/>
      <c r="AD1937" s="79"/>
      <c r="AE1937" s="79"/>
      <c r="AR1937" s="161" t="s">
        <v>162</v>
      </c>
      <c r="AT1937" s="161" t="s">
        <v>26</v>
      </c>
      <c r="AU1937" s="161" t="s">
        <v>62</v>
      </c>
      <c r="AY1937" s="72" t="s">
        <v>107</v>
      </c>
      <c r="BE1937" s="162">
        <f>IF(N1937="základní",J1937,0)</f>
        <v>1147.32</v>
      </c>
      <c r="BF1937" s="162">
        <f>IF(N1937="snížená",J1937,0)</f>
        <v>0</v>
      </c>
      <c r="BG1937" s="162">
        <f>IF(N1937="zákl. přenesená",J1937,0)</f>
        <v>0</v>
      </c>
      <c r="BH1937" s="162">
        <f>IF(N1937="sníž. přenesená",J1937,0)</f>
        <v>0</v>
      </c>
      <c r="BI1937" s="162">
        <f>IF(N1937="nulová",J1937,0)</f>
        <v>0</v>
      </c>
      <c r="BJ1937" s="72" t="s">
        <v>105</v>
      </c>
      <c r="BK1937" s="162">
        <f>ROUND(I1937*H1937,2)</f>
        <v>1147.32</v>
      </c>
      <c r="BL1937" s="72" t="s">
        <v>162</v>
      </c>
      <c r="BM1937" s="161" t="s">
        <v>3017</v>
      </c>
    </row>
    <row r="1938" spans="1:65" s="82" customFormat="1" x14ac:dyDescent="0.2">
      <c r="A1938" s="79"/>
      <c r="B1938" s="80"/>
      <c r="C1938" s="79"/>
      <c r="D1938" s="163" t="s">
        <v>116</v>
      </c>
      <c r="E1938" s="79"/>
      <c r="F1938" s="164" t="s">
        <v>3018</v>
      </c>
      <c r="G1938" s="79"/>
      <c r="H1938" s="79"/>
      <c r="I1938" s="79"/>
      <c r="J1938" s="79"/>
      <c r="K1938" s="79"/>
      <c r="L1938" s="80"/>
      <c r="M1938" s="165"/>
      <c r="O1938" s="79"/>
      <c r="P1938" s="79"/>
      <c r="Q1938" s="79"/>
      <c r="R1938" s="79"/>
      <c r="S1938" s="79"/>
      <c r="T1938" s="166"/>
      <c r="U1938" s="79"/>
      <c r="V1938" s="79"/>
      <c r="W1938" s="79"/>
      <c r="X1938" s="79"/>
      <c r="Y1938" s="79"/>
      <c r="Z1938" s="79"/>
      <c r="AA1938" s="79"/>
      <c r="AB1938" s="79"/>
      <c r="AC1938" s="79"/>
      <c r="AD1938" s="79"/>
      <c r="AE1938" s="79"/>
      <c r="AT1938" s="72" t="s">
        <v>116</v>
      </c>
      <c r="AU1938" s="72" t="s">
        <v>62</v>
      </c>
    </row>
    <row r="1939" spans="1:65" s="82" customFormat="1" x14ac:dyDescent="0.2">
      <c r="A1939" s="79"/>
      <c r="B1939" s="80"/>
      <c r="C1939" s="79"/>
      <c r="D1939" s="167" t="s">
        <v>118</v>
      </c>
      <c r="E1939" s="79"/>
      <c r="F1939" s="168" t="s">
        <v>4305</v>
      </c>
      <c r="G1939" s="79"/>
      <c r="H1939" s="79"/>
      <c r="I1939" s="79"/>
      <c r="J1939" s="79"/>
      <c r="K1939" s="79"/>
      <c r="L1939" s="80"/>
      <c r="M1939" s="165"/>
      <c r="O1939" s="79"/>
      <c r="P1939" s="79"/>
      <c r="Q1939" s="79"/>
      <c r="R1939" s="79"/>
      <c r="S1939" s="79"/>
      <c r="T1939" s="166"/>
      <c r="U1939" s="79"/>
      <c r="V1939" s="79"/>
      <c r="W1939" s="79"/>
      <c r="X1939" s="79"/>
      <c r="Y1939" s="79"/>
      <c r="Z1939" s="79"/>
      <c r="AA1939" s="79"/>
      <c r="AB1939" s="79"/>
      <c r="AC1939" s="79"/>
      <c r="AD1939" s="79"/>
      <c r="AE1939" s="79"/>
      <c r="AT1939" s="72" t="s">
        <v>118</v>
      </c>
      <c r="AU1939" s="72" t="s">
        <v>62</v>
      </c>
    </row>
    <row r="1940" spans="1:65" s="82" customFormat="1" ht="21.75" customHeight="1" x14ac:dyDescent="0.2">
      <c r="A1940" s="79"/>
      <c r="B1940" s="150"/>
      <c r="C1940" s="151" t="s">
        <v>3019</v>
      </c>
      <c r="D1940" s="151" t="s">
        <v>26</v>
      </c>
      <c r="E1940" s="152" t="s">
        <v>3020</v>
      </c>
      <c r="F1940" s="153" t="s">
        <v>3021</v>
      </c>
      <c r="G1940" s="154" t="s">
        <v>161</v>
      </c>
      <c r="H1940" s="155">
        <v>1</v>
      </c>
      <c r="I1940" s="156">
        <v>1174.32</v>
      </c>
      <c r="J1940" s="156">
        <f>ROUND(I1940*H1940,2)</f>
        <v>1174.32</v>
      </c>
      <c r="K1940" s="153" t="s">
        <v>3562</v>
      </c>
      <c r="L1940" s="80"/>
      <c r="M1940" s="157" t="s">
        <v>31</v>
      </c>
      <c r="N1940" s="158" t="s">
        <v>3550</v>
      </c>
      <c r="O1940" s="159">
        <v>0.38100000000000001</v>
      </c>
      <c r="P1940" s="159">
        <f>O1940*H1940</f>
        <v>0.38100000000000001</v>
      </c>
      <c r="Q1940" s="159">
        <v>6.0756999999999999E-4</v>
      </c>
      <c r="R1940" s="159">
        <f>Q1940*H1940</f>
        <v>6.0756999999999999E-4</v>
      </c>
      <c r="S1940" s="159">
        <v>0</v>
      </c>
      <c r="T1940" s="160">
        <f>S1940*H1940</f>
        <v>0</v>
      </c>
      <c r="U1940" s="79"/>
      <c r="V1940" s="79"/>
      <c r="W1940" s="79"/>
      <c r="X1940" s="79"/>
      <c r="Y1940" s="79"/>
      <c r="Z1940" s="79"/>
      <c r="AA1940" s="79"/>
      <c r="AB1940" s="79"/>
      <c r="AC1940" s="79"/>
      <c r="AD1940" s="79"/>
      <c r="AE1940" s="79"/>
      <c r="AR1940" s="161" t="s">
        <v>162</v>
      </c>
      <c r="AT1940" s="161" t="s">
        <v>26</v>
      </c>
      <c r="AU1940" s="161" t="s">
        <v>62</v>
      </c>
      <c r="AY1940" s="72" t="s">
        <v>107</v>
      </c>
      <c r="BE1940" s="162">
        <f>IF(N1940="základní",J1940,0)</f>
        <v>1174.32</v>
      </c>
      <c r="BF1940" s="162">
        <f>IF(N1940="snížená",J1940,0)</f>
        <v>0</v>
      </c>
      <c r="BG1940" s="162">
        <f>IF(N1940="zákl. přenesená",J1940,0)</f>
        <v>0</v>
      </c>
      <c r="BH1940" s="162">
        <f>IF(N1940="sníž. přenesená",J1940,0)</f>
        <v>0</v>
      </c>
      <c r="BI1940" s="162">
        <f>IF(N1940="nulová",J1940,0)</f>
        <v>0</v>
      </c>
      <c r="BJ1940" s="72" t="s">
        <v>105</v>
      </c>
      <c r="BK1940" s="162">
        <f>ROUND(I1940*H1940,2)</f>
        <v>1174.32</v>
      </c>
      <c r="BL1940" s="72" t="s">
        <v>162</v>
      </c>
      <c r="BM1940" s="161" t="s">
        <v>3022</v>
      </c>
    </row>
    <row r="1941" spans="1:65" s="82" customFormat="1" x14ac:dyDescent="0.2">
      <c r="A1941" s="79"/>
      <c r="B1941" s="80"/>
      <c r="C1941" s="79"/>
      <c r="D1941" s="163" t="s">
        <v>116</v>
      </c>
      <c r="E1941" s="79"/>
      <c r="F1941" s="164" t="s">
        <v>3023</v>
      </c>
      <c r="G1941" s="79"/>
      <c r="H1941" s="79"/>
      <c r="I1941" s="79"/>
      <c r="J1941" s="79"/>
      <c r="K1941" s="79"/>
      <c r="L1941" s="80"/>
      <c r="M1941" s="165"/>
      <c r="O1941" s="79"/>
      <c r="P1941" s="79"/>
      <c r="Q1941" s="79"/>
      <c r="R1941" s="79"/>
      <c r="S1941" s="79"/>
      <c r="T1941" s="166"/>
      <c r="U1941" s="79"/>
      <c r="V1941" s="79"/>
      <c r="W1941" s="79"/>
      <c r="X1941" s="79"/>
      <c r="Y1941" s="79"/>
      <c r="Z1941" s="79"/>
      <c r="AA1941" s="79"/>
      <c r="AB1941" s="79"/>
      <c r="AC1941" s="79"/>
      <c r="AD1941" s="79"/>
      <c r="AE1941" s="79"/>
      <c r="AT1941" s="72" t="s">
        <v>116</v>
      </c>
      <c r="AU1941" s="72" t="s">
        <v>62</v>
      </c>
    </row>
    <row r="1942" spans="1:65" s="82" customFormat="1" x14ac:dyDescent="0.2">
      <c r="A1942" s="79"/>
      <c r="B1942" s="80"/>
      <c r="C1942" s="79"/>
      <c r="D1942" s="167" t="s">
        <v>118</v>
      </c>
      <c r="E1942" s="79"/>
      <c r="F1942" s="168" t="s">
        <v>4306</v>
      </c>
      <c r="G1942" s="79"/>
      <c r="H1942" s="79"/>
      <c r="I1942" s="79"/>
      <c r="J1942" s="79"/>
      <c r="K1942" s="79"/>
      <c r="L1942" s="80"/>
      <c r="M1942" s="165"/>
      <c r="O1942" s="79"/>
      <c r="P1942" s="79"/>
      <c r="Q1942" s="79"/>
      <c r="R1942" s="79"/>
      <c r="S1942" s="79"/>
      <c r="T1942" s="166"/>
      <c r="U1942" s="79"/>
      <c r="V1942" s="79"/>
      <c r="W1942" s="79"/>
      <c r="X1942" s="79"/>
      <c r="Y1942" s="79"/>
      <c r="Z1942" s="79"/>
      <c r="AA1942" s="79"/>
      <c r="AB1942" s="79"/>
      <c r="AC1942" s="79"/>
      <c r="AD1942" s="79"/>
      <c r="AE1942" s="79"/>
      <c r="AT1942" s="72" t="s">
        <v>118</v>
      </c>
      <c r="AU1942" s="72" t="s">
        <v>62</v>
      </c>
    </row>
    <row r="1943" spans="1:65" s="82" customFormat="1" ht="16.5" customHeight="1" x14ac:dyDescent="0.2">
      <c r="A1943" s="79"/>
      <c r="B1943" s="150"/>
      <c r="C1943" s="151" t="s">
        <v>3024</v>
      </c>
      <c r="D1943" s="151" t="s">
        <v>26</v>
      </c>
      <c r="E1943" s="152" t="s">
        <v>3025</v>
      </c>
      <c r="F1943" s="153" t="s">
        <v>3026</v>
      </c>
      <c r="G1943" s="154" t="s">
        <v>161</v>
      </c>
      <c r="H1943" s="155">
        <v>2</v>
      </c>
      <c r="I1943" s="156">
        <v>1085.22</v>
      </c>
      <c r="J1943" s="156">
        <f>ROUND(I1943*H1943,2)</f>
        <v>2170.44</v>
      </c>
      <c r="K1943" s="153" t="s">
        <v>3562</v>
      </c>
      <c r="L1943" s="80"/>
      <c r="M1943" s="157" t="s">
        <v>31</v>
      </c>
      <c r="N1943" s="158" t="s">
        <v>3550</v>
      </c>
      <c r="O1943" s="159">
        <v>1.329</v>
      </c>
      <c r="P1943" s="159">
        <f>O1943*H1943</f>
        <v>2.6579999999999999</v>
      </c>
      <c r="Q1943" s="159">
        <v>3.1199999999999999E-3</v>
      </c>
      <c r="R1943" s="159">
        <f>Q1943*H1943</f>
        <v>6.2399999999999999E-3</v>
      </c>
      <c r="S1943" s="159">
        <v>0</v>
      </c>
      <c r="T1943" s="160">
        <f>S1943*H1943</f>
        <v>0</v>
      </c>
      <c r="U1943" s="79"/>
      <c r="V1943" s="79"/>
      <c r="W1943" s="79"/>
      <c r="X1943" s="79"/>
      <c r="Y1943" s="79"/>
      <c r="Z1943" s="79"/>
      <c r="AA1943" s="79"/>
      <c r="AB1943" s="79"/>
      <c r="AC1943" s="79"/>
      <c r="AD1943" s="79"/>
      <c r="AE1943" s="79"/>
      <c r="AR1943" s="161" t="s">
        <v>162</v>
      </c>
      <c r="AT1943" s="161" t="s">
        <v>26</v>
      </c>
      <c r="AU1943" s="161" t="s">
        <v>62</v>
      </c>
      <c r="AY1943" s="72" t="s">
        <v>107</v>
      </c>
      <c r="BE1943" s="162">
        <f>IF(N1943="základní",J1943,0)</f>
        <v>2170.44</v>
      </c>
      <c r="BF1943" s="162">
        <f>IF(N1943="snížená",J1943,0)</f>
        <v>0</v>
      </c>
      <c r="BG1943" s="162">
        <f>IF(N1943="zákl. přenesená",J1943,0)</f>
        <v>0</v>
      </c>
      <c r="BH1943" s="162">
        <f>IF(N1943="sníž. přenesená",J1943,0)</f>
        <v>0</v>
      </c>
      <c r="BI1943" s="162">
        <f>IF(N1943="nulová",J1943,0)</f>
        <v>0</v>
      </c>
      <c r="BJ1943" s="72" t="s">
        <v>105</v>
      </c>
      <c r="BK1943" s="162">
        <f>ROUND(I1943*H1943,2)</f>
        <v>2170.44</v>
      </c>
      <c r="BL1943" s="72" t="s">
        <v>162</v>
      </c>
      <c r="BM1943" s="161" t="s">
        <v>3027</v>
      </c>
    </row>
    <row r="1944" spans="1:65" s="82" customFormat="1" x14ac:dyDescent="0.2">
      <c r="A1944" s="79"/>
      <c r="B1944" s="80"/>
      <c r="C1944" s="79"/>
      <c r="D1944" s="163" t="s">
        <v>116</v>
      </c>
      <c r="E1944" s="79"/>
      <c r="F1944" s="164" t="s">
        <v>3028</v>
      </c>
      <c r="G1944" s="79"/>
      <c r="H1944" s="79"/>
      <c r="I1944" s="79"/>
      <c r="J1944" s="79"/>
      <c r="K1944" s="79"/>
      <c r="L1944" s="80"/>
      <c r="M1944" s="165"/>
      <c r="O1944" s="79"/>
      <c r="P1944" s="79"/>
      <c r="Q1944" s="79"/>
      <c r="R1944" s="79"/>
      <c r="S1944" s="79"/>
      <c r="T1944" s="166"/>
      <c r="U1944" s="79"/>
      <c r="V1944" s="79"/>
      <c r="W1944" s="79"/>
      <c r="X1944" s="79"/>
      <c r="Y1944" s="79"/>
      <c r="Z1944" s="79"/>
      <c r="AA1944" s="79"/>
      <c r="AB1944" s="79"/>
      <c r="AC1944" s="79"/>
      <c r="AD1944" s="79"/>
      <c r="AE1944" s="79"/>
      <c r="AT1944" s="72" t="s">
        <v>116</v>
      </c>
      <c r="AU1944" s="72" t="s">
        <v>62</v>
      </c>
    </row>
    <row r="1945" spans="1:65" s="82" customFormat="1" x14ac:dyDescent="0.2">
      <c r="A1945" s="79"/>
      <c r="B1945" s="80"/>
      <c r="C1945" s="79"/>
      <c r="D1945" s="167" t="s">
        <v>118</v>
      </c>
      <c r="E1945" s="79"/>
      <c r="F1945" s="168" t="s">
        <v>4307</v>
      </c>
      <c r="G1945" s="79"/>
      <c r="H1945" s="79"/>
      <c r="I1945" s="79"/>
      <c r="J1945" s="79"/>
      <c r="K1945" s="79"/>
      <c r="L1945" s="80"/>
      <c r="M1945" s="165"/>
      <c r="O1945" s="79"/>
      <c r="P1945" s="79"/>
      <c r="Q1945" s="79"/>
      <c r="R1945" s="79"/>
      <c r="S1945" s="79"/>
      <c r="T1945" s="166"/>
      <c r="U1945" s="79"/>
      <c r="V1945" s="79"/>
      <c r="W1945" s="79"/>
      <c r="X1945" s="79"/>
      <c r="Y1945" s="79"/>
      <c r="Z1945" s="79"/>
      <c r="AA1945" s="79"/>
      <c r="AB1945" s="79"/>
      <c r="AC1945" s="79"/>
      <c r="AD1945" s="79"/>
      <c r="AE1945" s="79"/>
      <c r="AT1945" s="72" t="s">
        <v>118</v>
      </c>
      <c r="AU1945" s="72" t="s">
        <v>62</v>
      </c>
    </row>
    <row r="1946" spans="1:65" s="82" customFormat="1" ht="16.5" customHeight="1" x14ac:dyDescent="0.2">
      <c r="A1946" s="79"/>
      <c r="B1946" s="150"/>
      <c r="C1946" s="151" t="s">
        <v>3029</v>
      </c>
      <c r="D1946" s="151" t="s">
        <v>26</v>
      </c>
      <c r="E1946" s="152" t="s">
        <v>3030</v>
      </c>
      <c r="F1946" s="153" t="s">
        <v>3031</v>
      </c>
      <c r="G1946" s="154" t="s">
        <v>161</v>
      </c>
      <c r="H1946" s="155">
        <v>3</v>
      </c>
      <c r="I1946" s="156">
        <v>262.83</v>
      </c>
      <c r="J1946" s="156">
        <f>ROUND(I1946*H1946,2)</f>
        <v>788.49</v>
      </c>
      <c r="K1946" s="153" t="s">
        <v>3562</v>
      </c>
      <c r="L1946" s="80"/>
      <c r="M1946" s="157" t="s">
        <v>31</v>
      </c>
      <c r="N1946" s="158" t="s">
        <v>3550</v>
      </c>
      <c r="O1946" s="159">
        <v>0.38100000000000001</v>
      </c>
      <c r="P1946" s="159">
        <f>O1946*H1946</f>
        <v>1.143</v>
      </c>
      <c r="Q1946" s="159">
        <v>2.6757000000000001E-4</v>
      </c>
      <c r="R1946" s="159">
        <f>Q1946*H1946</f>
        <v>8.027100000000001E-4</v>
      </c>
      <c r="S1946" s="159">
        <v>0</v>
      </c>
      <c r="T1946" s="160">
        <f>S1946*H1946</f>
        <v>0</v>
      </c>
      <c r="U1946" s="79"/>
      <c r="V1946" s="79"/>
      <c r="W1946" s="79"/>
      <c r="X1946" s="79"/>
      <c r="Y1946" s="79"/>
      <c r="Z1946" s="79"/>
      <c r="AA1946" s="79"/>
      <c r="AB1946" s="79"/>
      <c r="AC1946" s="79"/>
      <c r="AD1946" s="79"/>
      <c r="AE1946" s="79"/>
      <c r="AR1946" s="161" t="s">
        <v>162</v>
      </c>
      <c r="AT1946" s="161" t="s">
        <v>26</v>
      </c>
      <c r="AU1946" s="161" t="s">
        <v>62</v>
      </c>
      <c r="AY1946" s="72" t="s">
        <v>107</v>
      </c>
      <c r="BE1946" s="162">
        <f>IF(N1946="základní",J1946,0)</f>
        <v>788.49</v>
      </c>
      <c r="BF1946" s="162">
        <f>IF(N1946="snížená",J1946,0)</f>
        <v>0</v>
      </c>
      <c r="BG1946" s="162">
        <f>IF(N1946="zákl. přenesená",J1946,0)</f>
        <v>0</v>
      </c>
      <c r="BH1946" s="162">
        <f>IF(N1946="sníž. přenesená",J1946,0)</f>
        <v>0</v>
      </c>
      <c r="BI1946" s="162">
        <f>IF(N1946="nulová",J1946,0)</f>
        <v>0</v>
      </c>
      <c r="BJ1946" s="72" t="s">
        <v>105</v>
      </c>
      <c r="BK1946" s="162">
        <f>ROUND(I1946*H1946,2)</f>
        <v>788.49</v>
      </c>
      <c r="BL1946" s="72" t="s">
        <v>162</v>
      </c>
      <c r="BM1946" s="161" t="s">
        <v>3032</v>
      </c>
    </row>
    <row r="1947" spans="1:65" s="82" customFormat="1" x14ac:dyDescent="0.2">
      <c r="A1947" s="79"/>
      <c r="B1947" s="80"/>
      <c r="C1947" s="79"/>
      <c r="D1947" s="163" t="s">
        <v>116</v>
      </c>
      <c r="E1947" s="79"/>
      <c r="F1947" s="164" t="s">
        <v>3033</v>
      </c>
      <c r="G1947" s="79"/>
      <c r="H1947" s="79"/>
      <c r="I1947" s="79"/>
      <c r="J1947" s="79"/>
      <c r="K1947" s="79"/>
      <c r="L1947" s="80"/>
      <c r="M1947" s="165"/>
      <c r="O1947" s="79"/>
      <c r="P1947" s="79"/>
      <c r="Q1947" s="79"/>
      <c r="R1947" s="79"/>
      <c r="S1947" s="79"/>
      <c r="T1947" s="166"/>
      <c r="U1947" s="79"/>
      <c r="V1947" s="79"/>
      <c r="W1947" s="79"/>
      <c r="X1947" s="79"/>
      <c r="Y1947" s="79"/>
      <c r="Z1947" s="79"/>
      <c r="AA1947" s="79"/>
      <c r="AB1947" s="79"/>
      <c r="AC1947" s="79"/>
      <c r="AD1947" s="79"/>
      <c r="AE1947" s="79"/>
      <c r="AT1947" s="72" t="s">
        <v>116</v>
      </c>
      <c r="AU1947" s="72" t="s">
        <v>62</v>
      </c>
    </row>
    <row r="1948" spans="1:65" s="82" customFormat="1" x14ac:dyDescent="0.2">
      <c r="A1948" s="79"/>
      <c r="B1948" s="80"/>
      <c r="C1948" s="79"/>
      <c r="D1948" s="167" t="s">
        <v>118</v>
      </c>
      <c r="E1948" s="79"/>
      <c r="F1948" s="168" t="s">
        <v>4308</v>
      </c>
      <c r="G1948" s="79"/>
      <c r="H1948" s="79"/>
      <c r="I1948" s="79"/>
      <c r="J1948" s="79"/>
      <c r="K1948" s="79"/>
      <c r="L1948" s="80"/>
      <c r="M1948" s="165"/>
      <c r="O1948" s="79"/>
      <c r="P1948" s="79"/>
      <c r="Q1948" s="79"/>
      <c r="R1948" s="79"/>
      <c r="S1948" s="79"/>
      <c r="T1948" s="166"/>
      <c r="U1948" s="79"/>
      <c r="V1948" s="79"/>
      <c r="W1948" s="79"/>
      <c r="X1948" s="79"/>
      <c r="Y1948" s="79"/>
      <c r="Z1948" s="79"/>
      <c r="AA1948" s="79"/>
      <c r="AB1948" s="79"/>
      <c r="AC1948" s="79"/>
      <c r="AD1948" s="79"/>
      <c r="AE1948" s="79"/>
      <c r="AT1948" s="72" t="s">
        <v>118</v>
      </c>
      <c r="AU1948" s="72" t="s">
        <v>62</v>
      </c>
    </row>
    <row r="1949" spans="1:65" s="82" customFormat="1" ht="16.5" customHeight="1" x14ac:dyDescent="0.2">
      <c r="A1949" s="79"/>
      <c r="B1949" s="150"/>
      <c r="C1949" s="169" t="s">
        <v>3034</v>
      </c>
      <c r="D1949" s="169" t="s">
        <v>338</v>
      </c>
      <c r="E1949" s="170" t="s">
        <v>3035</v>
      </c>
      <c r="F1949" s="171" t="s">
        <v>3036</v>
      </c>
      <c r="G1949" s="172" t="s">
        <v>161</v>
      </c>
      <c r="H1949" s="173">
        <v>3</v>
      </c>
      <c r="I1949" s="174">
        <v>310</v>
      </c>
      <c r="J1949" s="174">
        <f>ROUND(I1949*H1949,2)</f>
        <v>930</v>
      </c>
      <c r="K1949" s="171" t="s">
        <v>113</v>
      </c>
      <c r="L1949" s="175"/>
      <c r="M1949" s="176" t="s">
        <v>31</v>
      </c>
      <c r="N1949" s="177" t="s">
        <v>3550</v>
      </c>
      <c r="O1949" s="159">
        <v>0</v>
      </c>
      <c r="P1949" s="159">
        <f>O1949*H1949</f>
        <v>0</v>
      </c>
      <c r="Q1949" s="159">
        <v>3.4000000000000002E-4</v>
      </c>
      <c r="R1949" s="159">
        <f>Q1949*H1949</f>
        <v>1.0200000000000001E-3</v>
      </c>
      <c r="S1949" s="159">
        <v>0</v>
      </c>
      <c r="T1949" s="160">
        <f>S1949*H1949</f>
        <v>0</v>
      </c>
      <c r="U1949" s="79"/>
      <c r="V1949" s="79"/>
      <c r="W1949" s="79"/>
      <c r="X1949" s="79"/>
      <c r="Y1949" s="79"/>
      <c r="Z1949" s="79"/>
      <c r="AA1949" s="79"/>
      <c r="AB1949" s="79"/>
      <c r="AC1949" s="79"/>
      <c r="AD1949" s="79"/>
      <c r="AE1949" s="79"/>
      <c r="AR1949" s="161" t="s">
        <v>268</v>
      </c>
      <c r="AT1949" s="161" t="s">
        <v>338</v>
      </c>
      <c r="AU1949" s="161" t="s">
        <v>62</v>
      </c>
      <c r="AY1949" s="72" t="s">
        <v>107</v>
      </c>
      <c r="BE1949" s="162">
        <f>IF(N1949="základní",J1949,0)</f>
        <v>930</v>
      </c>
      <c r="BF1949" s="162">
        <f>IF(N1949="snížená",J1949,0)</f>
        <v>0</v>
      </c>
      <c r="BG1949" s="162">
        <f>IF(N1949="zákl. přenesená",J1949,0)</f>
        <v>0</v>
      </c>
      <c r="BH1949" s="162">
        <f>IF(N1949="sníž. přenesená",J1949,0)</f>
        <v>0</v>
      </c>
      <c r="BI1949" s="162">
        <f>IF(N1949="nulová",J1949,0)</f>
        <v>0</v>
      </c>
      <c r="BJ1949" s="72" t="s">
        <v>105</v>
      </c>
      <c r="BK1949" s="162">
        <f>ROUND(I1949*H1949,2)</f>
        <v>930</v>
      </c>
      <c r="BL1949" s="72" t="s">
        <v>162</v>
      </c>
      <c r="BM1949" s="161" t="s">
        <v>3037</v>
      </c>
    </row>
    <row r="1950" spans="1:65" s="82" customFormat="1" x14ac:dyDescent="0.2">
      <c r="A1950" s="79"/>
      <c r="B1950" s="80"/>
      <c r="C1950" s="79"/>
      <c r="D1950" s="163" t="s">
        <v>116</v>
      </c>
      <c r="E1950" s="79"/>
      <c r="F1950" s="164" t="s">
        <v>3036</v>
      </c>
      <c r="G1950" s="79"/>
      <c r="H1950" s="79"/>
      <c r="I1950" s="79"/>
      <c r="J1950" s="79"/>
      <c r="K1950" s="79"/>
      <c r="L1950" s="80"/>
      <c r="M1950" s="165"/>
      <c r="O1950" s="79"/>
      <c r="P1950" s="79"/>
      <c r="Q1950" s="79"/>
      <c r="R1950" s="79"/>
      <c r="S1950" s="79"/>
      <c r="T1950" s="166"/>
      <c r="U1950" s="79"/>
      <c r="V1950" s="79"/>
      <c r="W1950" s="79"/>
      <c r="X1950" s="79"/>
      <c r="Y1950" s="79"/>
      <c r="Z1950" s="79"/>
      <c r="AA1950" s="79"/>
      <c r="AB1950" s="79"/>
      <c r="AC1950" s="79"/>
      <c r="AD1950" s="79"/>
      <c r="AE1950" s="79"/>
      <c r="AT1950" s="72" t="s">
        <v>116</v>
      </c>
      <c r="AU1950" s="72" t="s">
        <v>62</v>
      </c>
    </row>
    <row r="1951" spans="1:65" s="82" customFormat="1" ht="16.5" customHeight="1" x14ac:dyDescent="0.2">
      <c r="A1951" s="79"/>
      <c r="B1951" s="150"/>
      <c r="C1951" s="151" t="s">
        <v>3038</v>
      </c>
      <c r="D1951" s="151" t="s">
        <v>26</v>
      </c>
      <c r="E1951" s="152" t="s">
        <v>3039</v>
      </c>
      <c r="F1951" s="153" t="s">
        <v>3040</v>
      </c>
      <c r="G1951" s="154" t="s">
        <v>161</v>
      </c>
      <c r="H1951" s="155">
        <v>5</v>
      </c>
      <c r="I1951" s="156">
        <v>9.7899999999999991</v>
      </c>
      <c r="J1951" s="156">
        <f>ROUND(I1951*H1951,2)</f>
        <v>48.95</v>
      </c>
      <c r="K1951" s="153" t="s">
        <v>3562</v>
      </c>
      <c r="L1951" s="80"/>
      <c r="M1951" s="157" t="s">
        <v>31</v>
      </c>
      <c r="N1951" s="158" t="s">
        <v>3550</v>
      </c>
      <c r="O1951" s="159">
        <v>2.1000000000000001E-2</v>
      </c>
      <c r="P1951" s="159">
        <f>O1951*H1951</f>
        <v>0.10500000000000001</v>
      </c>
      <c r="Q1951" s="159">
        <v>0</v>
      </c>
      <c r="R1951" s="159">
        <f>Q1951*H1951</f>
        <v>0</v>
      </c>
      <c r="S1951" s="159">
        <v>1.91E-3</v>
      </c>
      <c r="T1951" s="160">
        <f>S1951*H1951</f>
        <v>9.5499999999999995E-3</v>
      </c>
      <c r="U1951" s="79"/>
      <c r="V1951" s="79"/>
      <c r="W1951" s="79"/>
      <c r="X1951" s="79"/>
      <c r="Y1951" s="79"/>
      <c r="Z1951" s="79"/>
      <c r="AA1951" s="79"/>
      <c r="AB1951" s="79"/>
      <c r="AC1951" s="79"/>
      <c r="AD1951" s="79"/>
      <c r="AE1951" s="79"/>
      <c r="AR1951" s="161" t="s">
        <v>162</v>
      </c>
      <c r="AT1951" s="161" t="s">
        <v>26</v>
      </c>
      <c r="AU1951" s="161" t="s">
        <v>62</v>
      </c>
      <c r="AY1951" s="72" t="s">
        <v>107</v>
      </c>
      <c r="BE1951" s="162">
        <f>IF(N1951="základní",J1951,0)</f>
        <v>48.95</v>
      </c>
      <c r="BF1951" s="162">
        <f>IF(N1951="snížená",J1951,0)</f>
        <v>0</v>
      </c>
      <c r="BG1951" s="162">
        <f>IF(N1951="zákl. přenesená",J1951,0)</f>
        <v>0</v>
      </c>
      <c r="BH1951" s="162">
        <f>IF(N1951="sníž. přenesená",J1951,0)</f>
        <v>0</v>
      </c>
      <c r="BI1951" s="162">
        <f>IF(N1951="nulová",J1951,0)</f>
        <v>0</v>
      </c>
      <c r="BJ1951" s="72" t="s">
        <v>105</v>
      </c>
      <c r="BK1951" s="162">
        <f>ROUND(I1951*H1951,2)</f>
        <v>48.95</v>
      </c>
      <c r="BL1951" s="72" t="s">
        <v>162</v>
      </c>
      <c r="BM1951" s="161" t="s">
        <v>3041</v>
      </c>
    </row>
    <row r="1952" spans="1:65" s="82" customFormat="1" x14ac:dyDescent="0.2">
      <c r="A1952" s="79"/>
      <c r="B1952" s="80"/>
      <c r="C1952" s="79"/>
      <c r="D1952" s="163" t="s">
        <v>116</v>
      </c>
      <c r="E1952" s="79"/>
      <c r="F1952" s="164" t="s">
        <v>3042</v>
      </c>
      <c r="G1952" s="79"/>
      <c r="H1952" s="79"/>
      <c r="I1952" s="79"/>
      <c r="J1952" s="79"/>
      <c r="K1952" s="79"/>
      <c r="L1952" s="80"/>
      <c r="M1952" s="165"/>
      <c r="O1952" s="79"/>
      <c r="P1952" s="79"/>
      <c r="Q1952" s="79"/>
      <c r="R1952" s="79"/>
      <c r="S1952" s="79"/>
      <c r="T1952" s="166"/>
      <c r="U1952" s="79"/>
      <c r="V1952" s="79"/>
      <c r="W1952" s="79"/>
      <c r="X1952" s="79"/>
      <c r="Y1952" s="79"/>
      <c r="Z1952" s="79"/>
      <c r="AA1952" s="79"/>
      <c r="AB1952" s="79"/>
      <c r="AC1952" s="79"/>
      <c r="AD1952" s="79"/>
      <c r="AE1952" s="79"/>
      <c r="AT1952" s="72" t="s">
        <v>116</v>
      </c>
      <c r="AU1952" s="72" t="s">
        <v>62</v>
      </c>
    </row>
    <row r="1953" spans="1:65" s="82" customFormat="1" x14ac:dyDescent="0.2">
      <c r="A1953" s="79"/>
      <c r="B1953" s="80"/>
      <c r="C1953" s="79"/>
      <c r="D1953" s="167" t="s">
        <v>118</v>
      </c>
      <c r="E1953" s="79"/>
      <c r="F1953" s="168" t="s">
        <v>4309</v>
      </c>
      <c r="G1953" s="79"/>
      <c r="H1953" s="79"/>
      <c r="I1953" s="79"/>
      <c r="J1953" s="79"/>
      <c r="K1953" s="79"/>
      <c r="L1953" s="80"/>
      <c r="M1953" s="165"/>
      <c r="O1953" s="79"/>
      <c r="P1953" s="79"/>
      <c r="Q1953" s="79"/>
      <c r="R1953" s="79"/>
      <c r="S1953" s="79"/>
      <c r="T1953" s="166"/>
      <c r="U1953" s="79"/>
      <c r="V1953" s="79"/>
      <c r="W1953" s="79"/>
      <c r="X1953" s="79"/>
      <c r="Y1953" s="79"/>
      <c r="Z1953" s="79"/>
      <c r="AA1953" s="79"/>
      <c r="AB1953" s="79"/>
      <c r="AC1953" s="79"/>
      <c r="AD1953" s="79"/>
      <c r="AE1953" s="79"/>
      <c r="AT1953" s="72" t="s">
        <v>118</v>
      </c>
      <c r="AU1953" s="72" t="s">
        <v>62</v>
      </c>
    </row>
    <row r="1954" spans="1:65" s="82" customFormat="1" ht="16.5" customHeight="1" x14ac:dyDescent="0.2">
      <c r="A1954" s="79"/>
      <c r="B1954" s="150"/>
      <c r="C1954" s="151" t="s">
        <v>3043</v>
      </c>
      <c r="D1954" s="151" t="s">
        <v>26</v>
      </c>
      <c r="E1954" s="152" t="s">
        <v>3044</v>
      </c>
      <c r="F1954" s="153" t="s">
        <v>3045</v>
      </c>
      <c r="G1954" s="154" t="s">
        <v>161</v>
      </c>
      <c r="H1954" s="155">
        <v>3</v>
      </c>
      <c r="I1954" s="156">
        <v>28.92</v>
      </c>
      <c r="J1954" s="156">
        <f>ROUND(I1954*H1954,2)</f>
        <v>86.76</v>
      </c>
      <c r="K1954" s="153" t="s">
        <v>3562</v>
      </c>
      <c r="L1954" s="80"/>
      <c r="M1954" s="157" t="s">
        <v>31</v>
      </c>
      <c r="N1954" s="158" t="s">
        <v>3550</v>
      </c>
      <c r="O1954" s="159">
        <v>6.2E-2</v>
      </c>
      <c r="P1954" s="159">
        <f>O1954*H1954</f>
        <v>0.186</v>
      </c>
      <c r="Q1954" s="159">
        <v>0</v>
      </c>
      <c r="R1954" s="159">
        <f>Q1954*H1954</f>
        <v>0</v>
      </c>
      <c r="S1954" s="159">
        <v>5.0200000000000002E-3</v>
      </c>
      <c r="T1954" s="160">
        <f>S1954*H1954</f>
        <v>1.506E-2</v>
      </c>
      <c r="U1954" s="79"/>
      <c r="V1954" s="79"/>
      <c r="W1954" s="79"/>
      <c r="X1954" s="79"/>
      <c r="Y1954" s="79"/>
      <c r="Z1954" s="79"/>
      <c r="AA1954" s="79"/>
      <c r="AB1954" s="79"/>
      <c r="AC1954" s="79"/>
      <c r="AD1954" s="79"/>
      <c r="AE1954" s="79"/>
      <c r="AR1954" s="161" t="s">
        <v>162</v>
      </c>
      <c r="AT1954" s="161" t="s">
        <v>26</v>
      </c>
      <c r="AU1954" s="161" t="s">
        <v>62</v>
      </c>
      <c r="AY1954" s="72" t="s">
        <v>107</v>
      </c>
      <c r="BE1954" s="162">
        <f>IF(N1954="základní",J1954,0)</f>
        <v>86.76</v>
      </c>
      <c r="BF1954" s="162">
        <f>IF(N1954="snížená",J1954,0)</f>
        <v>0</v>
      </c>
      <c r="BG1954" s="162">
        <f>IF(N1954="zákl. přenesená",J1954,0)</f>
        <v>0</v>
      </c>
      <c r="BH1954" s="162">
        <f>IF(N1954="sníž. přenesená",J1954,0)</f>
        <v>0</v>
      </c>
      <c r="BI1954" s="162">
        <f>IF(N1954="nulová",J1954,0)</f>
        <v>0</v>
      </c>
      <c r="BJ1954" s="72" t="s">
        <v>105</v>
      </c>
      <c r="BK1954" s="162">
        <f>ROUND(I1954*H1954,2)</f>
        <v>86.76</v>
      </c>
      <c r="BL1954" s="72" t="s">
        <v>162</v>
      </c>
      <c r="BM1954" s="161" t="s">
        <v>3046</v>
      </c>
    </row>
    <row r="1955" spans="1:65" s="82" customFormat="1" x14ac:dyDescent="0.2">
      <c r="A1955" s="79"/>
      <c r="B1955" s="80"/>
      <c r="C1955" s="79"/>
      <c r="D1955" s="163" t="s">
        <v>116</v>
      </c>
      <c r="E1955" s="79"/>
      <c r="F1955" s="164" t="s">
        <v>3047</v>
      </c>
      <c r="G1955" s="79"/>
      <c r="H1955" s="79"/>
      <c r="I1955" s="79"/>
      <c r="J1955" s="79"/>
      <c r="K1955" s="79"/>
      <c r="L1955" s="80"/>
      <c r="M1955" s="165"/>
      <c r="O1955" s="79"/>
      <c r="P1955" s="79"/>
      <c r="Q1955" s="79"/>
      <c r="R1955" s="79"/>
      <c r="S1955" s="79"/>
      <c r="T1955" s="166"/>
      <c r="U1955" s="79"/>
      <c r="V1955" s="79"/>
      <c r="W1955" s="79"/>
      <c r="X1955" s="79"/>
      <c r="Y1955" s="79"/>
      <c r="Z1955" s="79"/>
      <c r="AA1955" s="79"/>
      <c r="AB1955" s="79"/>
      <c r="AC1955" s="79"/>
      <c r="AD1955" s="79"/>
      <c r="AE1955" s="79"/>
      <c r="AT1955" s="72" t="s">
        <v>116</v>
      </c>
      <c r="AU1955" s="72" t="s">
        <v>62</v>
      </c>
    </row>
    <row r="1956" spans="1:65" s="82" customFormat="1" x14ac:dyDescent="0.2">
      <c r="A1956" s="79"/>
      <c r="B1956" s="80"/>
      <c r="C1956" s="79"/>
      <c r="D1956" s="167" t="s">
        <v>118</v>
      </c>
      <c r="E1956" s="79"/>
      <c r="F1956" s="168" t="s">
        <v>4310</v>
      </c>
      <c r="G1956" s="79"/>
      <c r="H1956" s="79"/>
      <c r="I1956" s="79"/>
      <c r="J1956" s="79"/>
      <c r="K1956" s="79"/>
      <c r="L1956" s="80"/>
      <c r="M1956" s="165"/>
      <c r="O1956" s="79"/>
      <c r="P1956" s="79"/>
      <c r="Q1956" s="79"/>
      <c r="R1956" s="79"/>
      <c r="S1956" s="79"/>
      <c r="T1956" s="166"/>
      <c r="U1956" s="79"/>
      <c r="V1956" s="79"/>
      <c r="W1956" s="79"/>
      <c r="X1956" s="79"/>
      <c r="Y1956" s="79"/>
      <c r="Z1956" s="79"/>
      <c r="AA1956" s="79"/>
      <c r="AB1956" s="79"/>
      <c r="AC1956" s="79"/>
      <c r="AD1956" s="79"/>
      <c r="AE1956" s="79"/>
      <c r="AT1956" s="72" t="s">
        <v>118</v>
      </c>
      <c r="AU1956" s="72" t="s">
        <v>62</v>
      </c>
    </row>
    <row r="1957" spans="1:65" s="82" customFormat="1" ht="16.5" customHeight="1" x14ac:dyDescent="0.2">
      <c r="A1957" s="79"/>
      <c r="B1957" s="150"/>
      <c r="C1957" s="151" t="s">
        <v>3048</v>
      </c>
      <c r="D1957" s="151" t="s">
        <v>26</v>
      </c>
      <c r="E1957" s="152" t="s">
        <v>3049</v>
      </c>
      <c r="F1957" s="153" t="s">
        <v>3050</v>
      </c>
      <c r="G1957" s="154" t="s">
        <v>161</v>
      </c>
      <c r="H1957" s="155">
        <v>3</v>
      </c>
      <c r="I1957" s="156">
        <v>9.7899999999999991</v>
      </c>
      <c r="J1957" s="156">
        <f>ROUND(I1957*H1957,2)</f>
        <v>29.37</v>
      </c>
      <c r="K1957" s="153" t="s">
        <v>3562</v>
      </c>
      <c r="L1957" s="80"/>
      <c r="M1957" s="157" t="s">
        <v>31</v>
      </c>
      <c r="N1957" s="158" t="s">
        <v>3550</v>
      </c>
      <c r="O1957" s="159">
        <v>2.1000000000000001E-2</v>
      </c>
      <c r="P1957" s="159">
        <f>O1957*H1957</f>
        <v>6.3E-2</v>
      </c>
      <c r="Q1957" s="159">
        <v>0</v>
      </c>
      <c r="R1957" s="159">
        <f>Q1957*H1957</f>
        <v>0</v>
      </c>
      <c r="S1957" s="159">
        <v>7.3099999999999997E-3</v>
      </c>
      <c r="T1957" s="160">
        <f>S1957*H1957</f>
        <v>2.1929999999999998E-2</v>
      </c>
      <c r="U1957" s="79"/>
      <c r="V1957" s="79"/>
      <c r="W1957" s="79"/>
      <c r="X1957" s="79"/>
      <c r="Y1957" s="79"/>
      <c r="Z1957" s="79"/>
      <c r="AA1957" s="79"/>
      <c r="AB1957" s="79"/>
      <c r="AC1957" s="79"/>
      <c r="AD1957" s="79"/>
      <c r="AE1957" s="79"/>
      <c r="AR1957" s="161" t="s">
        <v>162</v>
      </c>
      <c r="AT1957" s="161" t="s">
        <v>26</v>
      </c>
      <c r="AU1957" s="161" t="s">
        <v>62</v>
      </c>
      <c r="AY1957" s="72" t="s">
        <v>107</v>
      </c>
      <c r="BE1957" s="162">
        <f>IF(N1957="základní",J1957,0)</f>
        <v>29.37</v>
      </c>
      <c r="BF1957" s="162">
        <f>IF(N1957="snížená",J1957,0)</f>
        <v>0</v>
      </c>
      <c r="BG1957" s="162">
        <f>IF(N1957="zákl. přenesená",J1957,0)</f>
        <v>0</v>
      </c>
      <c r="BH1957" s="162">
        <f>IF(N1957="sníž. přenesená",J1957,0)</f>
        <v>0</v>
      </c>
      <c r="BI1957" s="162">
        <f>IF(N1957="nulová",J1957,0)</f>
        <v>0</v>
      </c>
      <c r="BJ1957" s="72" t="s">
        <v>105</v>
      </c>
      <c r="BK1957" s="162">
        <f>ROUND(I1957*H1957,2)</f>
        <v>29.37</v>
      </c>
      <c r="BL1957" s="72" t="s">
        <v>162</v>
      </c>
      <c r="BM1957" s="161" t="s">
        <v>3051</v>
      </c>
    </row>
    <row r="1958" spans="1:65" s="82" customFormat="1" x14ac:dyDescent="0.2">
      <c r="A1958" s="79"/>
      <c r="B1958" s="80"/>
      <c r="C1958" s="79"/>
      <c r="D1958" s="163" t="s">
        <v>116</v>
      </c>
      <c r="E1958" s="79"/>
      <c r="F1958" s="164" t="s">
        <v>3052</v>
      </c>
      <c r="G1958" s="79"/>
      <c r="H1958" s="79"/>
      <c r="I1958" s="79"/>
      <c r="J1958" s="79"/>
      <c r="K1958" s="79"/>
      <c r="L1958" s="80"/>
      <c r="M1958" s="165"/>
      <c r="O1958" s="79"/>
      <c r="P1958" s="79"/>
      <c r="Q1958" s="79"/>
      <c r="R1958" s="79"/>
      <c r="S1958" s="79"/>
      <c r="T1958" s="166"/>
      <c r="U1958" s="79"/>
      <c r="V1958" s="79"/>
      <c r="W1958" s="79"/>
      <c r="X1958" s="79"/>
      <c r="Y1958" s="79"/>
      <c r="Z1958" s="79"/>
      <c r="AA1958" s="79"/>
      <c r="AB1958" s="79"/>
      <c r="AC1958" s="79"/>
      <c r="AD1958" s="79"/>
      <c r="AE1958" s="79"/>
      <c r="AT1958" s="72" t="s">
        <v>116</v>
      </c>
      <c r="AU1958" s="72" t="s">
        <v>62</v>
      </c>
    </row>
    <row r="1959" spans="1:65" s="82" customFormat="1" x14ac:dyDescent="0.2">
      <c r="A1959" s="79"/>
      <c r="B1959" s="80"/>
      <c r="C1959" s="79"/>
      <c r="D1959" s="167" t="s">
        <v>118</v>
      </c>
      <c r="E1959" s="79"/>
      <c r="F1959" s="168" t="s">
        <v>4311</v>
      </c>
      <c r="G1959" s="79"/>
      <c r="H1959" s="79"/>
      <c r="I1959" s="79"/>
      <c r="J1959" s="79"/>
      <c r="K1959" s="79"/>
      <c r="L1959" s="80"/>
      <c r="M1959" s="165"/>
      <c r="O1959" s="79"/>
      <c r="P1959" s="79"/>
      <c r="Q1959" s="79"/>
      <c r="R1959" s="79"/>
      <c r="S1959" s="79"/>
      <c r="T1959" s="166"/>
      <c r="U1959" s="79"/>
      <c r="V1959" s="79"/>
      <c r="W1959" s="79"/>
      <c r="X1959" s="79"/>
      <c r="Y1959" s="79"/>
      <c r="Z1959" s="79"/>
      <c r="AA1959" s="79"/>
      <c r="AB1959" s="79"/>
      <c r="AC1959" s="79"/>
      <c r="AD1959" s="79"/>
      <c r="AE1959" s="79"/>
      <c r="AT1959" s="72" t="s">
        <v>118</v>
      </c>
      <c r="AU1959" s="72" t="s">
        <v>62</v>
      </c>
    </row>
    <row r="1960" spans="1:65" s="82" customFormat="1" ht="16.5" customHeight="1" x14ac:dyDescent="0.2">
      <c r="A1960" s="79"/>
      <c r="B1960" s="150"/>
      <c r="C1960" s="151" t="s">
        <v>3053</v>
      </c>
      <c r="D1960" s="151" t="s">
        <v>26</v>
      </c>
      <c r="E1960" s="152" t="s">
        <v>3054</v>
      </c>
      <c r="F1960" s="153" t="s">
        <v>3055</v>
      </c>
      <c r="G1960" s="154" t="s">
        <v>161</v>
      </c>
      <c r="H1960" s="155">
        <v>2</v>
      </c>
      <c r="I1960" s="156">
        <v>1150.22</v>
      </c>
      <c r="J1960" s="156">
        <f>ROUND(I1960*H1960,2)</f>
        <v>2300.44</v>
      </c>
      <c r="K1960" s="153" t="s">
        <v>3562</v>
      </c>
      <c r="L1960" s="80"/>
      <c r="M1960" s="157" t="s">
        <v>31</v>
      </c>
      <c r="N1960" s="158" t="s">
        <v>3550</v>
      </c>
      <c r="O1960" s="159">
        <v>0.433</v>
      </c>
      <c r="P1960" s="159">
        <f>O1960*H1960</f>
        <v>0.86599999999999999</v>
      </c>
      <c r="Q1960" s="159">
        <v>1.4675700000000001E-3</v>
      </c>
      <c r="R1960" s="159">
        <f>Q1960*H1960</f>
        <v>2.9351400000000001E-3</v>
      </c>
      <c r="S1960" s="159">
        <v>0</v>
      </c>
      <c r="T1960" s="160">
        <f>S1960*H1960</f>
        <v>0</v>
      </c>
      <c r="U1960" s="79"/>
      <c r="V1960" s="79"/>
      <c r="W1960" s="79"/>
      <c r="X1960" s="79"/>
      <c r="Y1960" s="79"/>
      <c r="Z1960" s="79"/>
      <c r="AA1960" s="79"/>
      <c r="AB1960" s="79"/>
      <c r="AC1960" s="79"/>
      <c r="AD1960" s="79"/>
      <c r="AE1960" s="79"/>
      <c r="AR1960" s="161" t="s">
        <v>162</v>
      </c>
      <c r="AT1960" s="161" t="s">
        <v>26</v>
      </c>
      <c r="AU1960" s="161" t="s">
        <v>62</v>
      </c>
      <c r="AY1960" s="72" t="s">
        <v>107</v>
      </c>
      <c r="BE1960" s="162">
        <f>IF(N1960="základní",J1960,0)</f>
        <v>2300.44</v>
      </c>
      <c r="BF1960" s="162">
        <f>IF(N1960="snížená",J1960,0)</f>
        <v>0</v>
      </c>
      <c r="BG1960" s="162">
        <f>IF(N1960="zákl. přenesená",J1960,0)</f>
        <v>0</v>
      </c>
      <c r="BH1960" s="162">
        <f>IF(N1960="sníž. přenesená",J1960,0)</f>
        <v>0</v>
      </c>
      <c r="BI1960" s="162">
        <f>IF(N1960="nulová",J1960,0)</f>
        <v>0</v>
      </c>
      <c r="BJ1960" s="72" t="s">
        <v>105</v>
      </c>
      <c r="BK1960" s="162">
        <f>ROUND(I1960*H1960,2)</f>
        <v>2300.44</v>
      </c>
      <c r="BL1960" s="72" t="s">
        <v>162</v>
      </c>
      <c r="BM1960" s="161" t="s">
        <v>3056</v>
      </c>
    </row>
    <row r="1961" spans="1:65" s="82" customFormat="1" x14ac:dyDescent="0.2">
      <c r="A1961" s="79"/>
      <c r="B1961" s="80"/>
      <c r="C1961" s="79"/>
      <c r="D1961" s="163" t="s">
        <v>116</v>
      </c>
      <c r="E1961" s="79"/>
      <c r="F1961" s="164" t="s">
        <v>3057</v>
      </c>
      <c r="G1961" s="79"/>
      <c r="H1961" s="79"/>
      <c r="I1961" s="79"/>
      <c r="J1961" s="79"/>
      <c r="K1961" s="79"/>
      <c r="L1961" s="80"/>
      <c r="M1961" s="165"/>
      <c r="O1961" s="79"/>
      <c r="P1961" s="79"/>
      <c r="Q1961" s="79"/>
      <c r="R1961" s="79"/>
      <c r="S1961" s="79"/>
      <c r="T1961" s="166"/>
      <c r="U1961" s="79"/>
      <c r="V1961" s="79"/>
      <c r="W1961" s="79"/>
      <c r="X1961" s="79"/>
      <c r="Y1961" s="79"/>
      <c r="Z1961" s="79"/>
      <c r="AA1961" s="79"/>
      <c r="AB1961" s="79"/>
      <c r="AC1961" s="79"/>
      <c r="AD1961" s="79"/>
      <c r="AE1961" s="79"/>
      <c r="AT1961" s="72" t="s">
        <v>116</v>
      </c>
      <c r="AU1961" s="72" t="s">
        <v>62</v>
      </c>
    </row>
    <row r="1962" spans="1:65" s="82" customFormat="1" x14ac:dyDescent="0.2">
      <c r="A1962" s="79"/>
      <c r="B1962" s="80"/>
      <c r="C1962" s="79"/>
      <c r="D1962" s="167" t="s">
        <v>118</v>
      </c>
      <c r="E1962" s="79"/>
      <c r="F1962" s="168" t="s">
        <v>4312</v>
      </c>
      <c r="G1962" s="79"/>
      <c r="H1962" s="79"/>
      <c r="I1962" s="79"/>
      <c r="J1962" s="79"/>
      <c r="K1962" s="79"/>
      <c r="L1962" s="80"/>
      <c r="M1962" s="165"/>
      <c r="O1962" s="79"/>
      <c r="P1962" s="79"/>
      <c r="Q1962" s="79"/>
      <c r="R1962" s="79"/>
      <c r="S1962" s="79"/>
      <c r="T1962" s="166"/>
      <c r="U1962" s="79"/>
      <c r="V1962" s="79"/>
      <c r="W1962" s="79"/>
      <c r="X1962" s="79"/>
      <c r="Y1962" s="79"/>
      <c r="Z1962" s="79"/>
      <c r="AA1962" s="79"/>
      <c r="AB1962" s="79"/>
      <c r="AC1962" s="79"/>
      <c r="AD1962" s="79"/>
      <c r="AE1962" s="79"/>
      <c r="AT1962" s="72" t="s">
        <v>118</v>
      </c>
      <c r="AU1962" s="72" t="s">
        <v>62</v>
      </c>
    </row>
    <row r="1963" spans="1:65" s="82" customFormat="1" ht="16.5" customHeight="1" x14ac:dyDescent="0.2">
      <c r="A1963" s="79"/>
      <c r="B1963" s="150"/>
      <c r="C1963" s="151" t="s">
        <v>3058</v>
      </c>
      <c r="D1963" s="151" t="s">
        <v>26</v>
      </c>
      <c r="E1963" s="152" t="s">
        <v>3059</v>
      </c>
      <c r="F1963" s="153" t="s">
        <v>3060</v>
      </c>
      <c r="G1963" s="154" t="s">
        <v>161</v>
      </c>
      <c r="H1963" s="155">
        <v>3</v>
      </c>
      <c r="I1963" s="156">
        <v>1156.22</v>
      </c>
      <c r="J1963" s="156">
        <f>ROUND(I1963*H1963,2)</f>
        <v>3468.66</v>
      </c>
      <c r="K1963" s="153" t="s">
        <v>3562</v>
      </c>
      <c r="L1963" s="80"/>
      <c r="M1963" s="157" t="s">
        <v>31</v>
      </c>
      <c r="N1963" s="158" t="s">
        <v>3550</v>
      </c>
      <c r="O1963" s="159">
        <v>0.433</v>
      </c>
      <c r="P1963" s="159">
        <f>O1963*H1963</f>
        <v>1.2989999999999999</v>
      </c>
      <c r="Q1963" s="159">
        <v>1.4675700000000001E-3</v>
      </c>
      <c r="R1963" s="159">
        <f>Q1963*H1963</f>
        <v>4.4027100000000007E-3</v>
      </c>
      <c r="S1963" s="159">
        <v>0</v>
      </c>
      <c r="T1963" s="160">
        <f>S1963*H1963</f>
        <v>0</v>
      </c>
      <c r="U1963" s="79"/>
      <c r="V1963" s="79"/>
      <c r="W1963" s="79"/>
      <c r="X1963" s="79"/>
      <c r="Y1963" s="79"/>
      <c r="Z1963" s="79"/>
      <c r="AA1963" s="79"/>
      <c r="AB1963" s="79"/>
      <c r="AC1963" s="79"/>
      <c r="AD1963" s="79"/>
      <c r="AE1963" s="79"/>
      <c r="AR1963" s="161" t="s">
        <v>162</v>
      </c>
      <c r="AT1963" s="161" t="s">
        <v>26</v>
      </c>
      <c r="AU1963" s="161" t="s">
        <v>62</v>
      </c>
      <c r="AY1963" s="72" t="s">
        <v>107</v>
      </c>
      <c r="BE1963" s="162">
        <f>IF(N1963="základní",J1963,0)</f>
        <v>3468.66</v>
      </c>
      <c r="BF1963" s="162">
        <f>IF(N1963="snížená",J1963,0)</f>
        <v>0</v>
      </c>
      <c r="BG1963" s="162">
        <f>IF(N1963="zákl. přenesená",J1963,0)</f>
        <v>0</v>
      </c>
      <c r="BH1963" s="162">
        <f>IF(N1963="sníž. přenesená",J1963,0)</f>
        <v>0</v>
      </c>
      <c r="BI1963" s="162">
        <f>IF(N1963="nulová",J1963,0)</f>
        <v>0</v>
      </c>
      <c r="BJ1963" s="72" t="s">
        <v>105</v>
      </c>
      <c r="BK1963" s="162">
        <f>ROUND(I1963*H1963,2)</f>
        <v>3468.66</v>
      </c>
      <c r="BL1963" s="72" t="s">
        <v>162</v>
      </c>
      <c r="BM1963" s="161" t="s">
        <v>3061</v>
      </c>
    </row>
    <row r="1964" spans="1:65" s="82" customFormat="1" x14ac:dyDescent="0.2">
      <c r="A1964" s="79"/>
      <c r="B1964" s="80"/>
      <c r="C1964" s="79"/>
      <c r="D1964" s="163" t="s">
        <v>116</v>
      </c>
      <c r="E1964" s="79"/>
      <c r="F1964" s="164" t="s">
        <v>3062</v>
      </c>
      <c r="G1964" s="79"/>
      <c r="H1964" s="79"/>
      <c r="I1964" s="79"/>
      <c r="J1964" s="79"/>
      <c r="K1964" s="79"/>
      <c r="L1964" s="80"/>
      <c r="M1964" s="165"/>
      <c r="O1964" s="79"/>
      <c r="P1964" s="79"/>
      <c r="Q1964" s="79"/>
      <c r="R1964" s="79"/>
      <c r="S1964" s="79"/>
      <c r="T1964" s="166"/>
      <c r="U1964" s="79"/>
      <c r="V1964" s="79"/>
      <c r="W1964" s="79"/>
      <c r="X1964" s="79"/>
      <c r="Y1964" s="79"/>
      <c r="Z1964" s="79"/>
      <c r="AA1964" s="79"/>
      <c r="AB1964" s="79"/>
      <c r="AC1964" s="79"/>
      <c r="AD1964" s="79"/>
      <c r="AE1964" s="79"/>
      <c r="AT1964" s="72" t="s">
        <v>116</v>
      </c>
      <c r="AU1964" s="72" t="s">
        <v>62</v>
      </c>
    </row>
    <row r="1965" spans="1:65" s="82" customFormat="1" x14ac:dyDescent="0.2">
      <c r="A1965" s="79"/>
      <c r="B1965" s="80"/>
      <c r="C1965" s="79"/>
      <c r="D1965" s="167" t="s">
        <v>118</v>
      </c>
      <c r="E1965" s="79"/>
      <c r="F1965" s="168" t="s">
        <v>4313</v>
      </c>
      <c r="G1965" s="79"/>
      <c r="H1965" s="79"/>
      <c r="I1965" s="79"/>
      <c r="J1965" s="79"/>
      <c r="K1965" s="79"/>
      <c r="L1965" s="80"/>
      <c r="M1965" s="165"/>
      <c r="O1965" s="79"/>
      <c r="P1965" s="79"/>
      <c r="Q1965" s="79"/>
      <c r="R1965" s="79"/>
      <c r="S1965" s="79"/>
      <c r="T1965" s="166"/>
      <c r="U1965" s="79"/>
      <c r="V1965" s="79"/>
      <c r="W1965" s="79"/>
      <c r="X1965" s="79"/>
      <c r="Y1965" s="79"/>
      <c r="Z1965" s="79"/>
      <c r="AA1965" s="79"/>
      <c r="AB1965" s="79"/>
      <c r="AC1965" s="79"/>
      <c r="AD1965" s="79"/>
      <c r="AE1965" s="79"/>
      <c r="AT1965" s="72" t="s">
        <v>118</v>
      </c>
      <c r="AU1965" s="72" t="s">
        <v>62</v>
      </c>
    </row>
    <row r="1966" spans="1:65" s="82" customFormat="1" ht="16.5" customHeight="1" x14ac:dyDescent="0.2">
      <c r="A1966" s="79"/>
      <c r="B1966" s="150"/>
      <c r="C1966" s="151" t="s">
        <v>3063</v>
      </c>
      <c r="D1966" s="151" t="s">
        <v>26</v>
      </c>
      <c r="E1966" s="152" t="s">
        <v>3064</v>
      </c>
      <c r="F1966" s="153" t="s">
        <v>3065</v>
      </c>
      <c r="G1966" s="154" t="s">
        <v>161</v>
      </c>
      <c r="H1966" s="155">
        <v>2</v>
      </c>
      <c r="I1966" s="156">
        <v>1156.22</v>
      </c>
      <c r="J1966" s="156">
        <f>ROUND(I1966*H1966,2)</f>
        <v>2312.44</v>
      </c>
      <c r="K1966" s="153" t="s">
        <v>3562</v>
      </c>
      <c r="L1966" s="80"/>
      <c r="M1966" s="157" t="s">
        <v>31</v>
      </c>
      <c r="N1966" s="158" t="s">
        <v>3550</v>
      </c>
      <c r="O1966" s="159">
        <v>0.433</v>
      </c>
      <c r="P1966" s="159">
        <f>O1966*H1966</f>
        <v>0.86599999999999999</v>
      </c>
      <c r="Q1966" s="159">
        <v>1.4675700000000001E-3</v>
      </c>
      <c r="R1966" s="159">
        <f>Q1966*H1966</f>
        <v>2.9351400000000001E-3</v>
      </c>
      <c r="S1966" s="159">
        <v>0</v>
      </c>
      <c r="T1966" s="160">
        <f>S1966*H1966</f>
        <v>0</v>
      </c>
      <c r="U1966" s="79"/>
      <c r="V1966" s="79"/>
      <c r="W1966" s="79"/>
      <c r="X1966" s="79"/>
      <c r="Y1966" s="79"/>
      <c r="Z1966" s="79"/>
      <c r="AA1966" s="79"/>
      <c r="AB1966" s="79"/>
      <c r="AC1966" s="79"/>
      <c r="AD1966" s="79"/>
      <c r="AE1966" s="79"/>
      <c r="AR1966" s="161" t="s">
        <v>162</v>
      </c>
      <c r="AT1966" s="161" t="s">
        <v>26</v>
      </c>
      <c r="AU1966" s="161" t="s">
        <v>62</v>
      </c>
      <c r="AY1966" s="72" t="s">
        <v>107</v>
      </c>
      <c r="BE1966" s="162">
        <f>IF(N1966="základní",J1966,0)</f>
        <v>2312.44</v>
      </c>
      <c r="BF1966" s="162">
        <f>IF(N1966="snížená",J1966,0)</f>
        <v>0</v>
      </c>
      <c r="BG1966" s="162">
        <f>IF(N1966="zákl. přenesená",J1966,0)</f>
        <v>0</v>
      </c>
      <c r="BH1966" s="162">
        <f>IF(N1966="sníž. přenesená",J1966,0)</f>
        <v>0</v>
      </c>
      <c r="BI1966" s="162">
        <f>IF(N1966="nulová",J1966,0)</f>
        <v>0</v>
      </c>
      <c r="BJ1966" s="72" t="s">
        <v>105</v>
      </c>
      <c r="BK1966" s="162">
        <f>ROUND(I1966*H1966,2)</f>
        <v>2312.44</v>
      </c>
      <c r="BL1966" s="72" t="s">
        <v>162</v>
      </c>
      <c r="BM1966" s="161" t="s">
        <v>3066</v>
      </c>
    </row>
    <row r="1967" spans="1:65" s="82" customFormat="1" x14ac:dyDescent="0.2">
      <c r="A1967" s="79"/>
      <c r="B1967" s="80"/>
      <c r="C1967" s="79"/>
      <c r="D1967" s="163" t="s">
        <v>116</v>
      </c>
      <c r="E1967" s="79"/>
      <c r="F1967" s="164" t="s">
        <v>3067</v>
      </c>
      <c r="G1967" s="79"/>
      <c r="H1967" s="79"/>
      <c r="I1967" s="79"/>
      <c r="J1967" s="79"/>
      <c r="K1967" s="79"/>
      <c r="L1967" s="80"/>
      <c r="M1967" s="165"/>
      <c r="O1967" s="79"/>
      <c r="P1967" s="79"/>
      <c r="Q1967" s="79"/>
      <c r="R1967" s="79"/>
      <c r="S1967" s="79"/>
      <c r="T1967" s="166"/>
      <c r="U1967" s="79"/>
      <c r="V1967" s="79"/>
      <c r="W1967" s="79"/>
      <c r="X1967" s="79"/>
      <c r="Y1967" s="79"/>
      <c r="Z1967" s="79"/>
      <c r="AA1967" s="79"/>
      <c r="AB1967" s="79"/>
      <c r="AC1967" s="79"/>
      <c r="AD1967" s="79"/>
      <c r="AE1967" s="79"/>
      <c r="AT1967" s="72" t="s">
        <v>116</v>
      </c>
      <c r="AU1967" s="72" t="s">
        <v>62</v>
      </c>
    </row>
    <row r="1968" spans="1:65" s="82" customFormat="1" x14ac:dyDescent="0.2">
      <c r="A1968" s="79"/>
      <c r="B1968" s="80"/>
      <c r="C1968" s="79"/>
      <c r="D1968" s="167" t="s">
        <v>118</v>
      </c>
      <c r="E1968" s="79"/>
      <c r="F1968" s="168" t="s">
        <v>4314</v>
      </c>
      <c r="G1968" s="79"/>
      <c r="H1968" s="79"/>
      <c r="I1968" s="79"/>
      <c r="J1968" s="79"/>
      <c r="K1968" s="79"/>
      <c r="L1968" s="80"/>
      <c r="M1968" s="165"/>
      <c r="O1968" s="79"/>
      <c r="P1968" s="79"/>
      <c r="Q1968" s="79"/>
      <c r="R1968" s="79"/>
      <c r="S1968" s="79"/>
      <c r="T1968" s="166"/>
      <c r="U1968" s="79"/>
      <c r="V1968" s="79"/>
      <c r="W1968" s="79"/>
      <c r="X1968" s="79"/>
      <c r="Y1968" s="79"/>
      <c r="Z1968" s="79"/>
      <c r="AA1968" s="79"/>
      <c r="AB1968" s="79"/>
      <c r="AC1968" s="79"/>
      <c r="AD1968" s="79"/>
      <c r="AE1968" s="79"/>
      <c r="AT1968" s="72" t="s">
        <v>118</v>
      </c>
      <c r="AU1968" s="72" t="s">
        <v>62</v>
      </c>
    </row>
    <row r="1969" spans="1:65" s="82" customFormat="1" ht="16.5" customHeight="1" x14ac:dyDescent="0.2">
      <c r="A1969" s="79"/>
      <c r="B1969" s="150"/>
      <c r="C1969" s="151" t="s">
        <v>3068</v>
      </c>
      <c r="D1969" s="151" t="s">
        <v>26</v>
      </c>
      <c r="E1969" s="152" t="s">
        <v>3069</v>
      </c>
      <c r="F1969" s="153" t="s">
        <v>3070</v>
      </c>
      <c r="G1969" s="154" t="s">
        <v>161</v>
      </c>
      <c r="H1969" s="155">
        <v>3</v>
      </c>
      <c r="I1969" s="156">
        <v>1161.22</v>
      </c>
      <c r="J1969" s="156">
        <f>ROUND(I1969*H1969,2)</f>
        <v>3483.66</v>
      </c>
      <c r="K1969" s="153" t="s">
        <v>3562</v>
      </c>
      <c r="L1969" s="80"/>
      <c r="M1969" s="157" t="s">
        <v>31</v>
      </c>
      <c r="N1969" s="158" t="s">
        <v>3550</v>
      </c>
      <c r="O1969" s="159">
        <v>0.433</v>
      </c>
      <c r="P1969" s="159">
        <f>O1969*H1969</f>
        <v>1.2989999999999999</v>
      </c>
      <c r="Q1969" s="159">
        <v>1.4675700000000001E-3</v>
      </c>
      <c r="R1969" s="159">
        <f>Q1969*H1969</f>
        <v>4.4027100000000007E-3</v>
      </c>
      <c r="S1969" s="159">
        <v>0</v>
      </c>
      <c r="T1969" s="160">
        <f>S1969*H1969</f>
        <v>0</v>
      </c>
      <c r="U1969" s="79"/>
      <c r="V1969" s="79"/>
      <c r="W1969" s="79"/>
      <c r="X1969" s="79"/>
      <c r="Y1969" s="79"/>
      <c r="Z1969" s="79"/>
      <c r="AA1969" s="79"/>
      <c r="AB1969" s="79"/>
      <c r="AC1969" s="79"/>
      <c r="AD1969" s="79"/>
      <c r="AE1969" s="79"/>
      <c r="AR1969" s="161" t="s">
        <v>162</v>
      </c>
      <c r="AT1969" s="161" t="s">
        <v>26</v>
      </c>
      <c r="AU1969" s="161" t="s">
        <v>62</v>
      </c>
      <c r="AY1969" s="72" t="s">
        <v>107</v>
      </c>
      <c r="BE1969" s="162">
        <f>IF(N1969="základní",J1969,0)</f>
        <v>3483.66</v>
      </c>
      <c r="BF1969" s="162">
        <f>IF(N1969="snížená",J1969,0)</f>
        <v>0</v>
      </c>
      <c r="BG1969" s="162">
        <f>IF(N1969="zákl. přenesená",J1969,0)</f>
        <v>0</v>
      </c>
      <c r="BH1969" s="162">
        <f>IF(N1969="sníž. přenesená",J1969,0)</f>
        <v>0</v>
      </c>
      <c r="BI1969" s="162">
        <f>IF(N1969="nulová",J1969,0)</f>
        <v>0</v>
      </c>
      <c r="BJ1969" s="72" t="s">
        <v>105</v>
      </c>
      <c r="BK1969" s="162">
        <f>ROUND(I1969*H1969,2)</f>
        <v>3483.66</v>
      </c>
      <c r="BL1969" s="72" t="s">
        <v>162</v>
      </c>
      <c r="BM1969" s="161" t="s">
        <v>3071</v>
      </c>
    </row>
    <row r="1970" spans="1:65" s="82" customFormat="1" x14ac:dyDescent="0.2">
      <c r="A1970" s="79"/>
      <c r="B1970" s="80"/>
      <c r="C1970" s="79"/>
      <c r="D1970" s="163" t="s">
        <v>116</v>
      </c>
      <c r="E1970" s="79"/>
      <c r="F1970" s="164" t="s">
        <v>3072</v>
      </c>
      <c r="G1970" s="79"/>
      <c r="H1970" s="79"/>
      <c r="I1970" s="79"/>
      <c r="J1970" s="79"/>
      <c r="K1970" s="79"/>
      <c r="L1970" s="80"/>
      <c r="M1970" s="165"/>
      <c r="O1970" s="79"/>
      <c r="P1970" s="79"/>
      <c r="Q1970" s="79"/>
      <c r="R1970" s="79"/>
      <c r="S1970" s="79"/>
      <c r="T1970" s="166"/>
      <c r="U1970" s="79"/>
      <c r="V1970" s="79"/>
      <c r="W1970" s="79"/>
      <c r="X1970" s="79"/>
      <c r="Y1970" s="79"/>
      <c r="Z1970" s="79"/>
      <c r="AA1970" s="79"/>
      <c r="AB1970" s="79"/>
      <c r="AC1970" s="79"/>
      <c r="AD1970" s="79"/>
      <c r="AE1970" s="79"/>
      <c r="AT1970" s="72" t="s">
        <v>116</v>
      </c>
      <c r="AU1970" s="72" t="s">
        <v>62</v>
      </c>
    </row>
    <row r="1971" spans="1:65" s="82" customFormat="1" x14ac:dyDescent="0.2">
      <c r="A1971" s="79"/>
      <c r="B1971" s="80"/>
      <c r="C1971" s="79"/>
      <c r="D1971" s="167" t="s">
        <v>118</v>
      </c>
      <c r="E1971" s="79"/>
      <c r="F1971" s="168" t="s">
        <v>4315</v>
      </c>
      <c r="G1971" s="79"/>
      <c r="H1971" s="79"/>
      <c r="I1971" s="79"/>
      <c r="J1971" s="79"/>
      <c r="K1971" s="79"/>
      <c r="L1971" s="80"/>
      <c r="M1971" s="165"/>
      <c r="O1971" s="79"/>
      <c r="P1971" s="79"/>
      <c r="Q1971" s="79"/>
      <c r="R1971" s="79"/>
      <c r="S1971" s="79"/>
      <c r="T1971" s="166"/>
      <c r="U1971" s="79"/>
      <c r="V1971" s="79"/>
      <c r="W1971" s="79"/>
      <c r="X1971" s="79"/>
      <c r="Y1971" s="79"/>
      <c r="Z1971" s="79"/>
      <c r="AA1971" s="79"/>
      <c r="AB1971" s="79"/>
      <c r="AC1971" s="79"/>
      <c r="AD1971" s="79"/>
      <c r="AE1971" s="79"/>
      <c r="AT1971" s="72" t="s">
        <v>118</v>
      </c>
      <c r="AU1971" s="72" t="s">
        <v>62</v>
      </c>
    </row>
    <row r="1972" spans="1:65" s="82" customFormat="1" ht="16.5" customHeight="1" x14ac:dyDescent="0.2">
      <c r="A1972" s="79"/>
      <c r="B1972" s="150"/>
      <c r="C1972" s="151" t="s">
        <v>3073</v>
      </c>
      <c r="D1972" s="151" t="s">
        <v>26</v>
      </c>
      <c r="E1972" s="152" t="s">
        <v>3074</v>
      </c>
      <c r="F1972" s="153" t="s">
        <v>3075</v>
      </c>
      <c r="G1972" s="154" t="s">
        <v>161</v>
      </c>
      <c r="H1972" s="155">
        <v>5</v>
      </c>
      <c r="I1972" s="156">
        <v>374.2</v>
      </c>
      <c r="J1972" s="156">
        <f>ROUND(I1972*H1972,2)</f>
        <v>1871</v>
      </c>
      <c r="K1972" s="153" t="s">
        <v>3562</v>
      </c>
      <c r="L1972" s="80"/>
      <c r="M1972" s="157" t="s">
        <v>31</v>
      </c>
      <c r="N1972" s="158" t="s">
        <v>3550</v>
      </c>
      <c r="O1972" s="159">
        <v>0.20599999999999999</v>
      </c>
      <c r="P1972" s="159">
        <f>O1972*H1972</f>
        <v>1.03</v>
      </c>
      <c r="Q1972" s="159">
        <v>7.4799999999999997E-4</v>
      </c>
      <c r="R1972" s="159">
        <f>Q1972*H1972</f>
        <v>3.7399999999999998E-3</v>
      </c>
      <c r="S1972" s="159">
        <v>0</v>
      </c>
      <c r="T1972" s="160">
        <f>S1972*H1972</f>
        <v>0</v>
      </c>
      <c r="U1972" s="79"/>
      <c r="V1972" s="79"/>
      <c r="W1972" s="79"/>
      <c r="X1972" s="79"/>
      <c r="Y1972" s="79"/>
      <c r="Z1972" s="79"/>
      <c r="AA1972" s="79"/>
      <c r="AB1972" s="79"/>
      <c r="AC1972" s="79"/>
      <c r="AD1972" s="79"/>
      <c r="AE1972" s="79"/>
      <c r="AR1972" s="161" t="s">
        <v>162</v>
      </c>
      <c r="AT1972" s="161" t="s">
        <v>26</v>
      </c>
      <c r="AU1972" s="161" t="s">
        <v>62</v>
      </c>
      <c r="AY1972" s="72" t="s">
        <v>107</v>
      </c>
      <c r="BE1972" s="162">
        <f>IF(N1972="základní",J1972,0)</f>
        <v>1871</v>
      </c>
      <c r="BF1972" s="162">
        <f>IF(N1972="snížená",J1972,0)</f>
        <v>0</v>
      </c>
      <c r="BG1972" s="162">
        <f>IF(N1972="zákl. přenesená",J1972,0)</f>
        <v>0</v>
      </c>
      <c r="BH1972" s="162">
        <f>IF(N1972="sníž. přenesená",J1972,0)</f>
        <v>0</v>
      </c>
      <c r="BI1972" s="162">
        <f>IF(N1972="nulová",J1972,0)</f>
        <v>0</v>
      </c>
      <c r="BJ1972" s="72" t="s">
        <v>105</v>
      </c>
      <c r="BK1972" s="162">
        <f>ROUND(I1972*H1972,2)</f>
        <v>1871</v>
      </c>
      <c r="BL1972" s="72" t="s">
        <v>162</v>
      </c>
      <c r="BM1972" s="161" t="s">
        <v>3076</v>
      </c>
    </row>
    <row r="1973" spans="1:65" s="82" customFormat="1" x14ac:dyDescent="0.2">
      <c r="A1973" s="79"/>
      <c r="B1973" s="80"/>
      <c r="C1973" s="79"/>
      <c r="D1973" s="163" t="s">
        <v>116</v>
      </c>
      <c r="E1973" s="79"/>
      <c r="F1973" s="164" t="s">
        <v>3077</v>
      </c>
      <c r="G1973" s="79"/>
      <c r="H1973" s="79"/>
      <c r="I1973" s="79"/>
      <c r="J1973" s="79"/>
      <c r="K1973" s="79"/>
      <c r="L1973" s="80"/>
      <c r="M1973" s="165"/>
      <c r="O1973" s="79"/>
      <c r="P1973" s="79"/>
      <c r="Q1973" s="79"/>
      <c r="R1973" s="79"/>
      <c r="S1973" s="79"/>
      <c r="T1973" s="166"/>
      <c r="U1973" s="79"/>
      <c r="V1973" s="79"/>
      <c r="W1973" s="79"/>
      <c r="X1973" s="79"/>
      <c r="Y1973" s="79"/>
      <c r="Z1973" s="79"/>
      <c r="AA1973" s="79"/>
      <c r="AB1973" s="79"/>
      <c r="AC1973" s="79"/>
      <c r="AD1973" s="79"/>
      <c r="AE1973" s="79"/>
      <c r="AT1973" s="72" t="s">
        <v>116</v>
      </c>
      <c r="AU1973" s="72" t="s">
        <v>62</v>
      </c>
    </row>
    <row r="1974" spans="1:65" s="82" customFormat="1" x14ac:dyDescent="0.2">
      <c r="A1974" s="79"/>
      <c r="B1974" s="80"/>
      <c r="C1974" s="79"/>
      <c r="D1974" s="167" t="s">
        <v>118</v>
      </c>
      <c r="E1974" s="79"/>
      <c r="F1974" s="168" t="s">
        <v>4316</v>
      </c>
      <c r="G1974" s="79"/>
      <c r="H1974" s="79"/>
      <c r="I1974" s="79"/>
      <c r="J1974" s="79"/>
      <c r="K1974" s="79"/>
      <c r="L1974" s="80"/>
      <c r="M1974" s="165"/>
      <c r="O1974" s="79"/>
      <c r="P1974" s="79"/>
      <c r="Q1974" s="79"/>
      <c r="R1974" s="79"/>
      <c r="S1974" s="79"/>
      <c r="T1974" s="166"/>
      <c r="U1974" s="79"/>
      <c r="V1974" s="79"/>
      <c r="W1974" s="79"/>
      <c r="X1974" s="79"/>
      <c r="Y1974" s="79"/>
      <c r="Z1974" s="79"/>
      <c r="AA1974" s="79"/>
      <c r="AB1974" s="79"/>
      <c r="AC1974" s="79"/>
      <c r="AD1974" s="79"/>
      <c r="AE1974" s="79"/>
      <c r="AT1974" s="72" t="s">
        <v>118</v>
      </c>
      <c r="AU1974" s="72" t="s">
        <v>62</v>
      </c>
    </row>
    <row r="1975" spans="1:65" s="82" customFormat="1" ht="16.5" customHeight="1" x14ac:dyDescent="0.2">
      <c r="A1975" s="79"/>
      <c r="B1975" s="150"/>
      <c r="C1975" s="151" t="s">
        <v>3078</v>
      </c>
      <c r="D1975" s="151" t="s">
        <v>26</v>
      </c>
      <c r="E1975" s="152" t="s">
        <v>3079</v>
      </c>
      <c r="F1975" s="153" t="s">
        <v>3080</v>
      </c>
      <c r="G1975" s="154" t="s">
        <v>161</v>
      </c>
      <c r="H1975" s="155">
        <v>5</v>
      </c>
      <c r="I1975" s="156">
        <v>439.2</v>
      </c>
      <c r="J1975" s="156">
        <f>ROUND(I1975*H1975,2)</f>
        <v>2196</v>
      </c>
      <c r="K1975" s="153" t="s">
        <v>3562</v>
      </c>
      <c r="L1975" s="80"/>
      <c r="M1975" s="157" t="s">
        <v>31</v>
      </c>
      <c r="N1975" s="158" t="s">
        <v>3550</v>
      </c>
      <c r="O1975" s="159">
        <v>0.20599999999999999</v>
      </c>
      <c r="P1975" s="159">
        <f>O1975*H1975</f>
        <v>1.03</v>
      </c>
      <c r="Q1975" s="159">
        <v>8.4800000000000001E-4</v>
      </c>
      <c r="R1975" s="159">
        <f>Q1975*H1975</f>
        <v>4.2399999999999998E-3</v>
      </c>
      <c r="S1975" s="159">
        <v>0</v>
      </c>
      <c r="T1975" s="160">
        <f>S1975*H1975</f>
        <v>0</v>
      </c>
      <c r="U1975" s="79"/>
      <c r="V1975" s="79"/>
      <c r="W1975" s="79"/>
      <c r="X1975" s="79"/>
      <c r="Y1975" s="79"/>
      <c r="Z1975" s="79"/>
      <c r="AA1975" s="79"/>
      <c r="AB1975" s="79"/>
      <c r="AC1975" s="79"/>
      <c r="AD1975" s="79"/>
      <c r="AE1975" s="79"/>
      <c r="AR1975" s="161" t="s">
        <v>162</v>
      </c>
      <c r="AT1975" s="161" t="s">
        <v>26</v>
      </c>
      <c r="AU1975" s="161" t="s">
        <v>62</v>
      </c>
      <c r="AY1975" s="72" t="s">
        <v>107</v>
      </c>
      <c r="BE1975" s="162">
        <f>IF(N1975="základní",J1975,0)</f>
        <v>2196</v>
      </c>
      <c r="BF1975" s="162">
        <f>IF(N1975="snížená",J1975,0)</f>
        <v>0</v>
      </c>
      <c r="BG1975" s="162">
        <f>IF(N1975="zákl. přenesená",J1975,0)</f>
        <v>0</v>
      </c>
      <c r="BH1975" s="162">
        <f>IF(N1975="sníž. přenesená",J1975,0)</f>
        <v>0</v>
      </c>
      <c r="BI1975" s="162">
        <f>IF(N1975="nulová",J1975,0)</f>
        <v>0</v>
      </c>
      <c r="BJ1975" s="72" t="s">
        <v>105</v>
      </c>
      <c r="BK1975" s="162">
        <f>ROUND(I1975*H1975,2)</f>
        <v>2196</v>
      </c>
      <c r="BL1975" s="72" t="s">
        <v>162</v>
      </c>
      <c r="BM1975" s="161" t="s">
        <v>3081</v>
      </c>
    </row>
    <row r="1976" spans="1:65" s="82" customFormat="1" x14ac:dyDescent="0.2">
      <c r="A1976" s="79"/>
      <c r="B1976" s="80"/>
      <c r="C1976" s="79"/>
      <c r="D1976" s="163" t="s">
        <v>116</v>
      </c>
      <c r="E1976" s="79"/>
      <c r="F1976" s="164" t="s">
        <v>3082</v>
      </c>
      <c r="G1976" s="79"/>
      <c r="H1976" s="79"/>
      <c r="I1976" s="79"/>
      <c r="J1976" s="79"/>
      <c r="K1976" s="79"/>
      <c r="L1976" s="80"/>
      <c r="M1976" s="165"/>
      <c r="O1976" s="79"/>
      <c r="P1976" s="79"/>
      <c r="Q1976" s="79"/>
      <c r="R1976" s="79"/>
      <c r="S1976" s="79"/>
      <c r="T1976" s="166"/>
      <c r="U1976" s="79"/>
      <c r="V1976" s="79"/>
      <c r="W1976" s="79"/>
      <c r="X1976" s="79"/>
      <c r="Y1976" s="79"/>
      <c r="Z1976" s="79"/>
      <c r="AA1976" s="79"/>
      <c r="AB1976" s="79"/>
      <c r="AC1976" s="79"/>
      <c r="AD1976" s="79"/>
      <c r="AE1976" s="79"/>
      <c r="AT1976" s="72" t="s">
        <v>116</v>
      </c>
      <c r="AU1976" s="72" t="s">
        <v>62</v>
      </c>
    </row>
    <row r="1977" spans="1:65" s="82" customFormat="1" x14ac:dyDescent="0.2">
      <c r="A1977" s="79"/>
      <c r="B1977" s="80"/>
      <c r="C1977" s="79"/>
      <c r="D1977" s="167" t="s">
        <v>118</v>
      </c>
      <c r="E1977" s="79"/>
      <c r="F1977" s="168" t="s">
        <v>4317</v>
      </c>
      <c r="G1977" s="79"/>
      <c r="H1977" s="79"/>
      <c r="I1977" s="79"/>
      <c r="J1977" s="79"/>
      <c r="K1977" s="79"/>
      <c r="L1977" s="80"/>
      <c r="M1977" s="165"/>
      <c r="O1977" s="79"/>
      <c r="P1977" s="79"/>
      <c r="Q1977" s="79"/>
      <c r="R1977" s="79"/>
      <c r="S1977" s="79"/>
      <c r="T1977" s="166"/>
      <c r="U1977" s="79"/>
      <c r="V1977" s="79"/>
      <c r="W1977" s="79"/>
      <c r="X1977" s="79"/>
      <c r="Y1977" s="79"/>
      <c r="Z1977" s="79"/>
      <c r="AA1977" s="79"/>
      <c r="AB1977" s="79"/>
      <c r="AC1977" s="79"/>
      <c r="AD1977" s="79"/>
      <c r="AE1977" s="79"/>
      <c r="AT1977" s="72" t="s">
        <v>118</v>
      </c>
      <c r="AU1977" s="72" t="s">
        <v>62</v>
      </c>
    </row>
    <row r="1978" spans="1:65" s="82" customFormat="1" ht="16.5" customHeight="1" x14ac:dyDescent="0.2">
      <c r="A1978" s="79"/>
      <c r="B1978" s="150"/>
      <c r="C1978" s="151" t="s">
        <v>3083</v>
      </c>
      <c r="D1978" s="151" t="s">
        <v>26</v>
      </c>
      <c r="E1978" s="152" t="s">
        <v>3084</v>
      </c>
      <c r="F1978" s="153" t="s">
        <v>3085</v>
      </c>
      <c r="G1978" s="154" t="s">
        <v>161</v>
      </c>
      <c r="H1978" s="155">
        <v>5</v>
      </c>
      <c r="I1978" s="156">
        <v>62.49</v>
      </c>
      <c r="J1978" s="156">
        <f>ROUND(I1978*H1978,2)</f>
        <v>312.45</v>
      </c>
      <c r="K1978" s="153" t="s">
        <v>3562</v>
      </c>
      <c r="L1978" s="80"/>
      <c r="M1978" s="157" t="s">
        <v>31</v>
      </c>
      <c r="N1978" s="158" t="s">
        <v>3550</v>
      </c>
      <c r="O1978" s="159">
        <v>0.13400000000000001</v>
      </c>
      <c r="P1978" s="159">
        <f>O1978*H1978</f>
        <v>0.67</v>
      </c>
      <c r="Q1978" s="159">
        <v>0</v>
      </c>
      <c r="R1978" s="159">
        <f>Q1978*H1978</f>
        <v>0</v>
      </c>
      <c r="S1978" s="159">
        <v>1.91E-3</v>
      </c>
      <c r="T1978" s="160">
        <f>S1978*H1978</f>
        <v>9.5499999999999995E-3</v>
      </c>
      <c r="U1978" s="79"/>
      <c r="V1978" s="79"/>
      <c r="W1978" s="79"/>
      <c r="X1978" s="79"/>
      <c r="Y1978" s="79"/>
      <c r="Z1978" s="79"/>
      <c r="AA1978" s="79"/>
      <c r="AB1978" s="79"/>
      <c r="AC1978" s="79"/>
      <c r="AD1978" s="79"/>
      <c r="AE1978" s="79"/>
      <c r="AR1978" s="161" t="s">
        <v>162</v>
      </c>
      <c r="AT1978" s="161" t="s">
        <v>26</v>
      </c>
      <c r="AU1978" s="161" t="s">
        <v>62</v>
      </c>
      <c r="AY1978" s="72" t="s">
        <v>107</v>
      </c>
      <c r="BE1978" s="162">
        <f>IF(N1978="základní",J1978,0)</f>
        <v>312.45</v>
      </c>
      <c r="BF1978" s="162">
        <f>IF(N1978="snížená",J1978,0)</f>
        <v>0</v>
      </c>
      <c r="BG1978" s="162">
        <f>IF(N1978="zákl. přenesená",J1978,0)</f>
        <v>0</v>
      </c>
      <c r="BH1978" s="162">
        <f>IF(N1978="sníž. přenesená",J1978,0)</f>
        <v>0</v>
      </c>
      <c r="BI1978" s="162">
        <f>IF(N1978="nulová",J1978,0)</f>
        <v>0</v>
      </c>
      <c r="BJ1978" s="72" t="s">
        <v>105</v>
      </c>
      <c r="BK1978" s="162">
        <f>ROUND(I1978*H1978,2)</f>
        <v>312.45</v>
      </c>
      <c r="BL1978" s="72" t="s">
        <v>162</v>
      </c>
      <c r="BM1978" s="161" t="s">
        <v>3086</v>
      </c>
    </row>
    <row r="1979" spans="1:65" s="82" customFormat="1" x14ac:dyDescent="0.2">
      <c r="A1979" s="79"/>
      <c r="B1979" s="80"/>
      <c r="C1979" s="79"/>
      <c r="D1979" s="163" t="s">
        <v>116</v>
      </c>
      <c r="E1979" s="79"/>
      <c r="F1979" s="164" t="s">
        <v>3087</v>
      </c>
      <c r="G1979" s="79"/>
      <c r="H1979" s="79"/>
      <c r="I1979" s="79"/>
      <c r="J1979" s="79"/>
      <c r="K1979" s="79"/>
      <c r="L1979" s="80"/>
      <c r="M1979" s="165"/>
      <c r="O1979" s="79"/>
      <c r="P1979" s="79"/>
      <c r="Q1979" s="79"/>
      <c r="R1979" s="79"/>
      <c r="S1979" s="79"/>
      <c r="T1979" s="166"/>
      <c r="U1979" s="79"/>
      <c r="V1979" s="79"/>
      <c r="W1979" s="79"/>
      <c r="X1979" s="79"/>
      <c r="Y1979" s="79"/>
      <c r="Z1979" s="79"/>
      <c r="AA1979" s="79"/>
      <c r="AB1979" s="79"/>
      <c r="AC1979" s="79"/>
      <c r="AD1979" s="79"/>
      <c r="AE1979" s="79"/>
      <c r="AT1979" s="72" t="s">
        <v>116</v>
      </c>
      <c r="AU1979" s="72" t="s">
        <v>62</v>
      </c>
    </row>
    <row r="1980" spans="1:65" s="82" customFormat="1" x14ac:dyDescent="0.2">
      <c r="A1980" s="79"/>
      <c r="B1980" s="80"/>
      <c r="C1980" s="79"/>
      <c r="D1980" s="167" t="s">
        <v>118</v>
      </c>
      <c r="E1980" s="79"/>
      <c r="F1980" s="168" t="s">
        <v>4318</v>
      </c>
      <c r="G1980" s="79"/>
      <c r="H1980" s="79"/>
      <c r="I1980" s="79"/>
      <c r="J1980" s="79"/>
      <c r="K1980" s="79"/>
      <c r="L1980" s="80"/>
      <c r="M1980" s="165"/>
      <c r="O1980" s="79"/>
      <c r="P1980" s="79"/>
      <c r="Q1980" s="79"/>
      <c r="R1980" s="79"/>
      <c r="S1980" s="79"/>
      <c r="T1980" s="166"/>
      <c r="U1980" s="79"/>
      <c r="V1980" s="79"/>
      <c r="W1980" s="79"/>
      <c r="X1980" s="79"/>
      <c r="Y1980" s="79"/>
      <c r="Z1980" s="79"/>
      <c r="AA1980" s="79"/>
      <c r="AB1980" s="79"/>
      <c r="AC1980" s="79"/>
      <c r="AD1980" s="79"/>
      <c r="AE1980" s="79"/>
      <c r="AT1980" s="72" t="s">
        <v>118</v>
      </c>
      <c r="AU1980" s="72" t="s">
        <v>62</v>
      </c>
    </row>
    <row r="1981" spans="1:65" s="82" customFormat="1" ht="16.5" customHeight="1" x14ac:dyDescent="0.2">
      <c r="A1981" s="79"/>
      <c r="B1981" s="150"/>
      <c r="C1981" s="151" t="s">
        <v>3088</v>
      </c>
      <c r="D1981" s="151" t="s">
        <v>26</v>
      </c>
      <c r="E1981" s="152" t="s">
        <v>3089</v>
      </c>
      <c r="F1981" s="153" t="s">
        <v>3090</v>
      </c>
      <c r="G1981" s="154" t="s">
        <v>161</v>
      </c>
      <c r="H1981" s="155">
        <v>5</v>
      </c>
      <c r="I1981" s="156">
        <v>14.46</v>
      </c>
      <c r="J1981" s="156">
        <f>ROUND(I1981*H1981,2)</f>
        <v>72.3</v>
      </c>
      <c r="K1981" s="153" t="s">
        <v>3562</v>
      </c>
      <c r="L1981" s="80"/>
      <c r="M1981" s="157" t="s">
        <v>31</v>
      </c>
      <c r="N1981" s="158" t="s">
        <v>3550</v>
      </c>
      <c r="O1981" s="159">
        <v>3.1E-2</v>
      </c>
      <c r="P1981" s="159">
        <f>O1981*H1981</f>
        <v>0.155</v>
      </c>
      <c r="Q1981" s="159">
        <v>0</v>
      </c>
      <c r="R1981" s="159">
        <f>Q1981*H1981</f>
        <v>0</v>
      </c>
      <c r="S1981" s="159">
        <v>1.1000000000000001E-3</v>
      </c>
      <c r="T1981" s="160">
        <f>S1981*H1981</f>
        <v>5.5000000000000005E-3</v>
      </c>
      <c r="U1981" s="79"/>
      <c r="V1981" s="79"/>
      <c r="W1981" s="79"/>
      <c r="X1981" s="79"/>
      <c r="Y1981" s="79"/>
      <c r="Z1981" s="79"/>
      <c r="AA1981" s="79"/>
      <c r="AB1981" s="79"/>
      <c r="AC1981" s="79"/>
      <c r="AD1981" s="79"/>
      <c r="AE1981" s="79"/>
      <c r="AR1981" s="161" t="s">
        <v>162</v>
      </c>
      <c r="AT1981" s="161" t="s">
        <v>26</v>
      </c>
      <c r="AU1981" s="161" t="s">
        <v>62</v>
      </c>
      <c r="AY1981" s="72" t="s">
        <v>107</v>
      </c>
      <c r="BE1981" s="162">
        <f>IF(N1981="základní",J1981,0)</f>
        <v>72.3</v>
      </c>
      <c r="BF1981" s="162">
        <f>IF(N1981="snížená",J1981,0)</f>
        <v>0</v>
      </c>
      <c r="BG1981" s="162">
        <f>IF(N1981="zákl. přenesená",J1981,0)</f>
        <v>0</v>
      </c>
      <c r="BH1981" s="162">
        <f>IF(N1981="sníž. přenesená",J1981,0)</f>
        <v>0</v>
      </c>
      <c r="BI1981" s="162">
        <f>IF(N1981="nulová",J1981,0)</f>
        <v>0</v>
      </c>
      <c r="BJ1981" s="72" t="s">
        <v>105</v>
      </c>
      <c r="BK1981" s="162">
        <f>ROUND(I1981*H1981,2)</f>
        <v>72.3</v>
      </c>
      <c r="BL1981" s="72" t="s">
        <v>162</v>
      </c>
      <c r="BM1981" s="161" t="s">
        <v>3091</v>
      </c>
    </row>
    <row r="1982" spans="1:65" s="82" customFormat="1" x14ac:dyDescent="0.2">
      <c r="A1982" s="79"/>
      <c r="B1982" s="80"/>
      <c r="C1982" s="79"/>
      <c r="D1982" s="163" t="s">
        <v>116</v>
      </c>
      <c r="E1982" s="79"/>
      <c r="F1982" s="164" t="s">
        <v>3092</v>
      </c>
      <c r="G1982" s="79"/>
      <c r="H1982" s="79"/>
      <c r="I1982" s="79"/>
      <c r="J1982" s="79"/>
      <c r="K1982" s="79"/>
      <c r="L1982" s="80"/>
      <c r="M1982" s="165"/>
      <c r="O1982" s="79"/>
      <c r="P1982" s="79"/>
      <c r="Q1982" s="79"/>
      <c r="R1982" s="79"/>
      <c r="S1982" s="79"/>
      <c r="T1982" s="166"/>
      <c r="U1982" s="79"/>
      <c r="V1982" s="79"/>
      <c r="W1982" s="79"/>
      <c r="X1982" s="79"/>
      <c r="Y1982" s="79"/>
      <c r="Z1982" s="79"/>
      <c r="AA1982" s="79"/>
      <c r="AB1982" s="79"/>
      <c r="AC1982" s="79"/>
      <c r="AD1982" s="79"/>
      <c r="AE1982" s="79"/>
      <c r="AT1982" s="72" t="s">
        <v>116</v>
      </c>
      <c r="AU1982" s="72" t="s">
        <v>62</v>
      </c>
    </row>
    <row r="1983" spans="1:65" s="82" customFormat="1" x14ac:dyDescent="0.2">
      <c r="A1983" s="79"/>
      <c r="B1983" s="80"/>
      <c r="C1983" s="79"/>
      <c r="D1983" s="167" t="s">
        <v>118</v>
      </c>
      <c r="E1983" s="79"/>
      <c r="F1983" s="168" t="s">
        <v>4319</v>
      </c>
      <c r="G1983" s="79"/>
      <c r="H1983" s="79"/>
      <c r="I1983" s="79"/>
      <c r="J1983" s="79"/>
      <c r="K1983" s="79"/>
      <c r="L1983" s="80"/>
      <c r="M1983" s="165"/>
      <c r="O1983" s="79"/>
      <c r="P1983" s="79"/>
      <c r="Q1983" s="79"/>
      <c r="R1983" s="79"/>
      <c r="S1983" s="79"/>
      <c r="T1983" s="166"/>
      <c r="U1983" s="79"/>
      <c r="V1983" s="79"/>
      <c r="W1983" s="79"/>
      <c r="X1983" s="79"/>
      <c r="Y1983" s="79"/>
      <c r="Z1983" s="79"/>
      <c r="AA1983" s="79"/>
      <c r="AB1983" s="79"/>
      <c r="AC1983" s="79"/>
      <c r="AD1983" s="79"/>
      <c r="AE1983" s="79"/>
      <c r="AT1983" s="72" t="s">
        <v>118</v>
      </c>
      <c r="AU1983" s="72" t="s">
        <v>62</v>
      </c>
    </row>
    <row r="1984" spans="1:65" s="82" customFormat="1" ht="16.5" customHeight="1" x14ac:dyDescent="0.2">
      <c r="A1984" s="79"/>
      <c r="B1984" s="150"/>
      <c r="C1984" s="151" t="s">
        <v>3093</v>
      </c>
      <c r="D1984" s="151" t="s">
        <v>26</v>
      </c>
      <c r="E1984" s="152" t="s">
        <v>3094</v>
      </c>
      <c r="F1984" s="153" t="s">
        <v>3095</v>
      </c>
      <c r="G1984" s="154" t="s">
        <v>161</v>
      </c>
      <c r="H1984" s="155">
        <v>2</v>
      </c>
      <c r="I1984" s="156">
        <v>2706.16</v>
      </c>
      <c r="J1984" s="156">
        <f>ROUND(I1984*H1984,2)</f>
        <v>5412.32</v>
      </c>
      <c r="K1984" s="153" t="s">
        <v>3562</v>
      </c>
      <c r="L1984" s="80"/>
      <c r="M1984" s="157" t="s">
        <v>31</v>
      </c>
      <c r="N1984" s="158" t="s">
        <v>3550</v>
      </c>
      <c r="O1984" s="159">
        <v>0.17499999999999999</v>
      </c>
      <c r="P1984" s="159">
        <f>O1984*H1984</f>
        <v>0.35</v>
      </c>
      <c r="Q1984" s="159">
        <v>1.3312104999999999E-3</v>
      </c>
      <c r="R1984" s="159">
        <f>Q1984*H1984</f>
        <v>2.6624209999999999E-3</v>
      </c>
      <c r="S1984" s="159">
        <v>0</v>
      </c>
      <c r="T1984" s="160">
        <f>S1984*H1984</f>
        <v>0</v>
      </c>
      <c r="U1984" s="79"/>
      <c r="V1984" s="79"/>
      <c r="W1984" s="79"/>
      <c r="X1984" s="79"/>
      <c r="Y1984" s="79"/>
      <c r="Z1984" s="79"/>
      <c r="AA1984" s="79"/>
      <c r="AB1984" s="79"/>
      <c r="AC1984" s="79"/>
      <c r="AD1984" s="79"/>
      <c r="AE1984" s="79"/>
      <c r="AR1984" s="161" t="s">
        <v>162</v>
      </c>
      <c r="AT1984" s="161" t="s">
        <v>26</v>
      </c>
      <c r="AU1984" s="161" t="s">
        <v>62</v>
      </c>
      <c r="AY1984" s="72" t="s">
        <v>107</v>
      </c>
      <c r="BE1984" s="162">
        <f>IF(N1984="základní",J1984,0)</f>
        <v>5412.32</v>
      </c>
      <c r="BF1984" s="162">
        <f>IF(N1984="snížená",J1984,0)</f>
        <v>0</v>
      </c>
      <c r="BG1984" s="162">
        <f>IF(N1984="zákl. přenesená",J1984,0)</f>
        <v>0</v>
      </c>
      <c r="BH1984" s="162">
        <f>IF(N1984="sníž. přenesená",J1984,0)</f>
        <v>0</v>
      </c>
      <c r="BI1984" s="162">
        <f>IF(N1984="nulová",J1984,0)</f>
        <v>0</v>
      </c>
      <c r="BJ1984" s="72" t="s">
        <v>105</v>
      </c>
      <c r="BK1984" s="162">
        <f>ROUND(I1984*H1984,2)</f>
        <v>5412.32</v>
      </c>
      <c r="BL1984" s="72" t="s">
        <v>162</v>
      </c>
      <c r="BM1984" s="161" t="s">
        <v>3096</v>
      </c>
    </row>
    <row r="1985" spans="1:65" s="82" customFormat="1" x14ac:dyDescent="0.2">
      <c r="A1985" s="79"/>
      <c r="B1985" s="80"/>
      <c r="C1985" s="79"/>
      <c r="D1985" s="163" t="s">
        <v>116</v>
      </c>
      <c r="E1985" s="79"/>
      <c r="F1985" s="164" t="s">
        <v>3097</v>
      </c>
      <c r="G1985" s="79"/>
      <c r="H1985" s="79"/>
      <c r="I1985" s="79"/>
      <c r="J1985" s="79"/>
      <c r="K1985" s="79"/>
      <c r="L1985" s="80"/>
      <c r="M1985" s="165"/>
      <c r="O1985" s="79"/>
      <c r="P1985" s="79"/>
      <c r="Q1985" s="79"/>
      <c r="R1985" s="79"/>
      <c r="S1985" s="79"/>
      <c r="T1985" s="166"/>
      <c r="U1985" s="79"/>
      <c r="V1985" s="79"/>
      <c r="W1985" s="79"/>
      <c r="X1985" s="79"/>
      <c r="Y1985" s="79"/>
      <c r="Z1985" s="79"/>
      <c r="AA1985" s="79"/>
      <c r="AB1985" s="79"/>
      <c r="AC1985" s="79"/>
      <c r="AD1985" s="79"/>
      <c r="AE1985" s="79"/>
      <c r="AT1985" s="72" t="s">
        <v>116</v>
      </c>
      <c r="AU1985" s="72" t="s">
        <v>62</v>
      </c>
    </row>
    <row r="1986" spans="1:65" s="82" customFormat="1" x14ac:dyDescent="0.2">
      <c r="A1986" s="79"/>
      <c r="B1986" s="80"/>
      <c r="C1986" s="79"/>
      <c r="D1986" s="167" t="s">
        <v>118</v>
      </c>
      <c r="E1986" s="79"/>
      <c r="F1986" s="168" t="s">
        <v>4320</v>
      </c>
      <c r="G1986" s="79"/>
      <c r="H1986" s="79"/>
      <c r="I1986" s="79"/>
      <c r="J1986" s="79"/>
      <c r="K1986" s="79"/>
      <c r="L1986" s="80"/>
      <c r="M1986" s="165"/>
      <c r="O1986" s="79"/>
      <c r="P1986" s="79"/>
      <c r="Q1986" s="79"/>
      <c r="R1986" s="79"/>
      <c r="S1986" s="79"/>
      <c r="T1986" s="166"/>
      <c r="U1986" s="79"/>
      <c r="V1986" s="79"/>
      <c r="W1986" s="79"/>
      <c r="X1986" s="79"/>
      <c r="Y1986" s="79"/>
      <c r="Z1986" s="79"/>
      <c r="AA1986" s="79"/>
      <c r="AB1986" s="79"/>
      <c r="AC1986" s="79"/>
      <c r="AD1986" s="79"/>
      <c r="AE1986" s="79"/>
      <c r="AT1986" s="72" t="s">
        <v>118</v>
      </c>
      <c r="AU1986" s="72" t="s">
        <v>62</v>
      </c>
    </row>
    <row r="1987" spans="1:65" s="82" customFormat="1" ht="16.5" customHeight="1" x14ac:dyDescent="0.2">
      <c r="A1987" s="79"/>
      <c r="B1987" s="150"/>
      <c r="C1987" s="151" t="s">
        <v>3098</v>
      </c>
      <c r="D1987" s="151" t="s">
        <v>26</v>
      </c>
      <c r="E1987" s="152" t="s">
        <v>3099</v>
      </c>
      <c r="F1987" s="153" t="s">
        <v>3100</v>
      </c>
      <c r="G1987" s="154" t="s">
        <v>161</v>
      </c>
      <c r="H1987" s="155">
        <v>1</v>
      </c>
      <c r="I1987" s="156">
        <v>2266.16</v>
      </c>
      <c r="J1987" s="156">
        <f>ROUND(I1987*H1987,2)</f>
        <v>2266.16</v>
      </c>
      <c r="K1987" s="153" t="s">
        <v>3562</v>
      </c>
      <c r="L1987" s="80"/>
      <c r="M1987" s="157" t="s">
        <v>31</v>
      </c>
      <c r="N1987" s="158" t="s">
        <v>3550</v>
      </c>
      <c r="O1987" s="159">
        <v>0.17499999999999999</v>
      </c>
      <c r="P1987" s="159">
        <f>O1987*H1987</f>
        <v>0.17499999999999999</v>
      </c>
      <c r="Q1987" s="159">
        <v>1.3312104999999999E-3</v>
      </c>
      <c r="R1987" s="159">
        <f>Q1987*H1987</f>
        <v>1.3312104999999999E-3</v>
      </c>
      <c r="S1987" s="159">
        <v>0</v>
      </c>
      <c r="T1987" s="160">
        <f>S1987*H1987</f>
        <v>0</v>
      </c>
      <c r="U1987" s="79"/>
      <c r="V1987" s="79"/>
      <c r="W1987" s="79"/>
      <c r="X1987" s="79"/>
      <c r="Y1987" s="79"/>
      <c r="Z1987" s="79"/>
      <c r="AA1987" s="79"/>
      <c r="AB1987" s="79"/>
      <c r="AC1987" s="79"/>
      <c r="AD1987" s="79"/>
      <c r="AE1987" s="79"/>
      <c r="AR1987" s="161" t="s">
        <v>162</v>
      </c>
      <c r="AT1987" s="161" t="s">
        <v>26</v>
      </c>
      <c r="AU1987" s="161" t="s">
        <v>62</v>
      </c>
      <c r="AY1987" s="72" t="s">
        <v>107</v>
      </c>
      <c r="BE1987" s="162">
        <f>IF(N1987="základní",J1987,0)</f>
        <v>2266.16</v>
      </c>
      <c r="BF1987" s="162">
        <f>IF(N1987="snížená",J1987,0)</f>
        <v>0</v>
      </c>
      <c r="BG1987" s="162">
        <f>IF(N1987="zákl. přenesená",J1987,0)</f>
        <v>0</v>
      </c>
      <c r="BH1987" s="162">
        <f>IF(N1987="sníž. přenesená",J1987,0)</f>
        <v>0</v>
      </c>
      <c r="BI1987" s="162">
        <f>IF(N1987="nulová",J1987,0)</f>
        <v>0</v>
      </c>
      <c r="BJ1987" s="72" t="s">
        <v>105</v>
      </c>
      <c r="BK1987" s="162">
        <f>ROUND(I1987*H1987,2)</f>
        <v>2266.16</v>
      </c>
      <c r="BL1987" s="72" t="s">
        <v>162</v>
      </c>
      <c r="BM1987" s="161" t="s">
        <v>3101</v>
      </c>
    </row>
    <row r="1988" spans="1:65" s="82" customFormat="1" x14ac:dyDescent="0.2">
      <c r="A1988" s="79"/>
      <c r="B1988" s="80"/>
      <c r="C1988" s="79"/>
      <c r="D1988" s="163" t="s">
        <v>116</v>
      </c>
      <c r="E1988" s="79"/>
      <c r="F1988" s="164" t="s">
        <v>3102</v>
      </c>
      <c r="G1988" s="79"/>
      <c r="H1988" s="79"/>
      <c r="I1988" s="79"/>
      <c r="J1988" s="79"/>
      <c r="K1988" s="79"/>
      <c r="L1988" s="80"/>
      <c r="M1988" s="165"/>
      <c r="O1988" s="79"/>
      <c r="P1988" s="79"/>
      <c r="Q1988" s="79"/>
      <c r="R1988" s="79"/>
      <c r="S1988" s="79"/>
      <c r="T1988" s="166"/>
      <c r="U1988" s="79"/>
      <c r="V1988" s="79"/>
      <c r="W1988" s="79"/>
      <c r="X1988" s="79"/>
      <c r="Y1988" s="79"/>
      <c r="Z1988" s="79"/>
      <c r="AA1988" s="79"/>
      <c r="AB1988" s="79"/>
      <c r="AC1988" s="79"/>
      <c r="AD1988" s="79"/>
      <c r="AE1988" s="79"/>
      <c r="AT1988" s="72" t="s">
        <v>116</v>
      </c>
      <c r="AU1988" s="72" t="s">
        <v>62</v>
      </c>
    </row>
    <row r="1989" spans="1:65" s="82" customFormat="1" x14ac:dyDescent="0.2">
      <c r="A1989" s="79"/>
      <c r="B1989" s="80"/>
      <c r="C1989" s="79"/>
      <c r="D1989" s="167" t="s">
        <v>118</v>
      </c>
      <c r="E1989" s="79"/>
      <c r="F1989" s="168" t="s">
        <v>4321</v>
      </c>
      <c r="G1989" s="79"/>
      <c r="H1989" s="79"/>
      <c r="I1989" s="79"/>
      <c r="J1989" s="79"/>
      <c r="K1989" s="79"/>
      <c r="L1989" s="80"/>
      <c r="M1989" s="165"/>
      <c r="O1989" s="79"/>
      <c r="P1989" s="79"/>
      <c r="Q1989" s="79"/>
      <c r="R1989" s="79"/>
      <c r="S1989" s="79"/>
      <c r="T1989" s="166"/>
      <c r="U1989" s="79"/>
      <c r="V1989" s="79"/>
      <c r="W1989" s="79"/>
      <c r="X1989" s="79"/>
      <c r="Y1989" s="79"/>
      <c r="Z1989" s="79"/>
      <c r="AA1989" s="79"/>
      <c r="AB1989" s="79"/>
      <c r="AC1989" s="79"/>
      <c r="AD1989" s="79"/>
      <c r="AE1989" s="79"/>
      <c r="AT1989" s="72" t="s">
        <v>118</v>
      </c>
      <c r="AU1989" s="72" t="s">
        <v>62</v>
      </c>
    </row>
    <row r="1990" spans="1:65" s="82" customFormat="1" ht="16.5" customHeight="1" x14ac:dyDescent="0.2">
      <c r="A1990" s="79"/>
      <c r="B1990" s="150"/>
      <c r="C1990" s="151" t="s">
        <v>3103</v>
      </c>
      <c r="D1990" s="151" t="s">
        <v>26</v>
      </c>
      <c r="E1990" s="152" t="s">
        <v>3104</v>
      </c>
      <c r="F1990" s="153" t="s">
        <v>3105</v>
      </c>
      <c r="G1990" s="154" t="s">
        <v>161</v>
      </c>
      <c r="H1990" s="155">
        <v>1</v>
      </c>
      <c r="I1990" s="156">
        <v>2116.16</v>
      </c>
      <c r="J1990" s="156">
        <f>ROUND(I1990*H1990,2)</f>
        <v>2116.16</v>
      </c>
      <c r="K1990" s="153" t="s">
        <v>3562</v>
      </c>
      <c r="L1990" s="80"/>
      <c r="M1990" s="157" t="s">
        <v>31</v>
      </c>
      <c r="N1990" s="158" t="s">
        <v>3550</v>
      </c>
      <c r="O1990" s="159">
        <v>0.17499999999999999</v>
      </c>
      <c r="P1990" s="159">
        <f>O1990*H1990</f>
        <v>0.17499999999999999</v>
      </c>
      <c r="Q1990" s="159">
        <v>1.3312104999999999E-3</v>
      </c>
      <c r="R1990" s="159">
        <f>Q1990*H1990</f>
        <v>1.3312104999999999E-3</v>
      </c>
      <c r="S1990" s="159">
        <v>0</v>
      </c>
      <c r="T1990" s="160">
        <f>S1990*H1990</f>
        <v>0</v>
      </c>
      <c r="U1990" s="79"/>
      <c r="V1990" s="79"/>
      <c r="W1990" s="79"/>
      <c r="X1990" s="79"/>
      <c r="Y1990" s="79"/>
      <c r="Z1990" s="79"/>
      <c r="AA1990" s="79"/>
      <c r="AB1990" s="79"/>
      <c r="AC1990" s="79"/>
      <c r="AD1990" s="79"/>
      <c r="AE1990" s="79"/>
      <c r="AR1990" s="161" t="s">
        <v>162</v>
      </c>
      <c r="AT1990" s="161" t="s">
        <v>26</v>
      </c>
      <c r="AU1990" s="161" t="s">
        <v>62</v>
      </c>
      <c r="AY1990" s="72" t="s">
        <v>107</v>
      </c>
      <c r="BE1990" s="162">
        <f>IF(N1990="základní",J1990,0)</f>
        <v>2116.16</v>
      </c>
      <c r="BF1990" s="162">
        <f>IF(N1990="snížená",J1990,0)</f>
        <v>0</v>
      </c>
      <c r="BG1990" s="162">
        <f>IF(N1990="zákl. přenesená",J1990,0)</f>
        <v>0</v>
      </c>
      <c r="BH1990" s="162">
        <f>IF(N1990="sníž. přenesená",J1990,0)</f>
        <v>0</v>
      </c>
      <c r="BI1990" s="162">
        <f>IF(N1990="nulová",J1990,0)</f>
        <v>0</v>
      </c>
      <c r="BJ1990" s="72" t="s">
        <v>105</v>
      </c>
      <c r="BK1990" s="162">
        <f>ROUND(I1990*H1990,2)</f>
        <v>2116.16</v>
      </c>
      <c r="BL1990" s="72" t="s">
        <v>162</v>
      </c>
      <c r="BM1990" s="161" t="s">
        <v>3106</v>
      </c>
    </row>
    <row r="1991" spans="1:65" s="82" customFormat="1" x14ac:dyDescent="0.2">
      <c r="A1991" s="79"/>
      <c r="B1991" s="80"/>
      <c r="C1991" s="79"/>
      <c r="D1991" s="163" t="s">
        <v>116</v>
      </c>
      <c r="E1991" s="79"/>
      <c r="F1991" s="164" t="s">
        <v>3107</v>
      </c>
      <c r="G1991" s="79"/>
      <c r="H1991" s="79"/>
      <c r="I1991" s="79"/>
      <c r="J1991" s="79"/>
      <c r="K1991" s="79"/>
      <c r="L1991" s="80"/>
      <c r="M1991" s="165"/>
      <c r="O1991" s="79"/>
      <c r="P1991" s="79"/>
      <c r="Q1991" s="79"/>
      <c r="R1991" s="79"/>
      <c r="S1991" s="79"/>
      <c r="T1991" s="166"/>
      <c r="U1991" s="79"/>
      <c r="V1991" s="79"/>
      <c r="W1991" s="79"/>
      <c r="X1991" s="79"/>
      <c r="Y1991" s="79"/>
      <c r="Z1991" s="79"/>
      <c r="AA1991" s="79"/>
      <c r="AB1991" s="79"/>
      <c r="AC1991" s="79"/>
      <c r="AD1991" s="79"/>
      <c r="AE1991" s="79"/>
      <c r="AT1991" s="72" t="s">
        <v>116</v>
      </c>
      <c r="AU1991" s="72" t="s">
        <v>62</v>
      </c>
    </row>
    <row r="1992" spans="1:65" s="82" customFormat="1" x14ac:dyDescent="0.2">
      <c r="A1992" s="79"/>
      <c r="B1992" s="80"/>
      <c r="C1992" s="79"/>
      <c r="D1992" s="167" t="s">
        <v>118</v>
      </c>
      <c r="E1992" s="79"/>
      <c r="F1992" s="168" t="s">
        <v>4322</v>
      </c>
      <c r="G1992" s="79"/>
      <c r="H1992" s="79"/>
      <c r="I1992" s="79"/>
      <c r="J1992" s="79"/>
      <c r="K1992" s="79"/>
      <c r="L1992" s="80"/>
      <c r="M1992" s="165"/>
      <c r="O1992" s="79"/>
      <c r="P1992" s="79"/>
      <c r="Q1992" s="79"/>
      <c r="R1992" s="79"/>
      <c r="S1992" s="79"/>
      <c r="T1992" s="166"/>
      <c r="U1992" s="79"/>
      <c r="V1992" s="79"/>
      <c r="W1992" s="79"/>
      <c r="X1992" s="79"/>
      <c r="Y1992" s="79"/>
      <c r="Z1992" s="79"/>
      <c r="AA1992" s="79"/>
      <c r="AB1992" s="79"/>
      <c r="AC1992" s="79"/>
      <c r="AD1992" s="79"/>
      <c r="AE1992" s="79"/>
      <c r="AT1992" s="72" t="s">
        <v>118</v>
      </c>
      <c r="AU1992" s="72" t="s">
        <v>62</v>
      </c>
    </row>
    <row r="1993" spans="1:65" s="82" customFormat="1" ht="16.5" customHeight="1" x14ac:dyDescent="0.2">
      <c r="A1993" s="79"/>
      <c r="B1993" s="150"/>
      <c r="C1993" s="151" t="s">
        <v>3108</v>
      </c>
      <c r="D1993" s="151" t="s">
        <v>26</v>
      </c>
      <c r="E1993" s="152" t="s">
        <v>3109</v>
      </c>
      <c r="F1993" s="153" t="s">
        <v>3110</v>
      </c>
      <c r="G1993" s="154" t="s">
        <v>161</v>
      </c>
      <c r="H1993" s="155">
        <v>1</v>
      </c>
      <c r="I1993" s="156">
        <v>2046.16</v>
      </c>
      <c r="J1993" s="156">
        <f>ROUND(I1993*H1993,2)</f>
        <v>2046.16</v>
      </c>
      <c r="K1993" s="153" t="s">
        <v>3562</v>
      </c>
      <c r="L1993" s="80"/>
      <c r="M1993" s="157" t="s">
        <v>31</v>
      </c>
      <c r="N1993" s="158" t="s">
        <v>3550</v>
      </c>
      <c r="O1993" s="159">
        <v>0.17499999999999999</v>
      </c>
      <c r="P1993" s="159">
        <f>O1993*H1993</f>
        <v>0.17499999999999999</v>
      </c>
      <c r="Q1993" s="159">
        <v>1.3312104999999999E-3</v>
      </c>
      <c r="R1993" s="159">
        <f>Q1993*H1993</f>
        <v>1.3312104999999999E-3</v>
      </c>
      <c r="S1993" s="159">
        <v>0</v>
      </c>
      <c r="T1993" s="160">
        <f>S1993*H1993</f>
        <v>0</v>
      </c>
      <c r="U1993" s="79"/>
      <c r="V1993" s="79"/>
      <c r="W1993" s="79"/>
      <c r="X1993" s="79"/>
      <c r="Y1993" s="79"/>
      <c r="Z1993" s="79"/>
      <c r="AA1993" s="79"/>
      <c r="AB1993" s="79"/>
      <c r="AC1993" s="79"/>
      <c r="AD1993" s="79"/>
      <c r="AE1993" s="79"/>
      <c r="AR1993" s="161" t="s">
        <v>162</v>
      </c>
      <c r="AT1993" s="161" t="s">
        <v>26</v>
      </c>
      <c r="AU1993" s="161" t="s">
        <v>62</v>
      </c>
      <c r="AY1993" s="72" t="s">
        <v>107</v>
      </c>
      <c r="BE1993" s="162">
        <f>IF(N1993="základní",J1993,0)</f>
        <v>2046.16</v>
      </c>
      <c r="BF1993" s="162">
        <f>IF(N1993="snížená",J1993,0)</f>
        <v>0</v>
      </c>
      <c r="BG1993" s="162">
        <f>IF(N1993="zákl. přenesená",J1993,0)</f>
        <v>0</v>
      </c>
      <c r="BH1993" s="162">
        <f>IF(N1993="sníž. přenesená",J1993,0)</f>
        <v>0</v>
      </c>
      <c r="BI1993" s="162">
        <f>IF(N1993="nulová",J1993,0)</f>
        <v>0</v>
      </c>
      <c r="BJ1993" s="72" t="s">
        <v>105</v>
      </c>
      <c r="BK1993" s="162">
        <f>ROUND(I1993*H1993,2)</f>
        <v>2046.16</v>
      </c>
      <c r="BL1993" s="72" t="s">
        <v>162</v>
      </c>
      <c r="BM1993" s="161" t="s">
        <v>3111</v>
      </c>
    </row>
    <row r="1994" spans="1:65" s="82" customFormat="1" x14ac:dyDescent="0.2">
      <c r="A1994" s="79"/>
      <c r="B1994" s="80"/>
      <c r="C1994" s="79"/>
      <c r="D1994" s="163" t="s">
        <v>116</v>
      </c>
      <c r="E1994" s="79"/>
      <c r="F1994" s="164" t="s">
        <v>3112</v>
      </c>
      <c r="G1994" s="79"/>
      <c r="H1994" s="79"/>
      <c r="I1994" s="79"/>
      <c r="J1994" s="79"/>
      <c r="K1994" s="79"/>
      <c r="L1994" s="80"/>
      <c r="M1994" s="165"/>
      <c r="O1994" s="79"/>
      <c r="P1994" s="79"/>
      <c r="Q1994" s="79"/>
      <c r="R1994" s="79"/>
      <c r="S1994" s="79"/>
      <c r="T1994" s="166"/>
      <c r="U1994" s="79"/>
      <c r="V1994" s="79"/>
      <c r="W1994" s="79"/>
      <c r="X1994" s="79"/>
      <c r="Y1994" s="79"/>
      <c r="Z1994" s="79"/>
      <c r="AA1994" s="79"/>
      <c r="AB1994" s="79"/>
      <c r="AC1994" s="79"/>
      <c r="AD1994" s="79"/>
      <c r="AE1994" s="79"/>
      <c r="AT1994" s="72" t="s">
        <v>116</v>
      </c>
      <c r="AU1994" s="72" t="s">
        <v>62</v>
      </c>
    </row>
    <row r="1995" spans="1:65" s="82" customFormat="1" x14ac:dyDescent="0.2">
      <c r="A1995" s="79"/>
      <c r="B1995" s="80"/>
      <c r="C1995" s="79"/>
      <c r="D1995" s="167" t="s">
        <v>118</v>
      </c>
      <c r="E1995" s="79"/>
      <c r="F1995" s="168" t="s">
        <v>4323</v>
      </c>
      <c r="G1995" s="79"/>
      <c r="H1995" s="79"/>
      <c r="I1995" s="79"/>
      <c r="J1995" s="79"/>
      <c r="K1995" s="79"/>
      <c r="L1995" s="80"/>
      <c r="M1995" s="165"/>
      <c r="O1995" s="79"/>
      <c r="P1995" s="79"/>
      <c r="Q1995" s="79"/>
      <c r="R1995" s="79"/>
      <c r="S1995" s="79"/>
      <c r="T1995" s="166"/>
      <c r="U1995" s="79"/>
      <c r="V1995" s="79"/>
      <c r="W1995" s="79"/>
      <c r="X1995" s="79"/>
      <c r="Y1995" s="79"/>
      <c r="Z1995" s="79"/>
      <c r="AA1995" s="79"/>
      <c r="AB1995" s="79"/>
      <c r="AC1995" s="79"/>
      <c r="AD1995" s="79"/>
      <c r="AE1995" s="79"/>
      <c r="AT1995" s="72" t="s">
        <v>118</v>
      </c>
      <c r="AU1995" s="72" t="s">
        <v>62</v>
      </c>
    </row>
    <row r="1996" spans="1:65" s="82" customFormat="1" ht="16.5" customHeight="1" x14ac:dyDescent="0.2">
      <c r="A1996" s="79"/>
      <c r="B1996" s="150"/>
      <c r="C1996" s="151" t="s">
        <v>3113</v>
      </c>
      <c r="D1996" s="151" t="s">
        <v>26</v>
      </c>
      <c r="E1996" s="152" t="s">
        <v>3114</v>
      </c>
      <c r="F1996" s="153" t="s">
        <v>3115</v>
      </c>
      <c r="G1996" s="154" t="s">
        <v>161</v>
      </c>
      <c r="H1996" s="155">
        <v>1</v>
      </c>
      <c r="I1996" s="156">
        <v>2706.16</v>
      </c>
      <c r="J1996" s="156">
        <f>ROUND(I1996*H1996,2)</f>
        <v>2706.16</v>
      </c>
      <c r="K1996" s="153" t="s">
        <v>3562</v>
      </c>
      <c r="L1996" s="80"/>
      <c r="M1996" s="157" t="s">
        <v>31</v>
      </c>
      <c r="N1996" s="158" t="s">
        <v>3550</v>
      </c>
      <c r="O1996" s="159">
        <v>0.17499999999999999</v>
      </c>
      <c r="P1996" s="159">
        <f>O1996*H1996</f>
        <v>0.17499999999999999</v>
      </c>
      <c r="Q1996" s="159">
        <v>1.3312104999999999E-3</v>
      </c>
      <c r="R1996" s="159">
        <f>Q1996*H1996</f>
        <v>1.3312104999999999E-3</v>
      </c>
      <c r="S1996" s="159">
        <v>0</v>
      </c>
      <c r="T1996" s="160">
        <f>S1996*H1996</f>
        <v>0</v>
      </c>
      <c r="U1996" s="79"/>
      <c r="V1996" s="79"/>
      <c r="W1996" s="79"/>
      <c r="X1996" s="79"/>
      <c r="Y1996" s="79"/>
      <c r="Z1996" s="79"/>
      <c r="AA1996" s="79"/>
      <c r="AB1996" s="79"/>
      <c r="AC1996" s="79"/>
      <c r="AD1996" s="79"/>
      <c r="AE1996" s="79"/>
      <c r="AR1996" s="161" t="s">
        <v>162</v>
      </c>
      <c r="AT1996" s="161" t="s">
        <v>26</v>
      </c>
      <c r="AU1996" s="161" t="s">
        <v>62</v>
      </c>
      <c r="AY1996" s="72" t="s">
        <v>107</v>
      </c>
      <c r="BE1996" s="162">
        <f>IF(N1996="základní",J1996,0)</f>
        <v>2706.16</v>
      </c>
      <c r="BF1996" s="162">
        <f>IF(N1996="snížená",J1996,0)</f>
        <v>0</v>
      </c>
      <c r="BG1996" s="162">
        <f>IF(N1996="zákl. přenesená",J1996,0)</f>
        <v>0</v>
      </c>
      <c r="BH1996" s="162">
        <f>IF(N1996="sníž. přenesená",J1996,0)</f>
        <v>0</v>
      </c>
      <c r="BI1996" s="162">
        <f>IF(N1996="nulová",J1996,0)</f>
        <v>0</v>
      </c>
      <c r="BJ1996" s="72" t="s">
        <v>105</v>
      </c>
      <c r="BK1996" s="162">
        <f>ROUND(I1996*H1996,2)</f>
        <v>2706.16</v>
      </c>
      <c r="BL1996" s="72" t="s">
        <v>162</v>
      </c>
      <c r="BM1996" s="161" t="s">
        <v>3116</v>
      </c>
    </row>
    <row r="1997" spans="1:65" s="82" customFormat="1" x14ac:dyDescent="0.2">
      <c r="A1997" s="79"/>
      <c r="B1997" s="80"/>
      <c r="C1997" s="79"/>
      <c r="D1997" s="163" t="s">
        <v>116</v>
      </c>
      <c r="E1997" s="79"/>
      <c r="F1997" s="164" t="s">
        <v>3117</v>
      </c>
      <c r="G1997" s="79"/>
      <c r="H1997" s="79"/>
      <c r="I1997" s="79"/>
      <c r="J1997" s="79"/>
      <c r="K1997" s="79"/>
      <c r="L1997" s="80"/>
      <c r="M1997" s="165"/>
      <c r="O1997" s="79"/>
      <c r="P1997" s="79"/>
      <c r="Q1997" s="79"/>
      <c r="R1997" s="79"/>
      <c r="S1997" s="79"/>
      <c r="T1997" s="166"/>
      <c r="U1997" s="79"/>
      <c r="V1997" s="79"/>
      <c r="W1997" s="79"/>
      <c r="X1997" s="79"/>
      <c r="Y1997" s="79"/>
      <c r="Z1997" s="79"/>
      <c r="AA1997" s="79"/>
      <c r="AB1997" s="79"/>
      <c r="AC1997" s="79"/>
      <c r="AD1997" s="79"/>
      <c r="AE1997" s="79"/>
      <c r="AT1997" s="72" t="s">
        <v>116</v>
      </c>
      <c r="AU1997" s="72" t="s">
        <v>62</v>
      </c>
    </row>
    <row r="1998" spans="1:65" s="82" customFormat="1" x14ac:dyDescent="0.2">
      <c r="A1998" s="79"/>
      <c r="B1998" s="80"/>
      <c r="C1998" s="79"/>
      <c r="D1998" s="167" t="s">
        <v>118</v>
      </c>
      <c r="E1998" s="79"/>
      <c r="F1998" s="168" t="s">
        <v>4324</v>
      </c>
      <c r="G1998" s="79"/>
      <c r="H1998" s="79"/>
      <c r="I1998" s="79"/>
      <c r="J1998" s="79"/>
      <c r="K1998" s="79"/>
      <c r="L1998" s="80"/>
      <c r="M1998" s="165"/>
      <c r="O1998" s="79"/>
      <c r="P1998" s="79"/>
      <c r="Q1998" s="79"/>
      <c r="R1998" s="79"/>
      <c r="S1998" s="79"/>
      <c r="T1998" s="166"/>
      <c r="U1998" s="79"/>
      <c r="V1998" s="79"/>
      <c r="W1998" s="79"/>
      <c r="X1998" s="79"/>
      <c r="Y1998" s="79"/>
      <c r="Z1998" s="79"/>
      <c r="AA1998" s="79"/>
      <c r="AB1998" s="79"/>
      <c r="AC1998" s="79"/>
      <c r="AD1998" s="79"/>
      <c r="AE1998" s="79"/>
      <c r="AT1998" s="72" t="s">
        <v>118</v>
      </c>
      <c r="AU1998" s="72" t="s">
        <v>62</v>
      </c>
    </row>
    <row r="1999" spans="1:65" s="82" customFormat="1" ht="16.5" customHeight="1" x14ac:dyDescent="0.2">
      <c r="A1999" s="79"/>
      <c r="B1999" s="150"/>
      <c r="C1999" s="151" t="s">
        <v>3118</v>
      </c>
      <c r="D1999" s="151" t="s">
        <v>26</v>
      </c>
      <c r="E1999" s="152" t="s">
        <v>3119</v>
      </c>
      <c r="F1999" s="153" t="s">
        <v>4325</v>
      </c>
      <c r="G1999" s="154" t="s">
        <v>161</v>
      </c>
      <c r="H1999" s="155">
        <v>2</v>
      </c>
      <c r="I1999" s="156">
        <v>286.35000000000002</v>
      </c>
      <c r="J1999" s="156">
        <f>ROUND(I1999*H1999,2)</f>
        <v>572.70000000000005</v>
      </c>
      <c r="K1999" s="153" t="s">
        <v>3562</v>
      </c>
      <c r="L1999" s="80"/>
      <c r="M1999" s="157" t="s">
        <v>31</v>
      </c>
      <c r="N1999" s="158" t="s">
        <v>3550</v>
      </c>
      <c r="O1999" s="159">
        <v>0.61399999999999999</v>
      </c>
      <c r="P1999" s="159">
        <f>O1999*H1999</f>
        <v>1.228</v>
      </c>
      <c r="Q1999" s="159">
        <v>0</v>
      </c>
      <c r="R1999" s="159">
        <f>Q1999*H1999</f>
        <v>0</v>
      </c>
      <c r="S1999" s="159">
        <v>2.5399999999999999E-2</v>
      </c>
      <c r="T1999" s="160">
        <f>S1999*H1999</f>
        <v>5.0799999999999998E-2</v>
      </c>
      <c r="U1999" s="79"/>
      <c r="V1999" s="79"/>
      <c r="W1999" s="79"/>
      <c r="X1999" s="79"/>
      <c r="Y1999" s="79"/>
      <c r="Z1999" s="79"/>
      <c r="AA1999" s="79"/>
      <c r="AB1999" s="79"/>
      <c r="AC1999" s="79"/>
      <c r="AD1999" s="79"/>
      <c r="AE1999" s="79"/>
      <c r="AR1999" s="161" t="s">
        <v>162</v>
      </c>
      <c r="AT1999" s="161" t="s">
        <v>26</v>
      </c>
      <c r="AU1999" s="161" t="s">
        <v>62</v>
      </c>
      <c r="AY1999" s="72" t="s">
        <v>107</v>
      </c>
      <c r="BE1999" s="162">
        <f>IF(N1999="základní",J1999,0)</f>
        <v>572.70000000000005</v>
      </c>
      <c r="BF1999" s="162">
        <f>IF(N1999="snížená",J1999,0)</f>
        <v>0</v>
      </c>
      <c r="BG1999" s="162">
        <f>IF(N1999="zákl. přenesená",J1999,0)</f>
        <v>0</v>
      </c>
      <c r="BH1999" s="162">
        <f>IF(N1999="sníž. přenesená",J1999,0)</f>
        <v>0</v>
      </c>
      <c r="BI1999" s="162">
        <f>IF(N1999="nulová",J1999,0)</f>
        <v>0</v>
      </c>
      <c r="BJ1999" s="72" t="s">
        <v>105</v>
      </c>
      <c r="BK1999" s="162">
        <f>ROUND(I1999*H1999,2)</f>
        <v>572.70000000000005</v>
      </c>
      <c r="BL1999" s="72" t="s">
        <v>162</v>
      </c>
      <c r="BM1999" s="161" t="s">
        <v>3120</v>
      </c>
    </row>
    <row r="2000" spans="1:65" s="82" customFormat="1" x14ac:dyDescent="0.2">
      <c r="A2000" s="79"/>
      <c r="B2000" s="80"/>
      <c r="C2000" s="79"/>
      <c r="D2000" s="163" t="s">
        <v>116</v>
      </c>
      <c r="E2000" s="79"/>
      <c r="F2000" s="164" t="s">
        <v>3121</v>
      </c>
      <c r="G2000" s="79"/>
      <c r="H2000" s="79"/>
      <c r="I2000" s="79"/>
      <c r="J2000" s="79"/>
      <c r="K2000" s="79"/>
      <c r="L2000" s="80"/>
      <c r="M2000" s="165"/>
      <c r="O2000" s="79"/>
      <c r="P2000" s="79"/>
      <c r="Q2000" s="79"/>
      <c r="R2000" s="79"/>
      <c r="S2000" s="79"/>
      <c r="T2000" s="166"/>
      <c r="U2000" s="79"/>
      <c r="V2000" s="79"/>
      <c r="W2000" s="79"/>
      <c r="X2000" s="79"/>
      <c r="Y2000" s="79"/>
      <c r="Z2000" s="79"/>
      <c r="AA2000" s="79"/>
      <c r="AB2000" s="79"/>
      <c r="AC2000" s="79"/>
      <c r="AD2000" s="79"/>
      <c r="AE2000" s="79"/>
      <c r="AT2000" s="72" t="s">
        <v>116</v>
      </c>
      <c r="AU2000" s="72" t="s">
        <v>62</v>
      </c>
    </row>
    <row r="2001" spans="1:65" s="82" customFormat="1" x14ac:dyDescent="0.2">
      <c r="A2001" s="79"/>
      <c r="B2001" s="80"/>
      <c r="C2001" s="79"/>
      <c r="D2001" s="167" t="s">
        <v>118</v>
      </c>
      <c r="E2001" s="79"/>
      <c r="F2001" s="168" t="s">
        <v>4326</v>
      </c>
      <c r="G2001" s="79"/>
      <c r="H2001" s="79"/>
      <c r="I2001" s="79"/>
      <c r="J2001" s="79"/>
      <c r="K2001" s="79"/>
      <c r="L2001" s="80"/>
      <c r="M2001" s="165"/>
      <c r="O2001" s="79"/>
      <c r="P2001" s="79"/>
      <c r="Q2001" s="79"/>
      <c r="R2001" s="79"/>
      <c r="S2001" s="79"/>
      <c r="T2001" s="166"/>
      <c r="U2001" s="79"/>
      <c r="V2001" s="79"/>
      <c r="W2001" s="79"/>
      <c r="X2001" s="79"/>
      <c r="Y2001" s="79"/>
      <c r="Z2001" s="79"/>
      <c r="AA2001" s="79"/>
      <c r="AB2001" s="79"/>
      <c r="AC2001" s="79"/>
      <c r="AD2001" s="79"/>
      <c r="AE2001" s="79"/>
      <c r="AT2001" s="72" t="s">
        <v>118</v>
      </c>
      <c r="AU2001" s="72" t="s">
        <v>62</v>
      </c>
    </row>
    <row r="2002" spans="1:65" s="82" customFormat="1" ht="16.5" customHeight="1" x14ac:dyDescent="0.2">
      <c r="A2002" s="79"/>
      <c r="B2002" s="150"/>
      <c r="C2002" s="151" t="s">
        <v>3122</v>
      </c>
      <c r="D2002" s="151" t="s">
        <v>26</v>
      </c>
      <c r="E2002" s="152" t="s">
        <v>3123</v>
      </c>
      <c r="F2002" s="153" t="s">
        <v>3124</v>
      </c>
      <c r="G2002" s="154" t="s">
        <v>161</v>
      </c>
      <c r="H2002" s="155">
        <v>1</v>
      </c>
      <c r="I2002" s="156">
        <v>232.72</v>
      </c>
      <c r="J2002" s="156">
        <f>ROUND(I2002*H2002,2)</f>
        <v>232.72</v>
      </c>
      <c r="K2002" s="153" t="s">
        <v>3562</v>
      </c>
      <c r="L2002" s="80"/>
      <c r="M2002" s="157" t="s">
        <v>31</v>
      </c>
      <c r="N2002" s="158" t="s">
        <v>3550</v>
      </c>
      <c r="O2002" s="159">
        <v>0.499</v>
      </c>
      <c r="P2002" s="159">
        <f>O2002*H2002</f>
        <v>0.499</v>
      </c>
      <c r="Q2002" s="159">
        <v>0</v>
      </c>
      <c r="R2002" s="159">
        <f>Q2002*H2002</f>
        <v>0</v>
      </c>
      <c r="S2002" s="159">
        <v>1.2999999999999999E-2</v>
      </c>
      <c r="T2002" s="160">
        <f>S2002*H2002</f>
        <v>1.2999999999999999E-2</v>
      </c>
      <c r="U2002" s="79"/>
      <c r="V2002" s="79"/>
      <c r="W2002" s="79"/>
      <c r="X2002" s="79"/>
      <c r="Y2002" s="79"/>
      <c r="Z2002" s="79"/>
      <c r="AA2002" s="79"/>
      <c r="AB2002" s="79"/>
      <c r="AC2002" s="79"/>
      <c r="AD2002" s="79"/>
      <c r="AE2002" s="79"/>
      <c r="AR2002" s="161" t="s">
        <v>162</v>
      </c>
      <c r="AT2002" s="161" t="s">
        <v>26</v>
      </c>
      <c r="AU2002" s="161" t="s">
        <v>62</v>
      </c>
      <c r="AY2002" s="72" t="s">
        <v>107</v>
      </c>
      <c r="BE2002" s="162">
        <f>IF(N2002="základní",J2002,0)</f>
        <v>232.72</v>
      </c>
      <c r="BF2002" s="162">
        <f>IF(N2002="snížená",J2002,0)</f>
        <v>0</v>
      </c>
      <c r="BG2002" s="162">
        <f>IF(N2002="zákl. přenesená",J2002,0)</f>
        <v>0</v>
      </c>
      <c r="BH2002" s="162">
        <f>IF(N2002="sníž. přenesená",J2002,0)</f>
        <v>0</v>
      </c>
      <c r="BI2002" s="162">
        <f>IF(N2002="nulová",J2002,0)</f>
        <v>0</v>
      </c>
      <c r="BJ2002" s="72" t="s">
        <v>105</v>
      </c>
      <c r="BK2002" s="162">
        <f>ROUND(I2002*H2002,2)</f>
        <v>232.72</v>
      </c>
      <c r="BL2002" s="72" t="s">
        <v>162</v>
      </c>
      <c r="BM2002" s="161" t="s">
        <v>3125</v>
      </c>
    </row>
    <row r="2003" spans="1:65" s="82" customFormat="1" x14ac:dyDescent="0.2">
      <c r="A2003" s="79"/>
      <c r="B2003" s="80"/>
      <c r="C2003" s="79"/>
      <c r="D2003" s="163" t="s">
        <v>116</v>
      </c>
      <c r="E2003" s="79"/>
      <c r="F2003" s="164" t="s">
        <v>3126</v>
      </c>
      <c r="G2003" s="79"/>
      <c r="H2003" s="79"/>
      <c r="I2003" s="79"/>
      <c r="J2003" s="79"/>
      <c r="K2003" s="79"/>
      <c r="L2003" s="80"/>
      <c r="M2003" s="165"/>
      <c r="O2003" s="79"/>
      <c r="P2003" s="79"/>
      <c r="Q2003" s="79"/>
      <c r="R2003" s="79"/>
      <c r="S2003" s="79"/>
      <c r="T2003" s="166"/>
      <c r="U2003" s="79"/>
      <c r="V2003" s="79"/>
      <c r="W2003" s="79"/>
      <c r="X2003" s="79"/>
      <c r="Y2003" s="79"/>
      <c r="Z2003" s="79"/>
      <c r="AA2003" s="79"/>
      <c r="AB2003" s="79"/>
      <c r="AC2003" s="79"/>
      <c r="AD2003" s="79"/>
      <c r="AE2003" s="79"/>
      <c r="AT2003" s="72" t="s">
        <v>116</v>
      </c>
      <c r="AU2003" s="72" t="s">
        <v>62</v>
      </c>
    </row>
    <row r="2004" spans="1:65" s="82" customFormat="1" x14ac:dyDescent="0.2">
      <c r="A2004" s="79"/>
      <c r="B2004" s="80"/>
      <c r="C2004" s="79"/>
      <c r="D2004" s="167" t="s">
        <v>118</v>
      </c>
      <c r="E2004" s="79"/>
      <c r="F2004" s="168" t="s">
        <v>4327</v>
      </c>
      <c r="G2004" s="79"/>
      <c r="H2004" s="79"/>
      <c r="I2004" s="79"/>
      <c r="J2004" s="79"/>
      <c r="K2004" s="79"/>
      <c r="L2004" s="80"/>
      <c r="M2004" s="165"/>
      <c r="O2004" s="79"/>
      <c r="P2004" s="79"/>
      <c r="Q2004" s="79"/>
      <c r="R2004" s="79"/>
      <c r="S2004" s="79"/>
      <c r="T2004" s="166"/>
      <c r="U2004" s="79"/>
      <c r="V2004" s="79"/>
      <c r="W2004" s="79"/>
      <c r="X2004" s="79"/>
      <c r="Y2004" s="79"/>
      <c r="Z2004" s="79"/>
      <c r="AA2004" s="79"/>
      <c r="AB2004" s="79"/>
      <c r="AC2004" s="79"/>
      <c r="AD2004" s="79"/>
      <c r="AE2004" s="79"/>
      <c r="AT2004" s="72" t="s">
        <v>118</v>
      </c>
      <c r="AU2004" s="72" t="s">
        <v>62</v>
      </c>
    </row>
    <row r="2005" spans="1:65" s="82" customFormat="1" ht="16.5" customHeight="1" x14ac:dyDescent="0.2">
      <c r="A2005" s="79"/>
      <c r="B2005" s="150"/>
      <c r="C2005" s="151" t="s">
        <v>3127</v>
      </c>
      <c r="D2005" s="151" t="s">
        <v>26</v>
      </c>
      <c r="E2005" s="152" t="s">
        <v>3128</v>
      </c>
      <c r="F2005" s="153" t="s">
        <v>3129</v>
      </c>
      <c r="G2005" s="154" t="s">
        <v>125</v>
      </c>
      <c r="H2005" s="155">
        <v>2</v>
      </c>
      <c r="I2005" s="156">
        <v>610.42999999999995</v>
      </c>
      <c r="J2005" s="156">
        <f>ROUND(I2005*H2005,2)</f>
        <v>1220.8599999999999</v>
      </c>
      <c r="K2005" s="153" t="s">
        <v>3562</v>
      </c>
      <c r="L2005" s="80"/>
      <c r="M2005" s="157" t="s">
        <v>31</v>
      </c>
      <c r="N2005" s="158" t="s">
        <v>3550</v>
      </c>
      <c r="O2005" s="159">
        <v>0.64900000000000002</v>
      </c>
      <c r="P2005" s="159">
        <f>O2005*H2005</f>
        <v>1.298</v>
      </c>
      <c r="Q2005" s="159">
        <v>9.6055100000000003E-4</v>
      </c>
      <c r="R2005" s="159">
        <f>Q2005*H2005</f>
        <v>1.9211020000000001E-3</v>
      </c>
      <c r="S2005" s="159">
        <v>0</v>
      </c>
      <c r="T2005" s="160">
        <f>S2005*H2005</f>
        <v>0</v>
      </c>
      <c r="U2005" s="79"/>
      <c r="V2005" s="79"/>
      <c r="W2005" s="79"/>
      <c r="X2005" s="79"/>
      <c r="Y2005" s="79"/>
      <c r="Z2005" s="79"/>
      <c r="AA2005" s="79"/>
      <c r="AB2005" s="79"/>
      <c r="AC2005" s="79"/>
      <c r="AD2005" s="79"/>
      <c r="AE2005" s="79"/>
      <c r="AR2005" s="161" t="s">
        <v>162</v>
      </c>
      <c r="AT2005" s="161" t="s">
        <v>26</v>
      </c>
      <c r="AU2005" s="161" t="s">
        <v>62</v>
      </c>
      <c r="AY2005" s="72" t="s">
        <v>107</v>
      </c>
      <c r="BE2005" s="162">
        <f>IF(N2005="základní",J2005,0)</f>
        <v>1220.8599999999999</v>
      </c>
      <c r="BF2005" s="162">
        <f>IF(N2005="snížená",J2005,0)</f>
        <v>0</v>
      </c>
      <c r="BG2005" s="162">
        <f>IF(N2005="zákl. přenesená",J2005,0)</f>
        <v>0</v>
      </c>
      <c r="BH2005" s="162">
        <f>IF(N2005="sníž. přenesená",J2005,0)</f>
        <v>0</v>
      </c>
      <c r="BI2005" s="162">
        <f>IF(N2005="nulová",J2005,0)</f>
        <v>0</v>
      </c>
      <c r="BJ2005" s="72" t="s">
        <v>105</v>
      </c>
      <c r="BK2005" s="162">
        <f>ROUND(I2005*H2005,2)</f>
        <v>1220.8599999999999</v>
      </c>
      <c r="BL2005" s="72" t="s">
        <v>162</v>
      </c>
      <c r="BM2005" s="161" t="s">
        <v>3130</v>
      </c>
    </row>
    <row r="2006" spans="1:65" s="82" customFormat="1" x14ac:dyDescent="0.2">
      <c r="A2006" s="79"/>
      <c r="B2006" s="80"/>
      <c r="C2006" s="79"/>
      <c r="D2006" s="163" t="s">
        <v>116</v>
      </c>
      <c r="E2006" s="79"/>
      <c r="F2006" s="164" t="s">
        <v>3131</v>
      </c>
      <c r="G2006" s="79"/>
      <c r="H2006" s="79"/>
      <c r="I2006" s="79"/>
      <c r="J2006" s="79"/>
      <c r="K2006" s="79"/>
      <c r="L2006" s="80"/>
      <c r="M2006" s="165"/>
      <c r="O2006" s="79"/>
      <c r="P2006" s="79"/>
      <c r="Q2006" s="79"/>
      <c r="R2006" s="79"/>
      <c r="S2006" s="79"/>
      <c r="T2006" s="166"/>
      <c r="U2006" s="79"/>
      <c r="V2006" s="79"/>
      <c r="W2006" s="79"/>
      <c r="X2006" s="79"/>
      <c r="Y2006" s="79"/>
      <c r="Z2006" s="79"/>
      <c r="AA2006" s="79"/>
      <c r="AB2006" s="79"/>
      <c r="AC2006" s="79"/>
      <c r="AD2006" s="79"/>
      <c r="AE2006" s="79"/>
      <c r="AT2006" s="72" t="s">
        <v>116</v>
      </c>
      <c r="AU2006" s="72" t="s">
        <v>62</v>
      </c>
    </row>
    <row r="2007" spans="1:65" s="82" customFormat="1" x14ac:dyDescent="0.2">
      <c r="A2007" s="79"/>
      <c r="B2007" s="80"/>
      <c r="C2007" s="79"/>
      <c r="D2007" s="167" t="s">
        <v>118</v>
      </c>
      <c r="E2007" s="79"/>
      <c r="F2007" s="168" t="s">
        <v>4328</v>
      </c>
      <c r="G2007" s="79"/>
      <c r="H2007" s="79"/>
      <c r="I2007" s="79"/>
      <c r="J2007" s="79"/>
      <c r="K2007" s="79"/>
      <c r="L2007" s="80"/>
      <c r="M2007" s="165"/>
      <c r="O2007" s="79"/>
      <c r="P2007" s="79"/>
      <c r="Q2007" s="79"/>
      <c r="R2007" s="79"/>
      <c r="S2007" s="79"/>
      <c r="T2007" s="166"/>
      <c r="U2007" s="79"/>
      <c r="V2007" s="79"/>
      <c r="W2007" s="79"/>
      <c r="X2007" s="79"/>
      <c r="Y2007" s="79"/>
      <c r="Z2007" s="79"/>
      <c r="AA2007" s="79"/>
      <c r="AB2007" s="79"/>
      <c r="AC2007" s="79"/>
      <c r="AD2007" s="79"/>
      <c r="AE2007" s="79"/>
      <c r="AT2007" s="72" t="s">
        <v>118</v>
      </c>
      <c r="AU2007" s="72" t="s">
        <v>62</v>
      </c>
    </row>
    <row r="2008" spans="1:65" s="82" customFormat="1" ht="16.5" customHeight="1" x14ac:dyDescent="0.2">
      <c r="A2008" s="79"/>
      <c r="B2008" s="150"/>
      <c r="C2008" s="151" t="s">
        <v>3132</v>
      </c>
      <c r="D2008" s="151" t="s">
        <v>26</v>
      </c>
      <c r="E2008" s="152" t="s">
        <v>3133</v>
      </c>
      <c r="F2008" s="153" t="s">
        <v>3134</v>
      </c>
      <c r="G2008" s="154" t="s">
        <v>125</v>
      </c>
      <c r="H2008" s="155">
        <v>2</v>
      </c>
      <c r="I2008" s="156">
        <v>640.66999999999996</v>
      </c>
      <c r="J2008" s="156">
        <f>ROUND(I2008*H2008,2)</f>
        <v>1281.3399999999999</v>
      </c>
      <c r="K2008" s="153" t="s">
        <v>3562</v>
      </c>
      <c r="L2008" s="80"/>
      <c r="M2008" s="157" t="s">
        <v>31</v>
      </c>
      <c r="N2008" s="158" t="s">
        <v>3550</v>
      </c>
      <c r="O2008" s="159">
        <v>0.68</v>
      </c>
      <c r="P2008" s="159">
        <f>O2008*H2008</f>
        <v>1.36</v>
      </c>
      <c r="Q2008" s="159">
        <v>9.868024999999999E-4</v>
      </c>
      <c r="R2008" s="159">
        <f>Q2008*H2008</f>
        <v>1.9736049999999998E-3</v>
      </c>
      <c r="S2008" s="159">
        <v>0</v>
      </c>
      <c r="T2008" s="160">
        <f>S2008*H2008</f>
        <v>0</v>
      </c>
      <c r="U2008" s="79"/>
      <c r="V2008" s="79"/>
      <c r="W2008" s="79"/>
      <c r="X2008" s="79"/>
      <c r="Y2008" s="79"/>
      <c r="Z2008" s="79"/>
      <c r="AA2008" s="79"/>
      <c r="AB2008" s="79"/>
      <c r="AC2008" s="79"/>
      <c r="AD2008" s="79"/>
      <c r="AE2008" s="79"/>
      <c r="AR2008" s="161" t="s">
        <v>162</v>
      </c>
      <c r="AT2008" s="161" t="s">
        <v>26</v>
      </c>
      <c r="AU2008" s="161" t="s">
        <v>62</v>
      </c>
      <c r="AY2008" s="72" t="s">
        <v>107</v>
      </c>
      <c r="BE2008" s="162">
        <f>IF(N2008="základní",J2008,0)</f>
        <v>1281.3399999999999</v>
      </c>
      <c r="BF2008" s="162">
        <f>IF(N2008="snížená",J2008,0)</f>
        <v>0</v>
      </c>
      <c r="BG2008" s="162">
        <f>IF(N2008="zákl. přenesená",J2008,0)</f>
        <v>0</v>
      </c>
      <c r="BH2008" s="162">
        <f>IF(N2008="sníž. přenesená",J2008,0)</f>
        <v>0</v>
      </c>
      <c r="BI2008" s="162">
        <f>IF(N2008="nulová",J2008,0)</f>
        <v>0</v>
      </c>
      <c r="BJ2008" s="72" t="s">
        <v>105</v>
      </c>
      <c r="BK2008" s="162">
        <f>ROUND(I2008*H2008,2)</f>
        <v>1281.3399999999999</v>
      </c>
      <c r="BL2008" s="72" t="s">
        <v>162</v>
      </c>
      <c r="BM2008" s="161" t="s">
        <v>3135</v>
      </c>
    </row>
    <row r="2009" spans="1:65" s="82" customFormat="1" x14ac:dyDescent="0.2">
      <c r="A2009" s="79"/>
      <c r="B2009" s="80"/>
      <c r="C2009" s="79"/>
      <c r="D2009" s="163" t="s">
        <v>116</v>
      </c>
      <c r="E2009" s="79"/>
      <c r="F2009" s="164" t="s">
        <v>3136</v>
      </c>
      <c r="G2009" s="79"/>
      <c r="H2009" s="79"/>
      <c r="I2009" s="79"/>
      <c r="J2009" s="79"/>
      <c r="K2009" s="79"/>
      <c r="L2009" s="80"/>
      <c r="M2009" s="165"/>
      <c r="O2009" s="79"/>
      <c r="P2009" s="79"/>
      <c r="Q2009" s="79"/>
      <c r="R2009" s="79"/>
      <c r="S2009" s="79"/>
      <c r="T2009" s="166"/>
      <c r="U2009" s="79"/>
      <c r="V2009" s="79"/>
      <c r="W2009" s="79"/>
      <c r="X2009" s="79"/>
      <c r="Y2009" s="79"/>
      <c r="Z2009" s="79"/>
      <c r="AA2009" s="79"/>
      <c r="AB2009" s="79"/>
      <c r="AC2009" s="79"/>
      <c r="AD2009" s="79"/>
      <c r="AE2009" s="79"/>
      <c r="AT2009" s="72" t="s">
        <v>116</v>
      </c>
      <c r="AU2009" s="72" t="s">
        <v>62</v>
      </c>
    </row>
    <row r="2010" spans="1:65" s="82" customFormat="1" x14ac:dyDescent="0.2">
      <c r="A2010" s="79"/>
      <c r="B2010" s="80"/>
      <c r="C2010" s="79"/>
      <c r="D2010" s="167" t="s">
        <v>118</v>
      </c>
      <c r="E2010" s="79"/>
      <c r="F2010" s="168" t="s">
        <v>4329</v>
      </c>
      <c r="G2010" s="79"/>
      <c r="H2010" s="79"/>
      <c r="I2010" s="79"/>
      <c r="J2010" s="79"/>
      <c r="K2010" s="79"/>
      <c r="L2010" s="80"/>
      <c r="M2010" s="165"/>
      <c r="O2010" s="79"/>
      <c r="P2010" s="79"/>
      <c r="Q2010" s="79"/>
      <c r="R2010" s="79"/>
      <c r="S2010" s="79"/>
      <c r="T2010" s="166"/>
      <c r="U2010" s="79"/>
      <c r="V2010" s="79"/>
      <c r="W2010" s="79"/>
      <c r="X2010" s="79"/>
      <c r="Y2010" s="79"/>
      <c r="Z2010" s="79"/>
      <c r="AA2010" s="79"/>
      <c r="AB2010" s="79"/>
      <c r="AC2010" s="79"/>
      <c r="AD2010" s="79"/>
      <c r="AE2010" s="79"/>
      <c r="AT2010" s="72" t="s">
        <v>118</v>
      </c>
      <c r="AU2010" s="72" t="s">
        <v>62</v>
      </c>
    </row>
    <row r="2011" spans="1:65" s="82" customFormat="1" ht="16.5" customHeight="1" x14ac:dyDescent="0.2">
      <c r="A2011" s="79"/>
      <c r="B2011" s="150"/>
      <c r="C2011" s="151" t="s">
        <v>3137</v>
      </c>
      <c r="D2011" s="151" t="s">
        <v>26</v>
      </c>
      <c r="E2011" s="152" t="s">
        <v>3138</v>
      </c>
      <c r="F2011" s="153" t="s">
        <v>3139</v>
      </c>
      <c r="G2011" s="154" t="s">
        <v>125</v>
      </c>
      <c r="H2011" s="155">
        <v>1</v>
      </c>
      <c r="I2011" s="156">
        <v>916.78</v>
      </c>
      <c r="J2011" s="156">
        <f>ROUND(I2011*H2011,2)</f>
        <v>916.78</v>
      </c>
      <c r="K2011" s="153" t="s">
        <v>3562</v>
      </c>
      <c r="L2011" s="80"/>
      <c r="M2011" s="157" t="s">
        <v>31</v>
      </c>
      <c r="N2011" s="158" t="s">
        <v>3550</v>
      </c>
      <c r="O2011" s="159">
        <v>0.73099999999999998</v>
      </c>
      <c r="P2011" s="159">
        <f>O2011*H2011</f>
        <v>0.73099999999999998</v>
      </c>
      <c r="Q2011" s="159">
        <v>1.7379279999999999E-3</v>
      </c>
      <c r="R2011" s="159">
        <f>Q2011*H2011</f>
        <v>1.7379279999999999E-3</v>
      </c>
      <c r="S2011" s="159">
        <v>0</v>
      </c>
      <c r="T2011" s="160">
        <f>S2011*H2011</f>
        <v>0</v>
      </c>
      <c r="U2011" s="79"/>
      <c r="V2011" s="79"/>
      <c r="W2011" s="79"/>
      <c r="X2011" s="79"/>
      <c r="Y2011" s="79"/>
      <c r="Z2011" s="79"/>
      <c r="AA2011" s="79"/>
      <c r="AB2011" s="79"/>
      <c r="AC2011" s="79"/>
      <c r="AD2011" s="79"/>
      <c r="AE2011" s="79"/>
      <c r="AR2011" s="161" t="s">
        <v>162</v>
      </c>
      <c r="AT2011" s="161" t="s">
        <v>26</v>
      </c>
      <c r="AU2011" s="161" t="s">
        <v>62</v>
      </c>
      <c r="AY2011" s="72" t="s">
        <v>107</v>
      </c>
      <c r="BE2011" s="162">
        <f>IF(N2011="základní",J2011,0)</f>
        <v>916.78</v>
      </c>
      <c r="BF2011" s="162">
        <f>IF(N2011="snížená",J2011,0)</f>
        <v>0</v>
      </c>
      <c r="BG2011" s="162">
        <f>IF(N2011="zákl. přenesená",J2011,0)</f>
        <v>0</v>
      </c>
      <c r="BH2011" s="162">
        <f>IF(N2011="sníž. přenesená",J2011,0)</f>
        <v>0</v>
      </c>
      <c r="BI2011" s="162">
        <f>IF(N2011="nulová",J2011,0)</f>
        <v>0</v>
      </c>
      <c r="BJ2011" s="72" t="s">
        <v>105</v>
      </c>
      <c r="BK2011" s="162">
        <f>ROUND(I2011*H2011,2)</f>
        <v>916.78</v>
      </c>
      <c r="BL2011" s="72" t="s">
        <v>162</v>
      </c>
      <c r="BM2011" s="161" t="s">
        <v>3140</v>
      </c>
    </row>
    <row r="2012" spans="1:65" s="82" customFormat="1" x14ac:dyDescent="0.2">
      <c r="A2012" s="79"/>
      <c r="B2012" s="80"/>
      <c r="C2012" s="79"/>
      <c r="D2012" s="163" t="s">
        <v>116</v>
      </c>
      <c r="E2012" s="79"/>
      <c r="F2012" s="164" t="s">
        <v>3141</v>
      </c>
      <c r="G2012" s="79"/>
      <c r="H2012" s="79"/>
      <c r="I2012" s="79"/>
      <c r="J2012" s="79"/>
      <c r="K2012" s="79"/>
      <c r="L2012" s="80"/>
      <c r="M2012" s="165"/>
      <c r="O2012" s="79"/>
      <c r="P2012" s="79"/>
      <c r="Q2012" s="79"/>
      <c r="R2012" s="79"/>
      <c r="S2012" s="79"/>
      <c r="T2012" s="166"/>
      <c r="U2012" s="79"/>
      <c r="V2012" s="79"/>
      <c r="W2012" s="79"/>
      <c r="X2012" s="79"/>
      <c r="Y2012" s="79"/>
      <c r="Z2012" s="79"/>
      <c r="AA2012" s="79"/>
      <c r="AB2012" s="79"/>
      <c r="AC2012" s="79"/>
      <c r="AD2012" s="79"/>
      <c r="AE2012" s="79"/>
      <c r="AT2012" s="72" t="s">
        <v>116</v>
      </c>
      <c r="AU2012" s="72" t="s">
        <v>62</v>
      </c>
    </row>
    <row r="2013" spans="1:65" s="82" customFormat="1" x14ac:dyDescent="0.2">
      <c r="A2013" s="79"/>
      <c r="B2013" s="80"/>
      <c r="C2013" s="79"/>
      <c r="D2013" s="167" t="s">
        <v>118</v>
      </c>
      <c r="E2013" s="79"/>
      <c r="F2013" s="168" t="s">
        <v>4330</v>
      </c>
      <c r="G2013" s="79"/>
      <c r="H2013" s="79"/>
      <c r="I2013" s="79"/>
      <c r="J2013" s="79"/>
      <c r="K2013" s="79"/>
      <c r="L2013" s="80"/>
      <c r="M2013" s="165"/>
      <c r="O2013" s="79"/>
      <c r="P2013" s="79"/>
      <c r="Q2013" s="79"/>
      <c r="R2013" s="79"/>
      <c r="S2013" s="79"/>
      <c r="T2013" s="166"/>
      <c r="U2013" s="79"/>
      <c r="V2013" s="79"/>
      <c r="W2013" s="79"/>
      <c r="X2013" s="79"/>
      <c r="Y2013" s="79"/>
      <c r="Z2013" s="79"/>
      <c r="AA2013" s="79"/>
      <c r="AB2013" s="79"/>
      <c r="AC2013" s="79"/>
      <c r="AD2013" s="79"/>
      <c r="AE2013" s="79"/>
      <c r="AT2013" s="72" t="s">
        <v>118</v>
      </c>
      <c r="AU2013" s="72" t="s">
        <v>62</v>
      </c>
    </row>
    <row r="2014" spans="1:65" s="82" customFormat="1" ht="16.5" customHeight="1" x14ac:dyDescent="0.2">
      <c r="A2014" s="79"/>
      <c r="B2014" s="150"/>
      <c r="C2014" s="151" t="s">
        <v>3142</v>
      </c>
      <c r="D2014" s="151" t="s">
        <v>26</v>
      </c>
      <c r="E2014" s="152" t="s">
        <v>3143</v>
      </c>
      <c r="F2014" s="153" t="s">
        <v>3144</v>
      </c>
      <c r="G2014" s="154" t="s">
        <v>125</v>
      </c>
      <c r="H2014" s="155">
        <v>1</v>
      </c>
      <c r="I2014" s="156">
        <v>735.68</v>
      </c>
      <c r="J2014" s="156">
        <f>ROUND(I2014*H2014,2)</f>
        <v>735.68</v>
      </c>
      <c r="K2014" s="153" t="s">
        <v>3562</v>
      </c>
      <c r="L2014" s="80"/>
      <c r="M2014" s="157" t="s">
        <v>31</v>
      </c>
      <c r="N2014" s="158" t="s">
        <v>3550</v>
      </c>
      <c r="O2014" s="159">
        <v>0.74199999999999999</v>
      </c>
      <c r="P2014" s="159">
        <f>O2014*H2014</f>
        <v>0.74199999999999999</v>
      </c>
      <c r="Q2014" s="159">
        <v>2.5753625E-3</v>
      </c>
      <c r="R2014" s="159">
        <f>Q2014*H2014</f>
        <v>2.5753625E-3</v>
      </c>
      <c r="S2014" s="159">
        <v>0</v>
      </c>
      <c r="T2014" s="160">
        <f>S2014*H2014</f>
        <v>0</v>
      </c>
      <c r="U2014" s="79"/>
      <c r="V2014" s="79"/>
      <c r="W2014" s="79"/>
      <c r="X2014" s="79"/>
      <c r="Y2014" s="79"/>
      <c r="Z2014" s="79"/>
      <c r="AA2014" s="79"/>
      <c r="AB2014" s="79"/>
      <c r="AC2014" s="79"/>
      <c r="AD2014" s="79"/>
      <c r="AE2014" s="79"/>
      <c r="AR2014" s="161" t="s">
        <v>162</v>
      </c>
      <c r="AT2014" s="161" t="s">
        <v>26</v>
      </c>
      <c r="AU2014" s="161" t="s">
        <v>62</v>
      </c>
      <c r="AY2014" s="72" t="s">
        <v>107</v>
      </c>
      <c r="BE2014" s="162">
        <f>IF(N2014="základní",J2014,0)</f>
        <v>735.68</v>
      </c>
      <c r="BF2014" s="162">
        <f>IF(N2014="snížená",J2014,0)</f>
        <v>0</v>
      </c>
      <c r="BG2014" s="162">
        <f>IF(N2014="zákl. přenesená",J2014,0)</f>
        <v>0</v>
      </c>
      <c r="BH2014" s="162">
        <f>IF(N2014="sníž. přenesená",J2014,0)</f>
        <v>0</v>
      </c>
      <c r="BI2014" s="162">
        <f>IF(N2014="nulová",J2014,0)</f>
        <v>0</v>
      </c>
      <c r="BJ2014" s="72" t="s">
        <v>105</v>
      </c>
      <c r="BK2014" s="162">
        <f>ROUND(I2014*H2014,2)</f>
        <v>735.68</v>
      </c>
      <c r="BL2014" s="72" t="s">
        <v>162</v>
      </c>
      <c r="BM2014" s="161" t="s">
        <v>3145</v>
      </c>
    </row>
    <row r="2015" spans="1:65" s="82" customFormat="1" x14ac:dyDescent="0.2">
      <c r="A2015" s="79"/>
      <c r="B2015" s="80"/>
      <c r="C2015" s="79"/>
      <c r="D2015" s="163" t="s">
        <v>116</v>
      </c>
      <c r="E2015" s="79"/>
      <c r="F2015" s="164" t="s">
        <v>3146</v>
      </c>
      <c r="G2015" s="79"/>
      <c r="H2015" s="79"/>
      <c r="I2015" s="79"/>
      <c r="J2015" s="79"/>
      <c r="K2015" s="79"/>
      <c r="L2015" s="80"/>
      <c r="M2015" s="165"/>
      <c r="O2015" s="79"/>
      <c r="P2015" s="79"/>
      <c r="Q2015" s="79"/>
      <c r="R2015" s="79"/>
      <c r="S2015" s="79"/>
      <c r="T2015" s="166"/>
      <c r="U2015" s="79"/>
      <c r="V2015" s="79"/>
      <c r="W2015" s="79"/>
      <c r="X2015" s="79"/>
      <c r="Y2015" s="79"/>
      <c r="Z2015" s="79"/>
      <c r="AA2015" s="79"/>
      <c r="AB2015" s="79"/>
      <c r="AC2015" s="79"/>
      <c r="AD2015" s="79"/>
      <c r="AE2015" s="79"/>
      <c r="AT2015" s="72" t="s">
        <v>116</v>
      </c>
      <c r="AU2015" s="72" t="s">
        <v>62</v>
      </c>
    </row>
    <row r="2016" spans="1:65" s="82" customFormat="1" x14ac:dyDescent="0.2">
      <c r="A2016" s="79"/>
      <c r="B2016" s="80"/>
      <c r="C2016" s="79"/>
      <c r="D2016" s="167" t="s">
        <v>118</v>
      </c>
      <c r="E2016" s="79"/>
      <c r="F2016" s="168" t="s">
        <v>4331</v>
      </c>
      <c r="G2016" s="79"/>
      <c r="H2016" s="79"/>
      <c r="I2016" s="79"/>
      <c r="J2016" s="79"/>
      <c r="K2016" s="79"/>
      <c r="L2016" s="80"/>
      <c r="M2016" s="165"/>
      <c r="O2016" s="79"/>
      <c r="P2016" s="79"/>
      <c r="Q2016" s="79"/>
      <c r="R2016" s="79"/>
      <c r="S2016" s="79"/>
      <c r="T2016" s="166"/>
      <c r="U2016" s="79"/>
      <c r="V2016" s="79"/>
      <c r="W2016" s="79"/>
      <c r="X2016" s="79"/>
      <c r="Y2016" s="79"/>
      <c r="Z2016" s="79"/>
      <c r="AA2016" s="79"/>
      <c r="AB2016" s="79"/>
      <c r="AC2016" s="79"/>
      <c r="AD2016" s="79"/>
      <c r="AE2016" s="79"/>
      <c r="AT2016" s="72" t="s">
        <v>118</v>
      </c>
      <c r="AU2016" s="72" t="s">
        <v>62</v>
      </c>
    </row>
    <row r="2017" spans="1:65" s="82" customFormat="1" ht="16.5" customHeight="1" x14ac:dyDescent="0.2">
      <c r="A2017" s="79"/>
      <c r="B2017" s="150"/>
      <c r="C2017" s="151" t="s">
        <v>3147</v>
      </c>
      <c r="D2017" s="151" t="s">
        <v>26</v>
      </c>
      <c r="E2017" s="152" t="s">
        <v>3148</v>
      </c>
      <c r="F2017" s="153" t="s">
        <v>3149</v>
      </c>
      <c r="G2017" s="154" t="s">
        <v>125</v>
      </c>
      <c r="H2017" s="155">
        <v>1</v>
      </c>
      <c r="I2017" s="156">
        <v>104.15</v>
      </c>
      <c r="J2017" s="156">
        <f>ROUND(I2017*H2017,2)</f>
        <v>104.15</v>
      </c>
      <c r="K2017" s="153" t="s">
        <v>3562</v>
      </c>
      <c r="L2017" s="80"/>
      <c r="M2017" s="157" t="s">
        <v>31</v>
      </c>
      <c r="N2017" s="158" t="s">
        <v>3550</v>
      </c>
      <c r="O2017" s="159">
        <v>0.16500000000000001</v>
      </c>
      <c r="P2017" s="159">
        <f>O2017*H2017</f>
        <v>0.16500000000000001</v>
      </c>
      <c r="Q2017" s="159">
        <v>6.2999999999999998E-6</v>
      </c>
      <c r="R2017" s="159">
        <f>Q2017*H2017</f>
        <v>6.2999999999999998E-6</v>
      </c>
      <c r="S2017" s="159">
        <v>0</v>
      </c>
      <c r="T2017" s="160">
        <f>S2017*H2017</f>
        <v>0</v>
      </c>
      <c r="U2017" s="79"/>
      <c r="V2017" s="79"/>
      <c r="W2017" s="79"/>
      <c r="X2017" s="79"/>
      <c r="Y2017" s="79"/>
      <c r="Z2017" s="79"/>
      <c r="AA2017" s="79"/>
      <c r="AB2017" s="79"/>
      <c r="AC2017" s="79"/>
      <c r="AD2017" s="79"/>
      <c r="AE2017" s="79"/>
      <c r="AR2017" s="161" t="s">
        <v>162</v>
      </c>
      <c r="AT2017" s="161" t="s">
        <v>26</v>
      </c>
      <c r="AU2017" s="161" t="s">
        <v>62</v>
      </c>
      <c r="AY2017" s="72" t="s">
        <v>107</v>
      </c>
      <c r="BE2017" s="162">
        <f>IF(N2017="základní",J2017,0)</f>
        <v>104.15</v>
      </c>
      <c r="BF2017" s="162">
        <f>IF(N2017="snížená",J2017,0)</f>
        <v>0</v>
      </c>
      <c r="BG2017" s="162">
        <f>IF(N2017="zákl. přenesená",J2017,0)</f>
        <v>0</v>
      </c>
      <c r="BH2017" s="162">
        <f>IF(N2017="sníž. přenesená",J2017,0)</f>
        <v>0</v>
      </c>
      <c r="BI2017" s="162">
        <f>IF(N2017="nulová",J2017,0)</f>
        <v>0</v>
      </c>
      <c r="BJ2017" s="72" t="s">
        <v>105</v>
      </c>
      <c r="BK2017" s="162">
        <f>ROUND(I2017*H2017,2)</f>
        <v>104.15</v>
      </c>
      <c r="BL2017" s="72" t="s">
        <v>162</v>
      </c>
      <c r="BM2017" s="161" t="s">
        <v>3150</v>
      </c>
    </row>
    <row r="2018" spans="1:65" s="82" customFormat="1" x14ac:dyDescent="0.2">
      <c r="A2018" s="79"/>
      <c r="B2018" s="80"/>
      <c r="C2018" s="79"/>
      <c r="D2018" s="163" t="s">
        <v>116</v>
      </c>
      <c r="E2018" s="79"/>
      <c r="F2018" s="164" t="s">
        <v>3151</v>
      </c>
      <c r="G2018" s="79"/>
      <c r="H2018" s="79"/>
      <c r="I2018" s="79"/>
      <c r="J2018" s="79"/>
      <c r="K2018" s="79"/>
      <c r="L2018" s="80"/>
      <c r="M2018" s="165"/>
      <c r="O2018" s="79"/>
      <c r="P2018" s="79"/>
      <c r="Q2018" s="79"/>
      <c r="R2018" s="79"/>
      <c r="S2018" s="79"/>
      <c r="T2018" s="166"/>
      <c r="U2018" s="79"/>
      <c r="V2018" s="79"/>
      <c r="W2018" s="79"/>
      <c r="X2018" s="79"/>
      <c r="Y2018" s="79"/>
      <c r="Z2018" s="79"/>
      <c r="AA2018" s="79"/>
      <c r="AB2018" s="79"/>
      <c r="AC2018" s="79"/>
      <c r="AD2018" s="79"/>
      <c r="AE2018" s="79"/>
      <c r="AT2018" s="72" t="s">
        <v>116</v>
      </c>
      <c r="AU2018" s="72" t="s">
        <v>62</v>
      </c>
    </row>
    <row r="2019" spans="1:65" s="82" customFormat="1" x14ac:dyDescent="0.2">
      <c r="A2019" s="79"/>
      <c r="B2019" s="80"/>
      <c r="C2019" s="79"/>
      <c r="D2019" s="167" t="s">
        <v>118</v>
      </c>
      <c r="E2019" s="79"/>
      <c r="F2019" s="168" t="s">
        <v>4332</v>
      </c>
      <c r="G2019" s="79"/>
      <c r="H2019" s="79"/>
      <c r="I2019" s="79"/>
      <c r="J2019" s="79"/>
      <c r="K2019" s="79"/>
      <c r="L2019" s="80"/>
      <c r="M2019" s="165"/>
      <c r="O2019" s="79"/>
      <c r="P2019" s="79"/>
      <c r="Q2019" s="79"/>
      <c r="R2019" s="79"/>
      <c r="S2019" s="79"/>
      <c r="T2019" s="166"/>
      <c r="U2019" s="79"/>
      <c r="V2019" s="79"/>
      <c r="W2019" s="79"/>
      <c r="X2019" s="79"/>
      <c r="Y2019" s="79"/>
      <c r="Z2019" s="79"/>
      <c r="AA2019" s="79"/>
      <c r="AB2019" s="79"/>
      <c r="AC2019" s="79"/>
      <c r="AD2019" s="79"/>
      <c r="AE2019" s="79"/>
      <c r="AT2019" s="72" t="s">
        <v>118</v>
      </c>
      <c r="AU2019" s="72" t="s">
        <v>62</v>
      </c>
    </row>
    <row r="2020" spans="1:65" s="82" customFormat="1" ht="16.5" customHeight="1" x14ac:dyDescent="0.2">
      <c r="A2020" s="79"/>
      <c r="B2020" s="150"/>
      <c r="C2020" s="151" t="s">
        <v>3152</v>
      </c>
      <c r="D2020" s="151" t="s">
        <v>26</v>
      </c>
      <c r="E2020" s="152" t="s">
        <v>3153</v>
      </c>
      <c r="F2020" s="153" t="s">
        <v>3154</v>
      </c>
      <c r="G2020" s="154" t="s">
        <v>161</v>
      </c>
      <c r="H2020" s="155">
        <v>2</v>
      </c>
      <c r="I2020" s="156">
        <v>1352.67</v>
      </c>
      <c r="J2020" s="156">
        <f>ROUND(I2020*H2020,2)</f>
        <v>2705.34</v>
      </c>
      <c r="K2020" s="153" t="s">
        <v>3562</v>
      </c>
      <c r="L2020" s="80"/>
      <c r="M2020" s="157" t="s">
        <v>31</v>
      </c>
      <c r="N2020" s="158" t="s">
        <v>3550</v>
      </c>
      <c r="O2020" s="159">
        <v>0.20599999999999999</v>
      </c>
      <c r="P2020" s="159">
        <f>O2020*H2020</f>
        <v>0.41199999999999998</v>
      </c>
      <c r="Q2020" s="159">
        <v>2.5000000000000001E-4</v>
      </c>
      <c r="R2020" s="159">
        <f>Q2020*H2020</f>
        <v>5.0000000000000001E-4</v>
      </c>
      <c r="S2020" s="159">
        <v>0</v>
      </c>
      <c r="T2020" s="160">
        <f>S2020*H2020</f>
        <v>0</v>
      </c>
      <c r="U2020" s="79"/>
      <c r="V2020" s="79"/>
      <c r="W2020" s="79"/>
      <c r="X2020" s="79"/>
      <c r="Y2020" s="79"/>
      <c r="Z2020" s="79"/>
      <c r="AA2020" s="79"/>
      <c r="AB2020" s="79"/>
      <c r="AC2020" s="79"/>
      <c r="AD2020" s="79"/>
      <c r="AE2020" s="79"/>
      <c r="AR2020" s="161" t="s">
        <v>162</v>
      </c>
      <c r="AT2020" s="161" t="s">
        <v>26</v>
      </c>
      <c r="AU2020" s="161" t="s">
        <v>62</v>
      </c>
      <c r="AY2020" s="72" t="s">
        <v>107</v>
      </c>
      <c r="BE2020" s="162">
        <f>IF(N2020="základní",J2020,0)</f>
        <v>2705.34</v>
      </c>
      <c r="BF2020" s="162">
        <f>IF(N2020="snížená",J2020,0)</f>
        <v>0</v>
      </c>
      <c r="BG2020" s="162">
        <f>IF(N2020="zákl. přenesená",J2020,0)</f>
        <v>0</v>
      </c>
      <c r="BH2020" s="162">
        <f>IF(N2020="sníž. přenesená",J2020,0)</f>
        <v>0</v>
      </c>
      <c r="BI2020" s="162">
        <f>IF(N2020="nulová",J2020,0)</f>
        <v>0</v>
      </c>
      <c r="BJ2020" s="72" t="s">
        <v>105</v>
      </c>
      <c r="BK2020" s="162">
        <f>ROUND(I2020*H2020,2)</f>
        <v>2705.34</v>
      </c>
      <c r="BL2020" s="72" t="s">
        <v>162</v>
      </c>
      <c r="BM2020" s="161" t="s">
        <v>3155</v>
      </c>
    </row>
    <row r="2021" spans="1:65" s="82" customFormat="1" x14ac:dyDescent="0.2">
      <c r="A2021" s="79"/>
      <c r="B2021" s="80"/>
      <c r="C2021" s="79"/>
      <c r="D2021" s="163" t="s">
        <v>116</v>
      </c>
      <c r="E2021" s="79"/>
      <c r="F2021" s="164" t="s">
        <v>3156</v>
      </c>
      <c r="G2021" s="79"/>
      <c r="H2021" s="79"/>
      <c r="I2021" s="79"/>
      <c r="J2021" s="79"/>
      <c r="K2021" s="79"/>
      <c r="L2021" s="80"/>
      <c r="M2021" s="165"/>
      <c r="O2021" s="79"/>
      <c r="P2021" s="79"/>
      <c r="Q2021" s="79"/>
      <c r="R2021" s="79"/>
      <c r="S2021" s="79"/>
      <c r="T2021" s="166"/>
      <c r="U2021" s="79"/>
      <c r="V2021" s="79"/>
      <c r="W2021" s="79"/>
      <c r="X2021" s="79"/>
      <c r="Y2021" s="79"/>
      <c r="Z2021" s="79"/>
      <c r="AA2021" s="79"/>
      <c r="AB2021" s="79"/>
      <c r="AC2021" s="79"/>
      <c r="AD2021" s="79"/>
      <c r="AE2021" s="79"/>
      <c r="AT2021" s="72" t="s">
        <v>116</v>
      </c>
      <c r="AU2021" s="72" t="s">
        <v>62</v>
      </c>
    </row>
    <row r="2022" spans="1:65" s="82" customFormat="1" x14ac:dyDescent="0.2">
      <c r="A2022" s="79"/>
      <c r="B2022" s="80"/>
      <c r="C2022" s="79"/>
      <c r="D2022" s="167" t="s">
        <v>118</v>
      </c>
      <c r="E2022" s="79"/>
      <c r="F2022" s="168" t="s">
        <v>4333</v>
      </c>
      <c r="G2022" s="79"/>
      <c r="H2022" s="79"/>
      <c r="I2022" s="79"/>
      <c r="J2022" s="79"/>
      <c r="K2022" s="79"/>
      <c r="L2022" s="80"/>
      <c r="M2022" s="165"/>
      <c r="O2022" s="79"/>
      <c r="P2022" s="79"/>
      <c r="Q2022" s="79"/>
      <c r="R2022" s="79"/>
      <c r="S2022" s="79"/>
      <c r="T2022" s="166"/>
      <c r="U2022" s="79"/>
      <c r="V2022" s="79"/>
      <c r="W2022" s="79"/>
      <c r="X2022" s="79"/>
      <c r="Y2022" s="79"/>
      <c r="Z2022" s="79"/>
      <c r="AA2022" s="79"/>
      <c r="AB2022" s="79"/>
      <c r="AC2022" s="79"/>
      <c r="AD2022" s="79"/>
      <c r="AE2022" s="79"/>
      <c r="AT2022" s="72" t="s">
        <v>118</v>
      </c>
      <c r="AU2022" s="72" t="s">
        <v>62</v>
      </c>
    </row>
    <row r="2023" spans="1:65" s="82" customFormat="1" ht="16.5" customHeight="1" x14ac:dyDescent="0.2">
      <c r="A2023" s="79"/>
      <c r="B2023" s="150"/>
      <c r="C2023" s="151" t="s">
        <v>3157</v>
      </c>
      <c r="D2023" s="151" t="s">
        <v>26</v>
      </c>
      <c r="E2023" s="152" t="s">
        <v>3158</v>
      </c>
      <c r="F2023" s="153" t="s">
        <v>3159</v>
      </c>
      <c r="G2023" s="154" t="s">
        <v>161</v>
      </c>
      <c r="H2023" s="155">
        <v>1</v>
      </c>
      <c r="I2023" s="156">
        <v>1473.88</v>
      </c>
      <c r="J2023" s="156">
        <f>ROUND(I2023*H2023,2)</f>
        <v>1473.88</v>
      </c>
      <c r="K2023" s="153" t="s">
        <v>3562</v>
      </c>
      <c r="L2023" s="80"/>
      <c r="M2023" s="157" t="s">
        <v>31</v>
      </c>
      <c r="N2023" s="158" t="s">
        <v>3550</v>
      </c>
      <c r="O2023" s="159">
        <v>0.22700000000000001</v>
      </c>
      <c r="P2023" s="159">
        <f>O2023*H2023</f>
        <v>0.22700000000000001</v>
      </c>
      <c r="Q2023" s="159">
        <v>2.9999999999999997E-4</v>
      </c>
      <c r="R2023" s="159">
        <f>Q2023*H2023</f>
        <v>2.9999999999999997E-4</v>
      </c>
      <c r="S2023" s="159">
        <v>0</v>
      </c>
      <c r="T2023" s="160">
        <f>S2023*H2023</f>
        <v>0</v>
      </c>
      <c r="U2023" s="79"/>
      <c r="V2023" s="79"/>
      <c r="W2023" s="79"/>
      <c r="X2023" s="79"/>
      <c r="Y2023" s="79"/>
      <c r="Z2023" s="79"/>
      <c r="AA2023" s="79"/>
      <c r="AB2023" s="79"/>
      <c r="AC2023" s="79"/>
      <c r="AD2023" s="79"/>
      <c r="AE2023" s="79"/>
      <c r="AR2023" s="161" t="s">
        <v>162</v>
      </c>
      <c r="AT2023" s="161" t="s">
        <v>26</v>
      </c>
      <c r="AU2023" s="161" t="s">
        <v>62</v>
      </c>
      <c r="AY2023" s="72" t="s">
        <v>107</v>
      </c>
      <c r="BE2023" s="162">
        <f>IF(N2023="základní",J2023,0)</f>
        <v>1473.88</v>
      </c>
      <c r="BF2023" s="162">
        <f>IF(N2023="snížená",J2023,0)</f>
        <v>0</v>
      </c>
      <c r="BG2023" s="162">
        <f>IF(N2023="zákl. přenesená",J2023,0)</f>
        <v>0</v>
      </c>
      <c r="BH2023" s="162">
        <f>IF(N2023="sníž. přenesená",J2023,0)</f>
        <v>0</v>
      </c>
      <c r="BI2023" s="162">
        <f>IF(N2023="nulová",J2023,0)</f>
        <v>0</v>
      </c>
      <c r="BJ2023" s="72" t="s">
        <v>105</v>
      </c>
      <c r="BK2023" s="162">
        <f>ROUND(I2023*H2023,2)</f>
        <v>1473.88</v>
      </c>
      <c r="BL2023" s="72" t="s">
        <v>162</v>
      </c>
      <c r="BM2023" s="161" t="s">
        <v>3160</v>
      </c>
    </row>
    <row r="2024" spans="1:65" s="82" customFormat="1" x14ac:dyDescent="0.2">
      <c r="A2024" s="79"/>
      <c r="B2024" s="80"/>
      <c r="C2024" s="79"/>
      <c r="D2024" s="163" t="s">
        <v>116</v>
      </c>
      <c r="E2024" s="79"/>
      <c r="F2024" s="164" t="s">
        <v>3161</v>
      </c>
      <c r="G2024" s="79"/>
      <c r="H2024" s="79"/>
      <c r="I2024" s="79"/>
      <c r="J2024" s="79"/>
      <c r="K2024" s="79"/>
      <c r="L2024" s="80"/>
      <c r="M2024" s="165"/>
      <c r="O2024" s="79"/>
      <c r="P2024" s="79"/>
      <c r="Q2024" s="79"/>
      <c r="R2024" s="79"/>
      <c r="S2024" s="79"/>
      <c r="T2024" s="166"/>
      <c r="U2024" s="79"/>
      <c r="V2024" s="79"/>
      <c r="W2024" s="79"/>
      <c r="X2024" s="79"/>
      <c r="Y2024" s="79"/>
      <c r="Z2024" s="79"/>
      <c r="AA2024" s="79"/>
      <c r="AB2024" s="79"/>
      <c r="AC2024" s="79"/>
      <c r="AD2024" s="79"/>
      <c r="AE2024" s="79"/>
      <c r="AT2024" s="72" t="s">
        <v>116</v>
      </c>
      <c r="AU2024" s="72" t="s">
        <v>62</v>
      </c>
    </row>
    <row r="2025" spans="1:65" s="82" customFormat="1" x14ac:dyDescent="0.2">
      <c r="A2025" s="79"/>
      <c r="B2025" s="80"/>
      <c r="C2025" s="79"/>
      <c r="D2025" s="167" t="s">
        <v>118</v>
      </c>
      <c r="E2025" s="79"/>
      <c r="F2025" s="168" t="s">
        <v>4334</v>
      </c>
      <c r="G2025" s="79"/>
      <c r="H2025" s="79"/>
      <c r="I2025" s="79"/>
      <c r="J2025" s="79"/>
      <c r="K2025" s="79"/>
      <c r="L2025" s="80"/>
      <c r="M2025" s="165"/>
      <c r="O2025" s="79"/>
      <c r="P2025" s="79"/>
      <c r="Q2025" s="79"/>
      <c r="R2025" s="79"/>
      <c r="S2025" s="79"/>
      <c r="T2025" s="166"/>
      <c r="U2025" s="79"/>
      <c r="V2025" s="79"/>
      <c r="W2025" s="79"/>
      <c r="X2025" s="79"/>
      <c r="Y2025" s="79"/>
      <c r="Z2025" s="79"/>
      <c r="AA2025" s="79"/>
      <c r="AB2025" s="79"/>
      <c r="AC2025" s="79"/>
      <c r="AD2025" s="79"/>
      <c r="AE2025" s="79"/>
      <c r="AT2025" s="72" t="s">
        <v>118</v>
      </c>
      <c r="AU2025" s="72" t="s">
        <v>62</v>
      </c>
    </row>
    <row r="2026" spans="1:65" s="82" customFormat="1" ht="16.5" customHeight="1" x14ac:dyDescent="0.2">
      <c r="A2026" s="79"/>
      <c r="B2026" s="150"/>
      <c r="C2026" s="151" t="s">
        <v>3162</v>
      </c>
      <c r="D2026" s="151" t="s">
        <v>26</v>
      </c>
      <c r="E2026" s="152" t="s">
        <v>3163</v>
      </c>
      <c r="F2026" s="153" t="s">
        <v>3164</v>
      </c>
      <c r="G2026" s="154" t="s">
        <v>161</v>
      </c>
      <c r="H2026" s="155">
        <v>3</v>
      </c>
      <c r="I2026" s="156">
        <v>228.84</v>
      </c>
      <c r="J2026" s="156">
        <f>ROUND(I2026*H2026,2)</f>
        <v>686.52</v>
      </c>
      <c r="K2026" s="153" t="s">
        <v>3562</v>
      </c>
      <c r="L2026" s="80"/>
      <c r="M2026" s="157" t="s">
        <v>31</v>
      </c>
      <c r="N2026" s="158" t="s">
        <v>3550</v>
      </c>
      <c r="O2026" s="159">
        <v>0.247</v>
      </c>
      <c r="P2026" s="159">
        <f>O2026*H2026</f>
        <v>0.74099999999999999</v>
      </c>
      <c r="Q2026" s="159">
        <v>3.5171999999999997E-4</v>
      </c>
      <c r="R2026" s="159">
        <f>Q2026*H2026</f>
        <v>1.0551599999999999E-3</v>
      </c>
      <c r="S2026" s="159">
        <v>0</v>
      </c>
      <c r="T2026" s="160">
        <f>S2026*H2026</f>
        <v>0</v>
      </c>
      <c r="U2026" s="79"/>
      <c r="V2026" s="79"/>
      <c r="W2026" s="79"/>
      <c r="X2026" s="79"/>
      <c r="Y2026" s="79"/>
      <c r="Z2026" s="79"/>
      <c r="AA2026" s="79"/>
      <c r="AB2026" s="79"/>
      <c r="AC2026" s="79"/>
      <c r="AD2026" s="79"/>
      <c r="AE2026" s="79"/>
      <c r="AR2026" s="161" t="s">
        <v>162</v>
      </c>
      <c r="AT2026" s="161" t="s">
        <v>26</v>
      </c>
      <c r="AU2026" s="161" t="s">
        <v>62</v>
      </c>
      <c r="AY2026" s="72" t="s">
        <v>107</v>
      </c>
      <c r="BE2026" s="162">
        <f>IF(N2026="základní",J2026,0)</f>
        <v>686.52</v>
      </c>
      <c r="BF2026" s="162">
        <f>IF(N2026="snížená",J2026,0)</f>
        <v>0</v>
      </c>
      <c r="BG2026" s="162">
        <f>IF(N2026="zákl. přenesená",J2026,0)</f>
        <v>0</v>
      </c>
      <c r="BH2026" s="162">
        <f>IF(N2026="sníž. přenesená",J2026,0)</f>
        <v>0</v>
      </c>
      <c r="BI2026" s="162">
        <f>IF(N2026="nulová",J2026,0)</f>
        <v>0</v>
      </c>
      <c r="BJ2026" s="72" t="s">
        <v>105</v>
      </c>
      <c r="BK2026" s="162">
        <f>ROUND(I2026*H2026,2)</f>
        <v>686.52</v>
      </c>
      <c r="BL2026" s="72" t="s">
        <v>162</v>
      </c>
      <c r="BM2026" s="161" t="s">
        <v>3165</v>
      </c>
    </row>
    <row r="2027" spans="1:65" s="82" customFormat="1" x14ac:dyDescent="0.2">
      <c r="A2027" s="79"/>
      <c r="B2027" s="80"/>
      <c r="C2027" s="79"/>
      <c r="D2027" s="163" t="s">
        <v>116</v>
      </c>
      <c r="E2027" s="79"/>
      <c r="F2027" s="164" t="s">
        <v>3166</v>
      </c>
      <c r="G2027" s="79"/>
      <c r="H2027" s="79"/>
      <c r="I2027" s="79"/>
      <c r="J2027" s="79"/>
      <c r="K2027" s="79"/>
      <c r="L2027" s="80"/>
      <c r="M2027" s="165"/>
      <c r="O2027" s="79"/>
      <c r="P2027" s="79"/>
      <c r="Q2027" s="79"/>
      <c r="R2027" s="79"/>
      <c r="S2027" s="79"/>
      <c r="T2027" s="166"/>
      <c r="U2027" s="79"/>
      <c r="V2027" s="79"/>
      <c r="W2027" s="79"/>
      <c r="X2027" s="79"/>
      <c r="Y2027" s="79"/>
      <c r="Z2027" s="79"/>
      <c r="AA2027" s="79"/>
      <c r="AB2027" s="79"/>
      <c r="AC2027" s="79"/>
      <c r="AD2027" s="79"/>
      <c r="AE2027" s="79"/>
      <c r="AT2027" s="72" t="s">
        <v>116</v>
      </c>
      <c r="AU2027" s="72" t="s">
        <v>62</v>
      </c>
    </row>
    <row r="2028" spans="1:65" s="82" customFormat="1" x14ac:dyDescent="0.2">
      <c r="A2028" s="79"/>
      <c r="B2028" s="80"/>
      <c r="C2028" s="79"/>
      <c r="D2028" s="167" t="s">
        <v>118</v>
      </c>
      <c r="E2028" s="79"/>
      <c r="F2028" s="168" t="s">
        <v>4335</v>
      </c>
      <c r="G2028" s="79"/>
      <c r="H2028" s="79"/>
      <c r="I2028" s="79"/>
      <c r="J2028" s="79"/>
      <c r="K2028" s="79"/>
      <c r="L2028" s="80"/>
      <c r="M2028" s="165"/>
      <c r="O2028" s="79"/>
      <c r="P2028" s="79"/>
      <c r="Q2028" s="79"/>
      <c r="R2028" s="79"/>
      <c r="S2028" s="79"/>
      <c r="T2028" s="166"/>
      <c r="U2028" s="79"/>
      <c r="V2028" s="79"/>
      <c r="W2028" s="79"/>
      <c r="X2028" s="79"/>
      <c r="Y2028" s="79"/>
      <c r="Z2028" s="79"/>
      <c r="AA2028" s="79"/>
      <c r="AB2028" s="79"/>
      <c r="AC2028" s="79"/>
      <c r="AD2028" s="79"/>
      <c r="AE2028" s="79"/>
      <c r="AT2028" s="72" t="s">
        <v>118</v>
      </c>
      <c r="AU2028" s="72" t="s">
        <v>62</v>
      </c>
    </row>
    <row r="2029" spans="1:65" s="82" customFormat="1" ht="16.5" customHeight="1" x14ac:dyDescent="0.2">
      <c r="A2029" s="79"/>
      <c r="B2029" s="150"/>
      <c r="C2029" s="151" t="s">
        <v>3167</v>
      </c>
      <c r="D2029" s="151" t="s">
        <v>26</v>
      </c>
      <c r="E2029" s="152" t="s">
        <v>3168</v>
      </c>
      <c r="F2029" s="153" t="s">
        <v>3169</v>
      </c>
      <c r="G2029" s="154" t="s">
        <v>161</v>
      </c>
      <c r="H2029" s="155">
        <v>2</v>
      </c>
      <c r="I2029" s="156">
        <v>255.82</v>
      </c>
      <c r="J2029" s="156">
        <f>ROUND(I2029*H2029,2)</f>
        <v>511.64</v>
      </c>
      <c r="K2029" s="153" t="s">
        <v>3562</v>
      </c>
      <c r="L2029" s="80"/>
      <c r="M2029" s="157" t="s">
        <v>31</v>
      </c>
      <c r="N2029" s="158" t="s">
        <v>3550</v>
      </c>
      <c r="O2029" s="159">
        <v>0.251</v>
      </c>
      <c r="P2029" s="159">
        <f>O2029*H2029</f>
        <v>0.502</v>
      </c>
      <c r="Q2029" s="159">
        <v>5.1285199999999995E-4</v>
      </c>
      <c r="R2029" s="159">
        <f>Q2029*H2029</f>
        <v>1.0257039999999999E-3</v>
      </c>
      <c r="S2029" s="159">
        <v>0</v>
      </c>
      <c r="T2029" s="160">
        <f>S2029*H2029</f>
        <v>0</v>
      </c>
      <c r="U2029" s="79"/>
      <c r="V2029" s="79"/>
      <c r="W2029" s="79"/>
      <c r="X2029" s="79"/>
      <c r="Y2029" s="79"/>
      <c r="Z2029" s="79"/>
      <c r="AA2029" s="79"/>
      <c r="AB2029" s="79"/>
      <c r="AC2029" s="79"/>
      <c r="AD2029" s="79"/>
      <c r="AE2029" s="79"/>
      <c r="AR2029" s="161" t="s">
        <v>162</v>
      </c>
      <c r="AT2029" s="161" t="s">
        <v>26</v>
      </c>
      <c r="AU2029" s="161" t="s">
        <v>62</v>
      </c>
      <c r="AY2029" s="72" t="s">
        <v>107</v>
      </c>
      <c r="BE2029" s="162">
        <f>IF(N2029="základní",J2029,0)</f>
        <v>511.64</v>
      </c>
      <c r="BF2029" s="162">
        <f>IF(N2029="snížená",J2029,0)</f>
        <v>0</v>
      </c>
      <c r="BG2029" s="162">
        <f>IF(N2029="zákl. přenesená",J2029,0)</f>
        <v>0</v>
      </c>
      <c r="BH2029" s="162">
        <f>IF(N2029="sníž. přenesená",J2029,0)</f>
        <v>0</v>
      </c>
      <c r="BI2029" s="162">
        <f>IF(N2029="nulová",J2029,0)</f>
        <v>0</v>
      </c>
      <c r="BJ2029" s="72" t="s">
        <v>105</v>
      </c>
      <c r="BK2029" s="162">
        <f>ROUND(I2029*H2029,2)</f>
        <v>511.64</v>
      </c>
      <c r="BL2029" s="72" t="s">
        <v>162</v>
      </c>
      <c r="BM2029" s="161" t="s">
        <v>3170</v>
      </c>
    </row>
    <row r="2030" spans="1:65" s="82" customFormat="1" x14ac:dyDescent="0.2">
      <c r="A2030" s="79"/>
      <c r="B2030" s="80"/>
      <c r="C2030" s="79"/>
      <c r="D2030" s="163" t="s">
        <v>116</v>
      </c>
      <c r="E2030" s="79"/>
      <c r="F2030" s="164" t="s">
        <v>3171</v>
      </c>
      <c r="G2030" s="79"/>
      <c r="H2030" s="79"/>
      <c r="I2030" s="79"/>
      <c r="J2030" s="79"/>
      <c r="K2030" s="79"/>
      <c r="L2030" s="80"/>
      <c r="M2030" s="165"/>
      <c r="O2030" s="79"/>
      <c r="P2030" s="79"/>
      <c r="Q2030" s="79"/>
      <c r="R2030" s="79"/>
      <c r="S2030" s="79"/>
      <c r="T2030" s="166"/>
      <c r="U2030" s="79"/>
      <c r="V2030" s="79"/>
      <c r="W2030" s="79"/>
      <c r="X2030" s="79"/>
      <c r="Y2030" s="79"/>
      <c r="Z2030" s="79"/>
      <c r="AA2030" s="79"/>
      <c r="AB2030" s="79"/>
      <c r="AC2030" s="79"/>
      <c r="AD2030" s="79"/>
      <c r="AE2030" s="79"/>
      <c r="AT2030" s="72" t="s">
        <v>116</v>
      </c>
      <c r="AU2030" s="72" t="s">
        <v>62</v>
      </c>
    </row>
    <row r="2031" spans="1:65" s="82" customFormat="1" x14ac:dyDescent="0.2">
      <c r="A2031" s="79"/>
      <c r="B2031" s="80"/>
      <c r="C2031" s="79"/>
      <c r="D2031" s="167" t="s">
        <v>118</v>
      </c>
      <c r="E2031" s="79"/>
      <c r="F2031" s="168" t="s">
        <v>4336</v>
      </c>
      <c r="G2031" s="79"/>
      <c r="H2031" s="79"/>
      <c r="I2031" s="79"/>
      <c r="J2031" s="79"/>
      <c r="K2031" s="79"/>
      <c r="L2031" s="80"/>
      <c r="M2031" s="165"/>
      <c r="O2031" s="79"/>
      <c r="P2031" s="79"/>
      <c r="Q2031" s="79"/>
      <c r="R2031" s="79"/>
      <c r="S2031" s="79"/>
      <c r="T2031" s="166"/>
      <c r="U2031" s="79"/>
      <c r="V2031" s="79"/>
      <c r="W2031" s="79"/>
      <c r="X2031" s="79"/>
      <c r="Y2031" s="79"/>
      <c r="Z2031" s="79"/>
      <c r="AA2031" s="79"/>
      <c r="AB2031" s="79"/>
      <c r="AC2031" s="79"/>
      <c r="AD2031" s="79"/>
      <c r="AE2031" s="79"/>
      <c r="AT2031" s="72" t="s">
        <v>118</v>
      </c>
      <c r="AU2031" s="72" t="s">
        <v>62</v>
      </c>
    </row>
    <row r="2032" spans="1:65" s="82" customFormat="1" ht="16.5" customHeight="1" x14ac:dyDescent="0.2">
      <c r="A2032" s="79"/>
      <c r="B2032" s="150"/>
      <c r="C2032" s="151" t="s">
        <v>3172</v>
      </c>
      <c r="D2032" s="151" t="s">
        <v>26</v>
      </c>
      <c r="E2032" s="152" t="s">
        <v>3173</v>
      </c>
      <c r="F2032" s="153" t="s">
        <v>3174</v>
      </c>
      <c r="G2032" s="154" t="s">
        <v>161</v>
      </c>
      <c r="H2032" s="155">
        <v>6</v>
      </c>
      <c r="I2032" s="156">
        <v>222.33</v>
      </c>
      <c r="J2032" s="156">
        <f>ROUND(I2032*H2032,2)</f>
        <v>1333.98</v>
      </c>
      <c r="K2032" s="153" t="s">
        <v>3562</v>
      </c>
      <c r="L2032" s="80"/>
      <c r="M2032" s="157" t="s">
        <v>31</v>
      </c>
      <c r="N2032" s="158" t="s">
        <v>3550</v>
      </c>
      <c r="O2032" s="159">
        <v>0.27800000000000002</v>
      </c>
      <c r="P2032" s="159">
        <f>O2032*H2032</f>
        <v>1.6680000000000001</v>
      </c>
      <c r="Q2032" s="159">
        <v>2.05E-4</v>
      </c>
      <c r="R2032" s="159">
        <f>Q2032*H2032</f>
        <v>1.23E-3</v>
      </c>
      <c r="S2032" s="159">
        <v>0</v>
      </c>
      <c r="T2032" s="160">
        <f>S2032*H2032</f>
        <v>0</v>
      </c>
      <c r="U2032" s="79"/>
      <c r="V2032" s="79"/>
      <c r="W2032" s="79"/>
      <c r="X2032" s="79"/>
      <c r="Y2032" s="79"/>
      <c r="Z2032" s="79"/>
      <c r="AA2032" s="79"/>
      <c r="AB2032" s="79"/>
      <c r="AC2032" s="79"/>
      <c r="AD2032" s="79"/>
      <c r="AE2032" s="79"/>
      <c r="AR2032" s="161" t="s">
        <v>162</v>
      </c>
      <c r="AT2032" s="161" t="s">
        <v>26</v>
      </c>
      <c r="AU2032" s="161" t="s">
        <v>62</v>
      </c>
      <c r="AY2032" s="72" t="s">
        <v>107</v>
      </c>
      <c r="BE2032" s="162">
        <f>IF(N2032="základní",J2032,0)</f>
        <v>1333.98</v>
      </c>
      <c r="BF2032" s="162">
        <f>IF(N2032="snížená",J2032,0)</f>
        <v>0</v>
      </c>
      <c r="BG2032" s="162">
        <f>IF(N2032="zákl. přenesená",J2032,0)</f>
        <v>0</v>
      </c>
      <c r="BH2032" s="162">
        <f>IF(N2032="sníž. přenesená",J2032,0)</f>
        <v>0</v>
      </c>
      <c r="BI2032" s="162">
        <f>IF(N2032="nulová",J2032,0)</f>
        <v>0</v>
      </c>
      <c r="BJ2032" s="72" t="s">
        <v>105</v>
      </c>
      <c r="BK2032" s="162">
        <f>ROUND(I2032*H2032,2)</f>
        <v>1333.98</v>
      </c>
      <c r="BL2032" s="72" t="s">
        <v>162</v>
      </c>
      <c r="BM2032" s="161" t="s">
        <v>3175</v>
      </c>
    </row>
    <row r="2033" spans="1:65" s="82" customFormat="1" x14ac:dyDescent="0.2">
      <c r="A2033" s="79"/>
      <c r="B2033" s="80"/>
      <c r="C2033" s="79"/>
      <c r="D2033" s="163" t="s">
        <v>116</v>
      </c>
      <c r="E2033" s="79"/>
      <c r="F2033" s="164" t="s">
        <v>3176</v>
      </c>
      <c r="G2033" s="79"/>
      <c r="H2033" s="79"/>
      <c r="I2033" s="79"/>
      <c r="J2033" s="79"/>
      <c r="K2033" s="79"/>
      <c r="L2033" s="80"/>
      <c r="M2033" s="165"/>
      <c r="O2033" s="79"/>
      <c r="P2033" s="79"/>
      <c r="Q2033" s="79"/>
      <c r="R2033" s="79"/>
      <c r="S2033" s="79"/>
      <c r="T2033" s="166"/>
      <c r="U2033" s="79"/>
      <c r="V2033" s="79"/>
      <c r="W2033" s="79"/>
      <c r="X2033" s="79"/>
      <c r="Y2033" s="79"/>
      <c r="Z2033" s="79"/>
      <c r="AA2033" s="79"/>
      <c r="AB2033" s="79"/>
      <c r="AC2033" s="79"/>
      <c r="AD2033" s="79"/>
      <c r="AE2033" s="79"/>
      <c r="AT2033" s="72" t="s">
        <v>116</v>
      </c>
      <c r="AU2033" s="72" t="s">
        <v>62</v>
      </c>
    </row>
    <row r="2034" spans="1:65" s="82" customFormat="1" x14ac:dyDescent="0.2">
      <c r="A2034" s="79"/>
      <c r="B2034" s="80"/>
      <c r="C2034" s="79"/>
      <c r="D2034" s="167" t="s">
        <v>118</v>
      </c>
      <c r="E2034" s="79"/>
      <c r="F2034" s="168" t="s">
        <v>4337</v>
      </c>
      <c r="G2034" s="79"/>
      <c r="H2034" s="79"/>
      <c r="I2034" s="79"/>
      <c r="J2034" s="79"/>
      <c r="K2034" s="79"/>
      <c r="L2034" s="80"/>
      <c r="M2034" s="165"/>
      <c r="O2034" s="79"/>
      <c r="P2034" s="79"/>
      <c r="Q2034" s="79"/>
      <c r="R2034" s="79"/>
      <c r="S2034" s="79"/>
      <c r="T2034" s="166"/>
      <c r="U2034" s="79"/>
      <c r="V2034" s="79"/>
      <c r="W2034" s="79"/>
      <c r="X2034" s="79"/>
      <c r="Y2034" s="79"/>
      <c r="Z2034" s="79"/>
      <c r="AA2034" s="79"/>
      <c r="AB2034" s="79"/>
      <c r="AC2034" s="79"/>
      <c r="AD2034" s="79"/>
      <c r="AE2034" s="79"/>
      <c r="AT2034" s="72" t="s">
        <v>118</v>
      </c>
      <c r="AU2034" s="72" t="s">
        <v>62</v>
      </c>
    </row>
    <row r="2035" spans="1:65" s="82" customFormat="1" ht="16.5" customHeight="1" x14ac:dyDescent="0.2">
      <c r="A2035" s="79"/>
      <c r="B2035" s="150"/>
      <c r="C2035" s="151" t="s">
        <v>3177</v>
      </c>
      <c r="D2035" s="151" t="s">
        <v>26</v>
      </c>
      <c r="E2035" s="152" t="s">
        <v>3178</v>
      </c>
      <c r="F2035" s="153" t="s">
        <v>3179</v>
      </c>
      <c r="G2035" s="154" t="s">
        <v>161</v>
      </c>
      <c r="H2035" s="155">
        <v>5</v>
      </c>
      <c r="I2035" s="156">
        <v>213.13</v>
      </c>
      <c r="J2035" s="156">
        <f>ROUND(I2035*H2035,2)</f>
        <v>1065.6500000000001</v>
      </c>
      <c r="K2035" s="153" t="s">
        <v>3562</v>
      </c>
      <c r="L2035" s="80"/>
      <c r="M2035" s="157" t="s">
        <v>31</v>
      </c>
      <c r="N2035" s="158" t="s">
        <v>3550</v>
      </c>
      <c r="O2035" s="159">
        <v>0.27800000000000002</v>
      </c>
      <c r="P2035" s="159">
        <f>O2035*H2035</f>
        <v>1.3900000000000001</v>
      </c>
      <c r="Q2035" s="159">
        <v>2.3499999999999999E-4</v>
      </c>
      <c r="R2035" s="159">
        <f>Q2035*H2035</f>
        <v>1.175E-3</v>
      </c>
      <c r="S2035" s="159">
        <v>0</v>
      </c>
      <c r="T2035" s="160">
        <f>S2035*H2035</f>
        <v>0</v>
      </c>
      <c r="U2035" s="79"/>
      <c r="V2035" s="79"/>
      <c r="W2035" s="79"/>
      <c r="X2035" s="79"/>
      <c r="Y2035" s="79"/>
      <c r="Z2035" s="79"/>
      <c r="AA2035" s="79"/>
      <c r="AB2035" s="79"/>
      <c r="AC2035" s="79"/>
      <c r="AD2035" s="79"/>
      <c r="AE2035" s="79"/>
      <c r="AR2035" s="161" t="s">
        <v>162</v>
      </c>
      <c r="AT2035" s="161" t="s">
        <v>26</v>
      </c>
      <c r="AU2035" s="161" t="s">
        <v>62</v>
      </c>
      <c r="AY2035" s="72" t="s">
        <v>107</v>
      </c>
      <c r="BE2035" s="162">
        <f>IF(N2035="základní",J2035,0)</f>
        <v>1065.6500000000001</v>
      </c>
      <c r="BF2035" s="162">
        <f>IF(N2035="snížená",J2035,0)</f>
        <v>0</v>
      </c>
      <c r="BG2035" s="162">
        <f>IF(N2035="zákl. přenesená",J2035,0)</f>
        <v>0</v>
      </c>
      <c r="BH2035" s="162">
        <f>IF(N2035="sníž. přenesená",J2035,0)</f>
        <v>0</v>
      </c>
      <c r="BI2035" s="162">
        <f>IF(N2035="nulová",J2035,0)</f>
        <v>0</v>
      </c>
      <c r="BJ2035" s="72" t="s">
        <v>105</v>
      </c>
      <c r="BK2035" s="162">
        <f>ROUND(I2035*H2035,2)</f>
        <v>1065.6500000000001</v>
      </c>
      <c r="BL2035" s="72" t="s">
        <v>162</v>
      </c>
      <c r="BM2035" s="161" t="s">
        <v>3180</v>
      </c>
    </row>
    <row r="2036" spans="1:65" s="82" customFormat="1" x14ac:dyDescent="0.2">
      <c r="A2036" s="79"/>
      <c r="B2036" s="80"/>
      <c r="C2036" s="79"/>
      <c r="D2036" s="163" t="s">
        <v>116</v>
      </c>
      <c r="E2036" s="79"/>
      <c r="F2036" s="164" t="s">
        <v>3181</v>
      </c>
      <c r="G2036" s="79"/>
      <c r="H2036" s="79"/>
      <c r="I2036" s="79"/>
      <c r="J2036" s="79"/>
      <c r="K2036" s="79"/>
      <c r="L2036" s="80"/>
      <c r="M2036" s="165"/>
      <c r="O2036" s="79"/>
      <c r="P2036" s="79"/>
      <c r="Q2036" s="79"/>
      <c r="R2036" s="79"/>
      <c r="S2036" s="79"/>
      <c r="T2036" s="166"/>
      <c r="U2036" s="79"/>
      <c r="V2036" s="79"/>
      <c r="W2036" s="79"/>
      <c r="X2036" s="79"/>
      <c r="Y2036" s="79"/>
      <c r="Z2036" s="79"/>
      <c r="AA2036" s="79"/>
      <c r="AB2036" s="79"/>
      <c r="AC2036" s="79"/>
      <c r="AD2036" s="79"/>
      <c r="AE2036" s="79"/>
      <c r="AT2036" s="72" t="s">
        <v>116</v>
      </c>
      <c r="AU2036" s="72" t="s">
        <v>62</v>
      </c>
    </row>
    <row r="2037" spans="1:65" s="82" customFormat="1" x14ac:dyDescent="0.2">
      <c r="A2037" s="79"/>
      <c r="B2037" s="80"/>
      <c r="C2037" s="79"/>
      <c r="D2037" s="167" t="s">
        <v>118</v>
      </c>
      <c r="E2037" s="79"/>
      <c r="F2037" s="168" t="s">
        <v>4338</v>
      </c>
      <c r="G2037" s="79"/>
      <c r="H2037" s="79"/>
      <c r="I2037" s="79"/>
      <c r="J2037" s="79"/>
      <c r="K2037" s="79"/>
      <c r="L2037" s="80"/>
      <c r="M2037" s="165"/>
      <c r="O2037" s="79"/>
      <c r="P2037" s="79"/>
      <c r="Q2037" s="79"/>
      <c r="R2037" s="79"/>
      <c r="S2037" s="79"/>
      <c r="T2037" s="166"/>
      <c r="U2037" s="79"/>
      <c r="V2037" s="79"/>
      <c r="W2037" s="79"/>
      <c r="X2037" s="79"/>
      <c r="Y2037" s="79"/>
      <c r="Z2037" s="79"/>
      <c r="AA2037" s="79"/>
      <c r="AB2037" s="79"/>
      <c r="AC2037" s="79"/>
      <c r="AD2037" s="79"/>
      <c r="AE2037" s="79"/>
      <c r="AT2037" s="72" t="s">
        <v>118</v>
      </c>
      <c r="AU2037" s="72" t="s">
        <v>62</v>
      </c>
    </row>
    <row r="2038" spans="1:65" s="82" customFormat="1" ht="16.5" customHeight="1" x14ac:dyDescent="0.2">
      <c r="A2038" s="79"/>
      <c r="B2038" s="150"/>
      <c r="C2038" s="151" t="s">
        <v>3182</v>
      </c>
      <c r="D2038" s="151" t="s">
        <v>26</v>
      </c>
      <c r="E2038" s="152" t="s">
        <v>3183</v>
      </c>
      <c r="F2038" s="153" t="s">
        <v>3184</v>
      </c>
      <c r="G2038" s="154" t="s">
        <v>161</v>
      </c>
      <c r="H2038" s="155">
        <v>3</v>
      </c>
      <c r="I2038" s="156">
        <v>218.83</v>
      </c>
      <c r="J2038" s="156">
        <f>ROUND(I2038*H2038,2)</f>
        <v>656.49</v>
      </c>
      <c r="K2038" s="153" t="s">
        <v>3562</v>
      </c>
      <c r="L2038" s="80"/>
      <c r="M2038" s="157" t="s">
        <v>31</v>
      </c>
      <c r="N2038" s="158" t="s">
        <v>3550</v>
      </c>
      <c r="O2038" s="159">
        <v>0.27800000000000002</v>
      </c>
      <c r="P2038" s="159">
        <f>O2038*H2038</f>
        <v>0.83400000000000007</v>
      </c>
      <c r="Q2038" s="159">
        <v>2.5500000000000002E-4</v>
      </c>
      <c r="R2038" s="159">
        <f>Q2038*H2038</f>
        <v>7.6500000000000005E-4</v>
      </c>
      <c r="S2038" s="159">
        <v>0</v>
      </c>
      <c r="T2038" s="160">
        <f>S2038*H2038</f>
        <v>0</v>
      </c>
      <c r="U2038" s="79"/>
      <c r="V2038" s="79"/>
      <c r="W2038" s="79"/>
      <c r="X2038" s="79"/>
      <c r="Y2038" s="79"/>
      <c r="Z2038" s="79"/>
      <c r="AA2038" s="79"/>
      <c r="AB2038" s="79"/>
      <c r="AC2038" s="79"/>
      <c r="AD2038" s="79"/>
      <c r="AE2038" s="79"/>
      <c r="AR2038" s="161" t="s">
        <v>162</v>
      </c>
      <c r="AT2038" s="161" t="s">
        <v>26</v>
      </c>
      <c r="AU2038" s="161" t="s">
        <v>62</v>
      </c>
      <c r="AY2038" s="72" t="s">
        <v>107</v>
      </c>
      <c r="BE2038" s="162">
        <f>IF(N2038="základní",J2038,0)</f>
        <v>656.49</v>
      </c>
      <c r="BF2038" s="162">
        <f>IF(N2038="snížená",J2038,0)</f>
        <v>0</v>
      </c>
      <c r="BG2038" s="162">
        <f>IF(N2038="zákl. přenesená",J2038,0)</f>
        <v>0</v>
      </c>
      <c r="BH2038" s="162">
        <f>IF(N2038="sníž. přenesená",J2038,0)</f>
        <v>0</v>
      </c>
      <c r="BI2038" s="162">
        <f>IF(N2038="nulová",J2038,0)</f>
        <v>0</v>
      </c>
      <c r="BJ2038" s="72" t="s">
        <v>105</v>
      </c>
      <c r="BK2038" s="162">
        <f>ROUND(I2038*H2038,2)</f>
        <v>656.49</v>
      </c>
      <c r="BL2038" s="72" t="s">
        <v>162</v>
      </c>
      <c r="BM2038" s="161" t="s">
        <v>3185</v>
      </c>
    </row>
    <row r="2039" spans="1:65" s="82" customFormat="1" x14ac:dyDescent="0.2">
      <c r="A2039" s="79"/>
      <c r="B2039" s="80"/>
      <c r="C2039" s="79"/>
      <c r="D2039" s="163" t="s">
        <v>116</v>
      </c>
      <c r="E2039" s="79"/>
      <c r="F2039" s="164" t="s">
        <v>3186</v>
      </c>
      <c r="G2039" s="79"/>
      <c r="H2039" s="79"/>
      <c r="I2039" s="79"/>
      <c r="J2039" s="79"/>
      <c r="K2039" s="79"/>
      <c r="L2039" s="80"/>
      <c r="M2039" s="165"/>
      <c r="O2039" s="79"/>
      <c r="P2039" s="79"/>
      <c r="Q2039" s="79"/>
      <c r="R2039" s="79"/>
      <c r="S2039" s="79"/>
      <c r="T2039" s="166"/>
      <c r="U2039" s="79"/>
      <c r="V2039" s="79"/>
      <c r="W2039" s="79"/>
      <c r="X2039" s="79"/>
      <c r="Y2039" s="79"/>
      <c r="Z2039" s="79"/>
      <c r="AA2039" s="79"/>
      <c r="AB2039" s="79"/>
      <c r="AC2039" s="79"/>
      <c r="AD2039" s="79"/>
      <c r="AE2039" s="79"/>
      <c r="AT2039" s="72" t="s">
        <v>116</v>
      </c>
      <c r="AU2039" s="72" t="s">
        <v>62</v>
      </c>
    </row>
    <row r="2040" spans="1:65" s="82" customFormat="1" x14ac:dyDescent="0.2">
      <c r="A2040" s="79"/>
      <c r="B2040" s="80"/>
      <c r="C2040" s="79"/>
      <c r="D2040" s="167" t="s">
        <v>118</v>
      </c>
      <c r="E2040" s="79"/>
      <c r="F2040" s="168" t="s">
        <v>4339</v>
      </c>
      <c r="G2040" s="79"/>
      <c r="H2040" s="79"/>
      <c r="I2040" s="79"/>
      <c r="J2040" s="79"/>
      <c r="K2040" s="79"/>
      <c r="L2040" s="80"/>
      <c r="M2040" s="165"/>
      <c r="O2040" s="79"/>
      <c r="P2040" s="79"/>
      <c r="Q2040" s="79"/>
      <c r="R2040" s="79"/>
      <c r="S2040" s="79"/>
      <c r="T2040" s="166"/>
      <c r="U2040" s="79"/>
      <c r="V2040" s="79"/>
      <c r="W2040" s="79"/>
      <c r="X2040" s="79"/>
      <c r="Y2040" s="79"/>
      <c r="Z2040" s="79"/>
      <c r="AA2040" s="79"/>
      <c r="AB2040" s="79"/>
      <c r="AC2040" s="79"/>
      <c r="AD2040" s="79"/>
      <c r="AE2040" s="79"/>
      <c r="AT2040" s="72" t="s">
        <v>118</v>
      </c>
      <c r="AU2040" s="72" t="s">
        <v>62</v>
      </c>
    </row>
    <row r="2041" spans="1:65" s="82" customFormat="1" ht="16.5" customHeight="1" x14ac:dyDescent="0.2">
      <c r="A2041" s="79"/>
      <c r="B2041" s="150"/>
      <c r="C2041" s="151" t="s">
        <v>3187</v>
      </c>
      <c r="D2041" s="151" t="s">
        <v>26</v>
      </c>
      <c r="E2041" s="152" t="s">
        <v>3188</v>
      </c>
      <c r="F2041" s="153" t="s">
        <v>3189</v>
      </c>
      <c r="G2041" s="154" t="s">
        <v>161</v>
      </c>
      <c r="H2041" s="155">
        <v>2</v>
      </c>
      <c r="I2041" s="156">
        <v>261.73</v>
      </c>
      <c r="J2041" s="156">
        <f>ROUND(I2041*H2041,2)</f>
        <v>523.46</v>
      </c>
      <c r="K2041" s="153" t="s">
        <v>3562</v>
      </c>
      <c r="L2041" s="80"/>
      <c r="M2041" s="157" t="s">
        <v>31</v>
      </c>
      <c r="N2041" s="158" t="s">
        <v>3550</v>
      </c>
      <c r="O2041" s="159">
        <v>0.31900000000000001</v>
      </c>
      <c r="P2041" s="159">
        <f>O2041*H2041</f>
        <v>0.63800000000000001</v>
      </c>
      <c r="Q2041" s="159">
        <v>3.6600000000000001E-4</v>
      </c>
      <c r="R2041" s="159">
        <f>Q2041*H2041</f>
        <v>7.3200000000000001E-4</v>
      </c>
      <c r="S2041" s="159">
        <v>0</v>
      </c>
      <c r="T2041" s="160">
        <f>S2041*H2041</f>
        <v>0</v>
      </c>
      <c r="U2041" s="79"/>
      <c r="V2041" s="79"/>
      <c r="W2041" s="79"/>
      <c r="X2041" s="79"/>
      <c r="Y2041" s="79"/>
      <c r="Z2041" s="79"/>
      <c r="AA2041" s="79"/>
      <c r="AB2041" s="79"/>
      <c r="AC2041" s="79"/>
      <c r="AD2041" s="79"/>
      <c r="AE2041" s="79"/>
      <c r="AR2041" s="161" t="s">
        <v>162</v>
      </c>
      <c r="AT2041" s="161" t="s">
        <v>26</v>
      </c>
      <c r="AU2041" s="161" t="s">
        <v>62</v>
      </c>
      <c r="AY2041" s="72" t="s">
        <v>107</v>
      </c>
      <c r="BE2041" s="162">
        <f>IF(N2041="základní",J2041,0)</f>
        <v>523.46</v>
      </c>
      <c r="BF2041" s="162">
        <f>IF(N2041="snížená",J2041,0)</f>
        <v>0</v>
      </c>
      <c r="BG2041" s="162">
        <f>IF(N2041="zákl. přenesená",J2041,0)</f>
        <v>0</v>
      </c>
      <c r="BH2041" s="162">
        <f>IF(N2041="sníž. přenesená",J2041,0)</f>
        <v>0</v>
      </c>
      <c r="BI2041" s="162">
        <f>IF(N2041="nulová",J2041,0)</f>
        <v>0</v>
      </c>
      <c r="BJ2041" s="72" t="s">
        <v>105</v>
      </c>
      <c r="BK2041" s="162">
        <f>ROUND(I2041*H2041,2)</f>
        <v>523.46</v>
      </c>
      <c r="BL2041" s="72" t="s">
        <v>162</v>
      </c>
      <c r="BM2041" s="161" t="s">
        <v>3190</v>
      </c>
    </row>
    <row r="2042" spans="1:65" s="82" customFormat="1" x14ac:dyDescent="0.2">
      <c r="A2042" s="79"/>
      <c r="B2042" s="80"/>
      <c r="C2042" s="79"/>
      <c r="D2042" s="163" t="s">
        <v>116</v>
      </c>
      <c r="E2042" s="79"/>
      <c r="F2042" s="164" t="s">
        <v>3191</v>
      </c>
      <c r="G2042" s="79"/>
      <c r="H2042" s="79"/>
      <c r="I2042" s="79"/>
      <c r="J2042" s="79"/>
      <c r="K2042" s="79"/>
      <c r="L2042" s="80"/>
      <c r="M2042" s="165"/>
      <c r="O2042" s="79"/>
      <c r="P2042" s="79"/>
      <c r="Q2042" s="79"/>
      <c r="R2042" s="79"/>
      <c r="S2042" s="79"/>
      <c r="T2042" s="166"/>
      <c r="U2042" s="79"/>
      <c r="V2042" s="79"/>
      <c r="W2042" s="79"/>
      <c r="X2042" s="79"/>
      <c r="Y2042" s="79"/>
      <c r="Z2042" s="79"/>
      <c r="AA2042" s="79"/>
      <c r="AB2042" s="79"/>
      <c r="AC2042" s="79"/>
      <c r="AD2042" s="79"/>
      <c r="AE2042" s="79"/>
      <c r="AT2042" s="72" t="s">
        <v>116</v>
      </c>
      <c r="AU2042" s="72" t="s">
        <v>62</v>
      </c>
    </row>
    <row r="2043" spans="1:65" s="82" customFormat="1" x14ac:dyDescent="0.2">
      <c r="A2043" s="79"/>
      <c r="B2043" s="80"/>
      <c r="C2043" s="79"/>
      <c r="D2043" s="167" t="s">
        <v>118</v>
      </c>
      <c r="E2043" s="79"/>
      <c r="F2043" s="168" t="s">
        <v>4340</v>
      </c>
      <c r="G2043" s="79"/>
      <c r="H2043" s="79"/>
      <c r="I2043" s="79"/>
      <c r="J2043" s="79"/>
      <c r="K2043" s="79"/>
      <c r="L2043" s="80"/>
      <c r="M2043" s="165"/>
      <c r="O2043" s="79"/>
      <c r="P2043" s="79"/>
      <c r="Q2043" s="79"/>
      <c r="R2043" s="79"/>
      <c r="S2043" s="79"/>
      <c r="T2043" s="166"/>
      <c r="U2043" s="79"/>
      <c r="V2043" s="79"/>
      <c r="W2043" s="79"/>
      <c r="X2043" s="79"/>
      <c r="Y2043" s="79"/>
      <c r="Z2043" s="79"/>
      <c r="AA2043" s="79"/>
      <c r="AB2043" s="79"/>
      <c r="AC2043" s="79"/>
      <c r="AD2043" s="79"/>
      <c r="AE2043" s="79"/>
      <c r="AT2043" s="72" t="s">
        <v>118</v>
      </c>
      <c r="AU2043" s="72" t="s">
        <v>62</v>
      </c>
    </row>
    <row r="2044" spans="1:65" s="82" customFormat="1" ht="16.5" customHeight="1" x14ac:dyDescent="0.2">
      <c r="A2044" s="79"/>
      <c r="B2044" s="150"/>
      <c r="C2044" s="151" t="s">
        <v>3192</v>
      </c>
      <c r="D2044" s="151" t="s">
        <v>26</v>
      </c>
      <c r="E2044" s="152" t="s">
        <v>3193</v>
      </c>
      <c r="F2044" s="153" t="s">
        <v>3194</v>
      </c>
      <c r="G2044" s="154" t="s">
        <v>161</v>
      </c>
      <c r="H2044" s="155">
        <v>1</v>
      </c>
      <c r="I2044" s="156">
        <v>311.16000000000003</v>
      </c>
      <c r="J2044" s="156">
        <f>ROUND(I2044*H2044,2)</f>
        <v>311.16000000000003</v>
      </c>
      <c r="K2044" s="153" t="s">
        <v>3562</v>
      </c>
      <c r="L2044" s="80"/>
      <c r="M2044" s="157" t="s">
        <v>31</v>
      </c>
      <c r="N2044" s="158" t="s">
        <v>3550</v>
      </c>
      <c r="O2044" s="159">
        <v>0.371</v>
      </c>
      <c r="P2044" s="159">
        <f>O2044*H2044</f>
        <v>0.371</v>
      </c>
      <c r="Q2044" s="159">
        <v>4.2000000000000002E-4</v>
      </c>
      <c r="R2044" s="159">
        <f>Q2044*H2044</f>
        <v>4.2000000000000002E-4</v>
      </c>
      <c r="S2044" s="159">
        <v>0</v>
      </c>
      <c r="T2044" s="160">
        <f>S2044*H2044</f>
        <v>0</v>
      </c>
      <c r="U2044" s="79"/>
      <c r="V2044" s="79"/>
      <c r="W2044" s="79"/>
      <c r="X2044" s="79"/>
      <c r="Y2044" s="79"/>
      <c r="Z2044" s="79"/>
      <c r="AA2044" s="79"/>
      <c r="AB2044" s="79"/>
      <c r="AC2044" s="79"/>
      <c r="AD2044" s="79"/>
      <c r="AE2044" s="79"/>
      <c r="AR2044" s="161" t="s">
        <v>162</v>
      </c>
      <c r="AT2044" s="161" t="s">
        <v>26</v>
      </c>
      <c r="AU2044" s="161" t="s">
        <v>62</v>
      </c>
      <c r="AY2044" s="72" t="s">
        <v>107</v>
      </c>
      <c r="BE2044" s="162">
        <f>IF(N2044="základní",J2044,0)</f>
        <v>311.16000000000003</v>
      </c>
      <c r="BF2044" s="162">
        <f>IF(N2044="snížená",J2044,0)</f>
        <v>0</v>
      </c>
      <c r="BG2044" s="162">
        <f>IF(N2044="zákl. přenesená",J2044,0)</f>
        <v>0</v>
      </c>
      <c r="BH2044" s="162">
        <f>IF(N2044="sníž. přenesená",J2044,0)</f>
        <v>0</v>
      </c>
      <c r="BI2044" s="162">
        <f>IF(N2044="nulová",J2044,0)</f>
        <v>0</v>
      </c>
      <c r="BJ2044" s="72" t="s">
        <v>105</v>
      </c>
      <c r="BK2044" s="162">
        <f>ROUND(I2044*H2044,2)</f>
        <v>311.16000000000003</v>
      </c>
      <c r="BL2044" s="72" t="s">
        <v>162</v>
      </c>
      <c r="BM2044" s="161" t="s">
        <v>3195</v>
      </c>
    </row>
    <row r="2045" spans="1:65" s="82" customFormat="1" x14ac:dyDescent="0.2">
      <c r="A2045" s="79"/>
      <c r="B2045" s="80"/>
      <c r="C2045" s="79"/>
      <c r="D2045" s="163" t="s">
        <v>116</v>
      </c>
      <c r="E2045" s="79"/>
      <c r="F2045" s="164" t="s">
        <v>3196</v>
      </c>
      <c r="G2045" s="79"/>
      <c r="H2045" s="79"/>
      <c r="I2045" s="79"/>
      <c r="J2045" s="79"/>
      <c r="K2045" s="79"/>
      <c r="L2045" s="80"/>
      <c r="M2045" s="165"/>
      <c r="O2045" s="79"/>
      <c r="P2045" s="79"/>
      <c r="Q2045" s="79"/>
      <c r="R2045" s="79"/>
      <c r="S2045" s="79"/>
      <c r="T2045" s="166"/>
      <c r="U2045" s="79"/>
      <c r="V2045" s="79"/>
      <c r="W2045" s="79"/>
      <c r="X2045" s="79"/>
      <c r="Y2045" s="79"/>
      <c r="Z2045" s="79"/>
      <c r="AA2045" s="79"/>
      <c r="AB2045" s="79"/>
      <c r="AC2045" s="79"/>
      <c r="AD2045" s="79"/>
      <c r="AE2045" s="79"/>
      <c r="AT2045" s="72" t="s">
        <v>116</v>
      </c>
      <c r="AU2045" s="72" t="s">
        <v>62</v>
      </c>
    </row>
    <row r="2046" spans="1:65" s="82" customFormat="1" x14ac:dyDescent="0.2">
      <c r="A2046" s="79"/>
      <c r="B2046" s="80"/>
      <c r="C2046" s="79"/>
      <c r="D2046" s="167" t="s">
        <v>118</v>
      </c>
      <c r="E2046" s="79"/>
      <c r="F2046" s="168" t="s">
        <v>4341</v>
      </c>
      <c r="G2046" s="79"/>
      <c r="H2046" s="79"/>
      <c r="I2046" s="79"/>
      <c r="J2046" s="79"/>
      <c r="K2046" s="79"/>
      <c r="L2046" s="80"/>
      <c r="M2046" s="165"/>
      <c r="O2046" s="79"/>
      <c r="P2046" s="79"/>
      <c r="Q2046" s="79"/>
      <c r="R2046" s="79"/>
      <c r="S2046" s="79"/>
      <c r="T2046" s="166"/>
      <c r="U2046" s="79"/>
      <c r="V2046" s="79"/>
      <c r="W2046" s="79"/>
      <c r="X2046" s="79"/>
      <c r="Y2046" s="79"/>
      <c r="Z2046" s="79"/>
      <c r="AA2046" s="79"/>
      <c r="AB2046" s="79"/>
      <c r="AC2046" s="79"/>
      <c r="AD2046" s="79"/>
      <c r="AE2046" s="79"/>
      <c r="AT2046" s="72" t="s">
        <v>118</v>
      </c>
      <c r="AU2046" s="72" t="s">
        <v>62</v>
      </c>
    </row>
    <row r="2047" spans="1:65" s="82" customFormat="1" ht="16.5" customHeight="1" x14ac:dyDescent="0.2">
      <c r="A2047" s="79"/>
      <c r="B2047" s="150"/>
      <c r="C2047" s="151" t="s">
        <v>3197</v>
      </c>
      <c r="D2047" s="151" t="s">
        <v>26</v>
      </c>
      <c r="E2047" s="152" t="s">
        <v>3198</v>
      </c>
      <c r="F2047" s="153" t="s">
        <v>3199</v>
      </c>
      <c r="G2047" s="154" t="s">
        <v>161</v>
      </c>
      <c r="H2047" s="155">
        <v>1</v>
      </c>
      <c r="I2047" s="156">
        <v>366.56</v>
      </c>
      <c r="J2047" s="156">
        <f>ROUND(I2047*H2047,2)</f>
        <v>366.56</v>
      </c>
      <c r="K2047" s="153" t="s">
        <v>3562</v>
      </c>
      <c r="L2047" s="80"/>
      <c r="M2047" s="157" t="s">
        <v>31</v>
      </c>
      <c r="N2047" s="158" t="s">
        <v>3550</v>
      </c>
      <c r="O2047" s="159">
        <v>0.433</v>
      </c>
      <c r="P2047" s="159">
        <f>O2047*H2047</f>
        <v>0.433</v>
      </c>
      <c r="Q2047" s="159">
        <v>5.04E-4</v>
      </c>
      <c r="R2047" s="159">
        <f>Q2047*H2047</f>
        <v>5.04E-4</v>
      </c>
      <c r="S2047" s="159">
        <v>0</v>
      </c>
      <c r="T2047" s="160">
        <f>S2047*H2047</f>
        <v>0</v>
      </c>
      <c r="U2047" s="79"/>
      <c r="V2047" s="79"/>
      <c r="W2047" s="79"/>
      <c r="X2047" s="79"/>
      <c r="Y2047" s="79"/>
      <c r="Z2047" s="79"/>
      <c r="AA2047" s="79"/>
      <c r="AB2047" s="79"/>
      <c r="AC2047" s="79"/>
      <c r="AD2047" s="79"/>
      <c r="AE2047" s="79"/>
      <c r="AR2047" s="161" t="s">
        <v>162</v>
      </c>
      <c r="AT2047" s="161" t="s">
        <v>26</v>
      </c>
      <c r="AU2047" s="161" t="s">
        <v>62</v>
      </c>
      <c r="AY2047" s="72" t="s">
        <v>107</v>
      </c>
      <c r="BE2047" s="162">
        <f>IF(N2047="základní",J2047,0)</f>
        <v>366.56</v>
      </c>
      <c r="BF2047" s="162">
        <f>IF(N2047="snížená",J2047,0)</f>
        <v>0</v>
      </c>
      <c r="BG2047" s="162">
        <f>IF(N2047="zákl. přenesená",J2047,0)</f>
        <v>0</v>
      </c>
      <c r="BH2047" s="162">
        <f>IF(N2047="sníž. přenesená",J2047,0)</f>
        <v>0</v>
      </c>
      <c r="BI2047" s="162">
        <f>IF(N2047="nulová",J2047,0)</f>
        <v>0</v>
      </c>
      <c r="BJ2047" s="72" t="s">
        <v>105</v>
      </c>
      <c r="BK2047" s="162">
        <f>ROUND(I2047*H2047,2)</f>
        <v>366.56</v>
      </c>
      <c r="BL2047" s="72" t="s">
        <v>162</v>
      </c>
      <c r="BM2047" s="161" t="s">
        <v>3200</v>
      </c>
    </row>
    <row r="2048" spans="1:65" s="82" customFormat="1" x14ac:dyDescent="0.2">
      <c r="A2048" s="79"/>
      <c r="B2048" s="80"/>
      <c r="C2048" s="79"/>
      <c r="D2048" s="163" t="s">
        <v>116</v>
      </c>
      <c r="E2048" s="79"/>
      <c r="F2048" s="164" t="s">
        <v>3201</v>
      </c>
      <c r="G2048" s="79"/>
      <c r="H2048" s="79"/>
      <c r="I2048" s="79"/>
      <c r="J2048" s="79"/>
      <c r="K2048" s="79"/>
      <c r="L2048" s="80"/>
      <c r="M2048" s="165"/>
      <c r="O2048" s="79"/>
      <c r="P2048" s="79"/>
      <c r="Q2048" s="79"/>
      <c r="R2048" s="79"/>
      <c r="S2048" s="79"/>
      <c r="T2048" s="166"/>
      <c r="U2048" s="79"/>
      <c r="V2048" s="79"/>
      <c r="W2048" s="79"/>
      <c r="X2048" s="79"/>
      <c r="Y2048" s="79"/>
      <c r="Z2048" s="79"/>
      <c r="AA2048" s="79"/>
      <c r="AB2048" s="79"/>
      <c r="AC2048" s="79"/>
      <c r="AD2048" s="79"/>
      <c r="AE2048" s="79"/>
      <c r="AT2048" s="72" t="s">
        <v>116</v>
      </c>
      <c r="AU2048" s="72" t="s">
        <v>62</v>
      </c>
    </row>
    <row r="2049" spans="1:65" s="82" customFormat="1" x14ac:dyDescent="0.2">
      <c r="A2049" s="79"/>
      <c r="B2049" s="80"/>
      <c r="C2049" s="79"/>
      <c r="D2049" s="167" t="s">
        <v>118</v>
      </c>
      <c r="E2049" s="79"/>
      <c r="F2049" s="168" t="s">
        <v>4342</v>
      </c>
      <c r="G2049" s="79"/>
      <c r="H2049" s="79"/>
      <c r="I2049" s="79"/>
      <c r="J2049" s="79"/>
      <c r="K2049" s="79"/>
      <c r="L2049" s="80"/>
      <c r="M2049" s="165"/>
      <c r="O2049" s="79"/>
      <c r="P2049" s="79"/>
      <c r="Q2049" s="79"/>
      <c r="R2049" s="79"/>
      <c r="S2049" s="79"/>
      <c r="T2049" s="166"/>
      <c r="U2049" s="79"/>
      <c r="V2049" s="79"/>
      <c r="W2049" s="79"/>
      <c r="X2049" s="79"/>
      <c r="Y2049" s="79"/>
      <c r="Z2049" s="79"/>
      <c r="AA2049" s="79"/>
      <c r="AB2049" s="79"/>
      <c r="AC2049" s="79"/>
      <c r="AD2049" s="79"/>
      <c r="AE2049" s="79"/>
      <c r="AT2049" s="72" t="s">
        <v>118</v>
      </c>
      <c r="AU2049" s="72" t="s">
        <v>62</v>
      </c>
    </row>
    <row r="2050" spans="1:65" s="82" customFormat="1" ht="16.5" customHeight="1" x14ac:dyDescent="0.2">
      <c r="A2050" s="79"/>
      <c r="B2050" s="150"/>
      <c r="C2050" s="151" t="s">
        <v>3202</v>
      </c>
      <c r="D2050" s="151" t="s">
        <v>26</v>
      </c>
      <c r="E2050" s="152" t="s">
        <v>3203</v>
      </c>
      <c r="F2050" s="153" t="s">
        <v>3204</v>
      </c>
      <c r="G2050" s="154" t="s">
        <v>161</v>
      </c>
      <c r="H2050" s="155">
        <v>1</v>
      </c>
      <c r="I2050" s="156">
        <v>463.52</v>
      </c>
      <c r="J2050" s="156">
        <f>ROUND(I2050*H2050,2)</f>
        <v>463.52</v>
      </c>
      <c r="K2050" s="153" t="s">
        <v>3562</v>
      </c>
      <c r="L2050" s="80"/>
      <c r="M2050" s="157" t="s">
        <v>31</v>
      </c>
      <c r="N2050" s="158" t="s">
        <v>3550</v>
      </c>
      <c r="O2050" s="159">
        <v>0.52500000000000002</v>
      </c>
      <c r="P2050" s="159">
        <f>O2050*H2050</f>
        <v>0.52500000000000002</v>
      </c>
      <c r="Q2050" s="159">
        <v>7.9199999999999995E-4</v>
      </c>
      <c r="R2050" s="159">
        <f>Q2050*H2050</f>
        <v>7.9199999999999995E-4</v>
      </c>
      <c r="S2050" s="159">
        <v>0</v>
      </c>
      <c r="T2050" s="160">
        <f>S2050*H2050</f>
        <v>0</v>
      </c>
      <c r="U2050" s="79"/>
      <c r="V2050" s="79"/>
      <c r="W2050" s="79"/>
      <c r="X2050" s="79"/>
      <c r="Y2050" s="79"/>
      <c r="Z2050" s="79"/>
      <c r="AA2050" s="79"/>
      <c r="AB2050" s="79"/>
      <c r="AC2050" s="79"/>
      <c r="AD2050" s="79"/>
      <c r="AE2050" s="79"/>
      <c r="AR2050" s="161" t="s">
        <v>162</v>
      </c>
      <c r="AT2050" s="161" t="s">
        <v>26</v>
      </c>
      <c r="AU2050" s="161" t="s">
        <v>62</v>
      </c>
      <c r="AY2050" s="72" t="s">
        <v>107</v>
      </c>
      <c r="BE2050" s="162">
        <f>IF(N2050="základní",J2050,0)</f>
        <v>463.52</v>
      </c>
      <c r="BF2050" s="162">
        <f>IF(N2050="snížená",J2050,0)</f>
        <v>0</v>
      </c>
      <c r="BG2050" s="162">
        <f>IF(N2050="zákl. přenesená",J2050,0)</f>
        <v>0</v>
      </c>
      <c r="BH2050" s="162">
        <f>IF(N2050="sníž. přenesená",J2050,0)</f>
        <v>0</v>
      </c>
      <c r="BI2050" s="162">
        <f>IF(N2050="nulová",J2050,0)</f>
        <v>0</v>
      </c>
      <c r="BJ2050" s="72" t="s">
        <v>105</v>
      </c>
      <c r="BK2050" s="162">
        <f>ROUND(I2050*H2050,2)</f>
        <v>463.52</v>
      </c>
      <c r="BL2050" s="72" t="s">
        <v>162</v>
      </c>
      <c r="BM2050" s="161" t="s">
        <v>3205</v>
      </c>
    </row>
    <row r="2051" spans="1:65" s="82" customFormat="1" x14ac:dyDescent="0.2">
      <c r="A2051" s="79"/>
      <c r="B2051" s="80"/>
      <c r="C2051" s="79"/>
      <c r="D2051" s="163" t="s">
        <v>116</v>
      </c>
      <c r="E2051" s="79"/>
      <c r="F2051" s="164" t="s">
        <v>3206</v>
      </c>
      <c r="G2051" s="79"/>
      <c r="H2051" s="79"/>
      <c r="I2051" s="79"/>
      <c r="J2051" s="79"/>
      <c r="K2051" s="79"/>
      <c r="L2051" s="80"/>
      <c r="M2051" s="165"/>
      <c r="O2051" s="79"/>
      <c r="P2051" s="79"/>
      <c r="Q2051" s="79"/>
      <c r="R2051" s="79"/>
      <c r="S2051" s="79"/>
      <c r="T2051" s="166"/>
      <c r="U2051" s="79"/>
      <c r="V2051" s="79"/>
      <c r="W2051" s="79"/>
      <c r="X2051" s="79"/>
      <c r="Y2051" s="79"/>
      <c r="Z2051" s="79"/>
      <c r="AA2051" s="79"/>
      <c r="AB2051" s="79"/>
      <c r="AC2051" s="79"/>
      <c r="AD2051" s="79"/>
      <c r="AE2051" s="79"/>
      <c r="AT2051" s="72" t="s">
        <v>116</v>
      </c>
      <c r="AU2051" s="72" t="s">
        <v>62</v>
      </c>
    </row>
    <row r="2052" spans="1:65" s="82" customFormat="1" x14ac:dyDescent="0.2">
      <c r="A2052" s="79"/>
      <c r="B2052" s="80"/>
      <c r="C2052" s="79"/>
      <c r="D2052" s="167" t="s">
        <v>118</v>
      </c>
      <c r="E2052" s="79"/>
      <c r="F2052" s="168" t="s">
        <v>4343</v>
      </c>
      <c r="G2052" s="79"/>
      <c r="H2052" s="79"/>
      <c r="I2052" s="79"/>
      <c r="J2052" s="79"/>
      <c r="K2052" s="79"/>
      <c r="L2052" s="80"/>
      <c r="M2052" s="165"/>
      <c r="O2052" s="79"/>
      <c r="P2052" s="79"/>
      <c r="Q2052" s="79"/>
      <c r="R2052" s="79"/>
      <c r="S2052" s="79"/>
      <c r="T2052" s="166"/>
      <c r="U2052" s="79"/>
      <c r="V2052" s="79"/>
      <c r="W2052" s="79"/>
      <c r="X2052" s="79"/>
      <c r="Y2052" s="79"/>
      <c r="Z2052" s="79"/>
      <c r="AA2052" s="79"/>
      <c r="AB2052" s="79"/>
      <c r="AC2052" s="79"/>
      <c r="AD2052" s="79"/>
      <c r="AE2052" s="79"/>
      <c r="AT2052" s="72" t="s">
        <v>118</v>
      </c>
      <c r="AU2052" s="72" t="s">
        <v>62</v>
      </c>
    </row>
    <row r="2053" spans="1:65" s="82" customFormat="1" ht="16.5" customHeight="1" x14ac:dyDescent="0.2">
      <c r="A2053" s="79"/>
      <c r="B2053" s="150"/>
      <c r="C2053" s="151" t="s">
        <v>3207</v>
      </c>
      <c r="D2053" s="151" t="s">
        <v>26</v>
      </c>
      <c r="E2053" s="152" t="s">
        <v>3208</v>
      </c>
      <c r="F2053" s="153" t="s">
        <v>3209</v>
      </c>
      <c r="G2053" s="154" t="s">
        <v>161</v>
      </c>
      <c r="H2053" s="155">
        <v>2</v>
      </c>
      <c r="I2053" s="156">
        <v>147.72999999999999</v>
      </c>
      <c r="J2053" s="156">
        <f>ROUND(I2053*H2053,2)</f>
        <v>295.45999999999998</v>
      </c>
      <c r="K2053" s="153" t="s">
        <v>3562</v>
      </c>
      <c r="L2053" s="80"/>
      <c r="M2053" s="157" t="s">
        <v>31</v>
      </c>
      <c r="N2053" s="158" t="s">
        <v>3550</v>
      </c>
      <c r="O2053" s="159">
        <v>0.20599999999999999</v>
      </c>
      <c r="P2053" s="159">
        <f>O2053*H2053</f>
        <v>0.41199999999999998</v>
      </c>
      <c r="Q2053" s="159">
        <v>1.4799999999999999E-4</v>
      </c>
      <c r="R2053" s="159">
        <f>Q2053*H2053</f>
        <v>2.9599999999999998E-4</v>
      </c>
      <c r="S2053" s="159">
        <v>0</v>
      </c>
      <c r="T2053" s="160">
        <f>S2053*H2053</f>
        <v>0</v>
      </c>
      <c r="U2053" s="79"/>
      <c r="V2053" s="79"/>
      <c r="W2053" s="79"/>
      <c r="X2053" s="79"/>
      <c r="Y2053" s="79"/>
      <c r="Z2053" s="79"/>
      <c r="AA2053" s="79"/>
      <c r="AB2053" s="79"/>
      <c r="AC2053" s="79"/>
      <c r="AD2053" s="79"/>
      <c r="AE2053" s="79"/>
      <c r="AR2053" s="161" t="s">
        <v>162</v>
      </c>
      <c r="AT2053" s="161" t="s">
        <v>26</v>
      </c>
      <c r="AU2053" s="161" t="s">
        <v>62</v>
      </c>
      <c r="AY2053" s="72" t="s">
        <v>107</v>
      </c>
      <c r="BE2053" s="162">
        <f>IF(N2053="základní",J2053,0)</f>
        <v>295.45999999999998</v>
      </c>
      <c r="BF2053" s="162">
        <f>IF(N2053="snížená",J2053,0)</f>
        <v>0</v>
      </c>
      <c r="BG2053" s="162">
        <f>IF(N2053="zákl. přenesená",J2053,0)</f>
        <v>0</v>
      </c>
      <c r="BH2053" s="162">
        <f>IF(N2053="sníž. přenesená",J2053,0)</f>
        <v>0</v>
      </c>
      <c r="BI2053" s="162">
        <f>IF(N2053="nulová",J2053,0)</f>
        <v>0</v>
      </c>
      <c r="BJ2053" s="72" t="s">
        <v>105</v>
      </c>
      <c r="BK2053" s="162">
        <f>ROUND(I2053*H2053,2)</f>
        <v>295.45999999999998</v>
      </c>
      <c r="BL2053" s="72" t="s">
        <v>162</v>
      </c>
      <c r="BM2053" s="161" t="s">
        <v>3210</v>
      </c>
    </row>
    <row r="2054" spans="1:65" s="82" customFormat="1" x14ac:dyDescent="0.2">
      <c r="A2054" s="79"/>
      <c r="B2054" s="80"/>
      <c r="C2054" s="79"/>
      <c r="D2054" s="163" t="s">
        <v>116</v>
      </c>
      <c r="E2054" s="79"/>
      <c r="F2054" s="164" t="s">
        <v>3211</v>
      </c>
      <c r="G2054" s="79"/>
      <c r="H2054" s="79"/>
      <c r="I2054" s="79"/>
      <c r="J2054" s="79"/>
      <c r="K2054" s="79"/>
      <c r="L2054" s="80"/>
      <c r="M2054" s="165"/>
      <c r="O2054" s="79"/>
      <c r="P2054" s="79"/>
      <c r="Q2054" s="79"/>
      <c r="R2054" s="79"/>
      <c r="S2054" s="79"/>
      <c r="T2054" s="166"/>
      <c r="U2054" s="79"/>
      <c r="V2054" s="79"/>
      <c r="W2054" s="79"/>
      <c r="X2054" s="79"/>
      <c r="Y2054" s="79"/>
      <c r="Z2054" s="79"/>
      <c r="AA2054" s="79"/>
      <c r="AB2054" s="79"/>
      <c r="AC2054" s="79"/>
      <c r="AD2054" s="79"/>
      <c r="AE2054" s="79"/>
      <c r="AT2054" s="72" t="s">
        <v>116</v>
      </c>
      <c r="AU2054" s="72" t="s">
        <v>62</v>
      </c>
    </row>
    <row r="2055" spans="1:65" s="82" customFormat="1" x14ac:dyDescent="0.2">
      <c r="A2055" s="79"/>
      <c r="B2055" s="80"/>
      <c r="C2055" s="79"/>
      <c r="D2055" s="167" t="s">
        <v>118</v>
      </c>
      <c r="E2055" s="79"/>
      <c r="F2055" s="168" t="s">
        <v>4344</v>
      </c>
      <c r="G2055" s="79"/>
      <c r="H2055" s="79"/>
      <c r="I2055" s="79"/>
      <c r="J2055" s="79"/>
      <c r="K2055" s="79"/>
      <c r="L2055" s="80"/>
      <c r="M2055" s="165"/>
      <c r="O2055" s="79"/>
      <c r="P2055" s="79"/>
      <c r="Q2055" s="79"/>
      <c r="R2055" s="79"/>
      <c r="S2055" s="79"/>
      <c r="T2055" s="166"/>
      <c r="U2055" s="79"/>
      <c r="V2055" s="79"/>
      <c r="W2055" s="79"/>
      <c r="X2055" s="79"/>
      <c r="Y2055" s="79"/>
      <c r="Z2055" s="79"/>
      <c r="AA2055" s="79"/>
      <c r="AB2055" s="79"/>
      <c r="AC2055" s="79"/>
      <c r="AD2055" s="79"/>
      <c r="AE2055" s="79"/>
      <c r="AT2055" s="72" t="s">
        <v>118</v>
      </c>
      <c r="AU2055" s="72" t="s">
        <v>62</v>
      </c>
    </row>
    <row r="2056" spans="1:65" s="82" customFormat="1" ht="16.5" customHeight="1" x14ac:dyDescent="0.2">
      <c r="A2056" s="79"/>
      <c r="B2056" s="150"/>
      <c r="C2056" s="169" t="s">
        <v>3212</v>
      </c>
      <c r="D2056" s="169" t="s">
        <v>338</v>
      </c>
      <c r="E2056" s="170" t="s">
        <v>3213</v>
      </c>
      <c r="F2056" s="171" t="s">
        <v>3214</v>
      </c>
      <c r="G2056" s="172" t="s">
        <v>130</v>
      </c>
      <c r="H2056" s="173">
        <v>2</v>
      </c>
      <c r="I2056" s="174">
        <v>60.3</v>
      </c>
      <c r="J2056" s="174">
        <f>ROUND(I2056*H2056,2)</f>
        <v>120.6</v>
      </c>
      <c r="K2056" s="171" t="s">
        <v>3562</v>
      </c>
      <c r="L2056" s="175"/>
      <c r="M2056" s="176" t="s">
        <v>31</v>
      </c>
      <c r="N2056" s="177" t="s">
        <v>3550</v>
      </c>
      <c r="O2056" s="159">
        <v>0</v>
      </c>
      <c r="P2056" s="159">
        <f>O2056*H2056</f>
        <v>0</v>
      </c>
      <c r="Q2056" s="159">
        <v>6.0999999999999997E-4</v>
      </c>
      <c r="R2056" s="159">
        <f>Q2056*H2056</f>
        <v>1.2199999999999999E-3</v>
      </c>
      <c r="S2056" s="159">
        <v>0</v>
      </c>
      <c r="T2056" s="160">
        <f>S2056*H2056</f>
        <v>0</v>
      </c>
      <c r="U2056" s="79"/>
      <c r="V2056" s="79"/>
      <c r="W2056" s="79"/>
      <c r="X2056" s="79"/>
      <c r="Y2056" s="79"/>
      <c r="Z2056" s="79"/>
      <c r="AA2056" s="79"/>
      <c r="AB2056" s="79"/>
      <c r="AC2056" s="79"/>
      <c r="AD2056" s="79"/>
      <c r="AE2056" s="79"/>
      <c r="AR2056" s="161" t="s">
        <v>268</v>
      </c>
      <c r="AT2056" s="161" t="s">
        <v>338</v>
      </c>
      <c r="AU2056" s="161" t="s">
        <v>62</v>
      </c>
      <c r="AY2056" s="72" t="s">
        <v>107</v>
      </c>
      <c r="BE2056" s="162">
        <f>IF(N2056="základní",J2056,0)</f>
        <v>120.6</v>
      </c>
      <c r="BF2056" s="162">
        <f>IF(N2056="snížená",J2056,0)</f>
        <v>0</v>
      </c>
      <c r="BG2056" s="162">
        <f>IF(N2056="zákl. přenesená",J2056,0)</f>
        <v>0</v>
      </c>
      <c r="BH2056" s="162">
        <f>IF(N2056="sníž. přenesená",J2056,0)</f>
        <v>0</v>
      </c>
      <c r="BI2056" s="162">
        <f>IF(N2056="nulová",J2056,0)</f>
        <v>0</v>
      </c>
      <c r="BJ2056" s="72" t="s">
        <v>105</v>
      </c>
      <c r="BK2056" s="162">
        <f>ROUND(I2056*H2056,2)</f>
        <v>120.6</v>
      </c>
      <c r="BL2056" s="72" t="s">
        <v>162</v>
      </c>
      <c r="BM2056" s="161" t="s">
        <v>3215</v>
      </c>
    </row>
    <row r="2057" spans="1:65" s="82" customFormat="1" x14ac:dyDescent="0.2">
      <c r="A2057" s="79"/>
      <c r="B2057" s="80"/>
      <c r="C2057" s="79"/>
      <c r="D2057" s="163" t="s">
        <v>116</v>
      </c>
      <c r="E2057" s="79"/>
      <c r="F2057" s="164" t="s">
        <v>3214</v>
      </c>
      <c r="G2057" s="79"/>
      <c r="H2057" s="79"/>
      <c r="I2057" s="79"/>
      <c r="J2057" s="79"/>
      <c r="K2057" s="79"/>
      <c r="L2057" s="80"/>
      <c r="M2057" s="165"/>
      <c r="O2057" s="79"/>
      <c r="P2057" s="79"/>
      <c r="Q2057" s="79"/>
      <c r="R2057" s="79"/>
      <c r="S2057" s="79"/>
      <c r="T2057" s="166"/>
      <c r="U2057" s="79"/>
      <c r="V2057" s="79"/>
      <c r="W2057" s="79"/>
      <c r="X2057" s="79"/>
      <c r="Y2057" s="79"/>
      <c r="Z2057" s="79"/>
      <c r="AA2057" s="79"/>
      <c r="AB2057" s="79"/>
      <c r="AC2057" s="79"/>
      <c r="AD2057" s="79"/>
      <c r="AE2057" s="79"/>
      <c r="AT2057" s="72" t="s">
        <v>116</v>
      </c>
      <c r="AU2057" s="72" t="s">
        <v>62</v>
      </c>
    </row>
    <row r="2058" spans="1:65" s="82" customFormat="1" ht="16.5" customHeight="1" x14ac:dyDescent="0.2">
      <c r="A2058" s="79"/>
      <c r="B2058" s="150"/>
      <c r="C2058" s="151" t="s">
        <v>3216</v>
      </c>
      <c r="D2058" s="151" t="s">
        <v>26</v>
      </c>
      <c r="E2058" s="152" t="s">
        <v>3217</v>
      </c>
      <c r="F2058" s="153" t="s">
        <v>3218</v>
      </c>
      <c r="G2058" s="154" t="s">
        <v>161</v>
      </c>
      <c r="H2058" s="155">
        <v>2</v>
      </c>
      <c r="I2058" s="156">
        <v>174.02</v>
      </c>
      <c r="J2058" s="156">
        <f>ROUND(I2058*H2058,2)</f>
        <v>348.04</v>
      </c>
      <c r="K2058" s="153" t="s">
        <v>3562</v>
      </c>
      <c r="L2058" s="80"/>
      <c r="M2058" s="157" t="s">
        <v>31</v>
      </c>
      <c r="N2058" s="158" t="s">
        <v>3550</v>
      </c>
      <c r="O2058" s="159">
        <v>0.23699999999999999</v>
      </c>
      <c r="P2058" s="159">
        <f>O2058*H2058</f>
        <v>0.47399999999999998</v>
      </c>
      <c r="Q2058" s="159">
        <v>1.8200000000000001E-4</v>
      </c>
      <c r="R2058" s="159">
        <f>Q2058*H2058</f>
        <v>3.6400000000000001E-4</v>
      </c>
      <c r="S2058" s="159">
        <v>0</v>
      </c>
      <c r="T2058" s="160">
        <f>S2058*H2058</f>
        <v>0</v>
      </c>
      <c r="U2058" s="79"/>
      <c r="V2058" s="79"/>
      <c r="W2058" s="79"/>
      <c r="X2058" s="79"/>
      <c r="Y2058" s="79"/>
      <c r="Z2058" s="79"/>
      <c r="AA2058" s="79"/>
      <c r="AB2058" s="79"/>
      <c r="AC2058" s="79"/>
      <c r="AD2058" s="79"/>
      <c r="AE2058" s="79"/>
      <c r="AR2058" s="161" t="s">
        <v>162</v>
      </c>
      <c r="AT2058" s="161" t="s">
        <v>26</v>
      </c>
      <c r="AU2058" s="161" t="s">
        <v>62</v>
      </c>
      <c r="AY2058" s="72" t="s">
        <v>107</v>
      </c>
      <c r="BE2058" s="162">
        <f>IF(N2058="základní",J2058,0)</f>
        <v>348.04</v>
      </c>
      <c r="BF2058" s="162">
        <f>IF(N2058="snížená",J2058,0)</f>
        <v>0</v>
      </c>
      <c r="BG2058" s="162">
        <f>IF(N2058="zákl. přenesená",J2058,0)</f>
        <v>0</v>
      </c>
      <c r="BH2058" s="162">
        <f>IF(N2058="sníž. přenesená",J2058,0)</f>
        <v>0</v>
      </c>
      <c r="BI2058" s="162">
        <f>IF(N2058="nulová",J2058,0)</f>
        <v>0</v>
      </c>
      <c r="BJ2058" s="72" t="s">
        <v>105</v>
      </c>
      <c r="BK2058" s="162">
        <f>ROUND(I2058*H2058,2)</f>
        <v>348.04</v>
      </c>
      <c r="BL2058" s="72" t="s">
        <v>162</v>
      </c>
      <c r="BM2058" s="161" t="s">
        <v>3219</v>
      </c>
    </row>
    <row r="2059" spans="1:65" s="82" customFormat="1" x14ac:dyDescent="0.2">
      <c r="A2059" s="79"/>
      <c r="B2059" s="80"/>
      <c r="C2059" s="79"/>
      <c r="D2059" s="163" t="s">
        <v>116</v>
      </c>
      <c r="E2059" s="79"/>
      <c r="F2059" s="164" t="s">
        <v>3220</v>
      </c>
      <c r="G2059" s="79"/>
      <c r="H2059" s="79"/>
      <c r="I2059" s="79"/>
      <c r="J2059" s="79"/>
      <c r="K2059" s="79"/>
      <c r="L2059" s="80"/>
      <c r="M2059" s="165"/>
      <c r="O2059" s="79"/>
      <c r="P2059" s="79"/>
      <c r="Q2059" s="79"/>
      <c r="R2059" s="79"/>
      <c r="S2059" s="79"/>
      <c r="T2059" s="166"/>
      <c r="U2059" s="79"/>
      <c r="V2059" s="79"/>
      <c r="W2059" s="79"/>
      <c r="X2059" s="79"/>
      <c r="Y2059" s="79"/>
      <c r="Z2059" s="79"/>
      <c r="AA2059" s="79"/>
      <c r="AB2059" s="79"/>
      <c r="AC2059" s="79"/>
      <c r="AD2059" s="79"/>
      <c r="AE2059" s="79"/>
      <c r="AT2059" s="72" t="s">
        <v>116</v>
      </c>
      <c r="AU2059" s="72" t="s">
        <v>62</v>
      </c>
    </row>
    <row r="2060" spans="1:65" s="82" customFormat="1" x14ac:dyDescent="0.2">
      <c r="A2060" s="79"/>
      <c r="B2060" s="80"/>
      <c r="C2060" s="79"/>
      <c r="D2060" s="167" t="s">
        <v>118</v>
      </c>
      <c r="E2060" s="79"/>
      <c r="F2060" s="168" t="s">
        <v>4345</v>
      </c>
      <c r="G2060" s="79"/>
      <c r="H2060" s="79"/>
      <c r="I2060" s="79"/>
      <c r="J2060" s="79"/>
      <c r="K2060" s="79"/>
      <c r="L2060" s="80"/>
      <c r="M2060" s="165"/>
      <c r="O2060" s="79"/>
      <c r="P2060" s="79"/>
      <c r="Q2060" s="79"/>
      <c r="R2060" s="79"/>
      <c r="S2060" s="79"/>
      <c r="T2060" s="166"/>
      <c r="U2060" s="79"/>
      <c r="V2060" s="79"/>
      <c r="W2060" s="79"/>
      <c r="X2060" s="79"/>
      <c r="Y2060" s="79"/>
      <c r="Z2060" s="79"/>
      <c r="AA2060" s="79"/>
      <c r="AB2060" s="79"/>
      <c r="AC2060" s="79"/>
      <c r="AD2060" s="79"/>
      <c r="AE2060" s="79"/>
      <c r="AT2060" s="72" t="s">
        <v>118</v>
      </c>
      <c r="AU2060" s="72" t="s">
        <v>62</v>
      </c>
    </row>
    <row r="2061" spans="1:65" s="82" customFormat="1" ht="16.5" customHeight="1" x14ac:dyDescent="0.2">
      <c r="A2061" s="79"/>
      <c r="B2061" s="150"/>
      <c r="C2061" s="169" t="s">
        <v>3221</v>
      </c>
      <c r="D2061" s="169" t="s">
        <v>338</v>
      </c>
      <c r="E2061" s="170" t="s">
        <v>3222</v>
      </c>
      <c r="F2061" s="171" t="s">
        <v>3223</v>
      </c>
      <c r="G2061" s="172" t="s">
        <v>130</v>
      </c>
      <c r="H2061" s="173">
        <v>2</v>
      </c>
      <c r="I2061" s="174">
        <v>73.099999999999994</v>
      </c>
      <c r="J2061" s="174">
        <f>ROUND(I2061*H2061,2)</f>
        <v>146.19999999999999</v>
      </c>
      <c r="K2061" s="171" t="s">
        <v>3562</v>
      </c>
      <c r="L2061" s="175"/>
      <c r="M2061" s="176" t="s">
        <v>31</v>
      </c>
      <c r="N2061" s="177" t="s">
        <v>3550</v>
      </c>
      <c r="O2061" s="159">
        <v>0</v>
      </c>
      <c r="P2061" s="159">
        <f>O2061*H2061</f>
        <v>0</v>
      </c>
      <c r="Q2061" s="159">
        <v>1.1299999999999999E-3</v>
      </c>
      <c r="R2061" s="159">
        <f>Q2061*H2061</f>
        <v>2.2599999999999999E-3</v>
      </c>
      <c r="S2061" s="159">
        <v>0</v>
      </c>
      <c r="T2061" s="160">
        <f>S2061*H2061</f>
        <v>0</v>
      </c>
      <c r="U2061" s="79"/>
      <c r="V2061" s="79"/>
      <c r="W2061" s="79"/>
      <c r="X2061" s="79"/>
      <c r="Y2061" s="79"/>
      <c r="Z2061" s="79"/>
      <c r="AA2061" s="79"/>
      <c r="AB2061" s="79"/>
      <c r="AC2061" s="79"/>
      <c r="AD2061" s="79"/>
      <c r="AE2061" s="79"/>
      <c r="AR2061" s="161" t="s">
        <v>268</v>
      </c>
      <c r="AT2061" s="161" t="s">
        <v>338</v>
      </c>
      <c r="AU2061" s="161" t="s">
        <v>62</v>
      </c>
      <c r="AY2061" s="72" t="s">
        <v>107</v>
      </c>
      <c r="BE2061" s="162">
        <f>IF(N2061="základní",J2061,0)</f>
        <v>146.19999999999999</v>
      </c>
      <c r="BF2061" s="162">
        <f>IF(N2061="snížená",J2061,0)</f>
        <v>0</v>
      </c>
      <c r="BG2061" s="162">
        <f>IF(N2061="zákl. přenesená",J2061,0)</f>
        <v>0</v>
      </c>
      <c r="BH2061" s="162">
        <f>IF(N2061="sníž. přenesená",J2061,0)</f>
        <v>0</v>
      </c>
      <c r="BI2061" s="162">
        <f>IF(N2061="nulová",J2061,0)</f>
        <v>0</v>
      </c>
      <c r="BJ2061" s="72" t="s">
        <v>105</v>
      </c>
      <c r="BK2061" s="162">
        <f>ROUND(I2061*H2061,2)</f>
        <v>146.19999999999999</v>
      </c>
      <c r="BL2061" s="72" t="s">
        <v>162</v>
      </c>
      <c r="BM2061" s="161" t="s">
        <v>3224</v>
      </c>
    </row>
    <row r="2062" spans="1:65" s="82" customFormat="1" x14ac:dyDescent="0.2">
      <c r="A2062" s="79"/>
      <c r="B2062" s="80"/>
      <c r="C2062" s="79"/>
      <c r="D2062" s="163" t="s">
        <v>116</v>
      </c>
      <c r="E2062" s="79"/>
      <c r="F2062" s="164" t="s">
        <v>3223</v>
      </c>
      <c r="G2062" s="79"/>
      <c r="H2062" s="79"/>
      <c r="I2062" s="79"/>
      <c r="J2062" s="79"/>
      <c r="K2062" s="79"/>
      <c r="L2062" s="80"/>
      <c r="M2062" s="165"/>
      <c r="O2062" s="79"/>
      <c r="P2062" s="79"/>
      <c r="Q2062" s="79"/>
      <c r="R2062" s="79"/>
      <c r="S2062" s="79"/>
      <c r="T2062" s="166"/>
      <c r="U2062" s="79"/>
      <c r="V2062" s="79"/>
      <c r="W2062" s="79"/>
      <c r="X2062" s="79"/>
      <c r="Y2062" s="79"/>
      <c r="Z2062" s="79"/>
      <c r="AA2062" s="79"/>
      <c r="AB2062" s="79"/>
      <c r="AC2062" s="79"/>
      <c r="AD2062" s="79"/>
      <c r="AE2062" s="79"/>
      <c r="AT2062" s="72" t="s">
        <v>116</v>
      </c>
      <c r="AU2062" s="72" t="s">
        <v>62</v>
      </c>
    </row>
    <row r="2063" spans="1:65" s="82" customFormat="1" ht="16.5" customHeight="1" x14ac:dyDescent="0.2">
      <c r="A2063" s="79"/>
      <c r="B2063" s="150"/>
      <c r="C2063" s="151" t="s">
        <v>3225</v>
      </c>
      <c r="D2063" s="151" t="s">
        <v>26</v>
      </c>
      <c r="E2063" s="152" t="s">
        <v>3226</v>
      </c>
      <c r="F2063" s="153" t="s">
        <v>3227</v>
      </c>
      <c r="G2063" s="154" t="s">
        <v>161</v>
      </c>
      <c r="H2063" s="155">
        <v>2</v>
      </c>
      <c r="I2063" s="156">
        <v>208.22</v>
      </c>
      <c r="J2063" s="156">
        <f>ROUND(I2063*H2063,2)</f>
        <v>416.44</v>
      </c>
      <c r="K2063" s="153" t="s">
        <v>3562</v>
      </c>
      <c r="L2063" s="80"/>
      <c r="M2063" s="157" t="s">
        <v>31</v>
      </c>
      <c r="N2063" s="158" t="s">
        <v>3550</v>
      </c>
      <c r="O2063" s="159">
        <v>0.26800000000000002</v>
      </c>
      <c r="P2063" s="159">
        <f>O2063*H2063</f>
        <v>0.53600000000000003</v>
      </c>
      <c r="Q2063" s="159">
        <v>2.4000000000000001E-4</v>
      </c>
      <c r="R2063" s="159">
        <f>Q2063*H2063</f>
        <v>4.8000000000000001E-4</v>
      </c>
      <c r="S2063" s="159">
        <v>0</v>
      </c>
      <c r="T2063" s="160">
        <f>S2063*H2063</f>
        <v>0</v>
      </c>
      <c r="U2063" s="79"/>
      <c r="V2063" s="79"/>
      <c r="W2063" s="79"/>
      <c r="X2063" s="79"/>
      <c r="Y2063" s="79"/>
      <c r="Z2063" s="79"/>
      <c r="AA2063" s="79"/>
      <c r="AB2063" s="79"/>
      <c r="AC2063" s="79"/>
      <c r="AD2063" s="79"/>
      <c r="AE2063" s="79"/>
      <c r="AR2063" s="161" t="s">
        <v>162</v>
      </c>
      <c r="AT2063" s="161" t="s">
        <v>26</v>
      </c>
      <c r="AU2063" s="161" t="s">
        <v>62</v>
      </c>
      <c r="AY2063" s="72" t="s">
        <v>107</v>
      </c>
      <c r="BE2063" s="162">
        <f>IF(N2063="základní",J2063,0)</f>
        <v>416.44</v>
      </c>
      <c r="BF2063" s="162">
        <f>IF(N2063="snížená",J2063,0)</f>
        <v>0</v>
      </c>
      <c r="BG2063" s="162">
        <f>IF(N2063="zákl. přenesená",J2063,0)</f>
        <v>0</v>
      </c>
      <c r="BH2063" s="162">
        <f>IF(N2063="sníž. přenesená",J2063,0)</f>
        <v>0</v>
      </c>
      <c r="BI2063" s="162">
        <f>IF(N2063="nulová",J2063,0)</f>
        <v>0</v>
      </c>
      <c r="BJ2063" s="72" t="s">
        <v>105</v>
      </c>
      <c r="BK2063" s="162">
        <f>ROUND(I2063*H2063,2)</f>
        <v>416.44</v>
      </c>
      <c r="BL2063" s="72" t="s">
        <v>162</v>
      </c>
      <c r="BM2063" s="161" t="s">
        <v>3228</v>
      </c>
    </row>
    <row r="2064" spans="1:65" s="82" customFormat="1" x14ac:dyDescent="0.2">
      <c r="A2064" s="79"/>
      <c r="B2064" s="80"/>
      <c r="C2064" s="79"/>
      <c r="D2064" s="163" t="s">
        <v>116</v>
      </c>
      <c r="E2064" s="79"/>
      <c r="F2064" s="164" t="s">
        <v>3229</v>
      </c>
      <c r="G2064" s="79"/>
      <c r="H2064" s="79"/>
      <c r="I2064" s="79"/>
      <c r="J2064" s="79"/>
      <c r="K2064" s="79"/>
      <c r="L2064" s="80"/>
      <c r="M2064" s="165"/>
      <c r="O2064" s="79"/>
      <c r="P2064" s="79"/>
      <c r="Q2064" s="79"/>
      <c r="R2064" s="79"/>
      <c r="S2064" s="79"/>
      <c r="T2064" s="166"/>
      <c r="U2064" s="79"/>
      <c r="V2064" s="79"/>
      <c r="W2064" s="79"/>
      <c r="X2064" s="79"/>
      <c r="Y2064" s="79"/>
      <c r="Z2064" s="79"/>
      <c r="AA2064" s="79"/>
      <c r="AB2064" s="79"/>
      <c r="AC2064" s="79"/>
      <c r="AD2064" s="79"/>
      <c r="AE2064" s="79"/>
      <c r="AT2064" s="72" t="s">
        <v>116</v>
      </c>
      <c r="AU2064" s="72" t="s">
        <v>62</v>
      </c>
    </row>
    <row r="2065" spans="1:65" s="82" customFormat="1" x14ac:dyDescent="0.2">
      <c r="A2065" s="79"/>
      <c r="B2065" s="80"/>
      <c r="C2065" s="79"/>
      <c r="D2065" s="167" t="s">
        <v>118</v>
      </c>
      <c r="E2065" s="79"/>
      <c r="F2065" s="168" t="s">
        <v>4346</v>
      </c>
      <c r="G2065" s="79"/>
      <c r="H2065" s="79"/>
      <c r="I2065" s="79"/>
      <c r="J2065" s="79"/>
      <c r="K2065" s="79"/>
      <c r="L2065" s="80"/>
      <c r="M2065" s="165"/>
      <c r="O2065" s="79"/>
      <c r="P2065" s="79"/>
      <c r="Q2065" s="79"/>
      <c r="R2065" s="79"/>
      <c r="S2065" s="79"/>
      <c r="T2065" s="166"/>
      <c r="U2065" s="79"/>
      <c r="V2065" s="79"/>
      <c r="W2065" s="79"/>
      <c r="X2065" s="79"/>
      <c r="Y2065" s="79"/>
      <c r="Z2065" s="79"/>
      <c r="AA2065" s="79"/>
      <c r="AB2065" s="79"/>
      <c r="AC2065" s="79"/>
      <c r="AD2065" s="79"/>
      <c r="AE2065" s="79"/>
      <c r="AT2065" s="72" t="s">
        <v>118</v>
      </c>
      <c r="AU2065" s="72" t="s">
        <v>62</v>
      </c>
    </row>
    <row r="2066" spans="1:65" s="82" customFormat="1" ht="16.5" customHeight="1" x14ac:dyDescent="0.2">
      <c r="A2066" s="79"/>
      <c r="B2066" s="150"/>
      <c r="C2066" s="169" t="s">
        <v>3230</v>
      </c>
      <c r="D2066" s="169" t="s">
        <v>338</v>
      </c>
      <c r="E2066" s="170" t="s">
        <v>3231</v>
      </c>
      <c r="F2066" s="171" t="s">
        <v>3232</v>
      </c>
      <c r="G2066" s="172" t="s">
        <v>130</v>
      </c>
      <c r="H2066" s="173">
        <v>2</v>
      </c>
      <c r="I2066" s="174">
        <v>101</v>
      </c>
      <c r="J2066" s="174">
        <f>ROUND(I2066*H2066,2)</f>
        <v>202</v>
      </c>
      <c r="K2066" s="171" t="s">
        <v>3562</v>
      </c>
      <c r="L2066" s="175"/>
      <c r="M2066" s="176" t="s">
        <v>31</v>
      </c>
      <c r="N2066" s="177" t="s">
        <v>3550</v>
      </c>
      <c r="O2066" s="159">
        <v>0</v>
      </c>
      <c r="P2066" s="159">
        <f>O2066*H2066</f>
        <v>0</v>
      </c>
      <c r="Q2066" s="159">
        <v>1.49E-3</v>
      </c>
      <c r="R2066" s="159">
        <f>Q2066*H2066</f>
        <v>2.98E-3</v>
      </c>
      <c r="S2066" s="159">
        <v>0</v>
      </c>
      <c r="T2066" s="160">
        <f>S2066*H2066</f>
        <v>0</v>
      </c>
      <c r="U2066" s="79"/>
      <c r="V2066" s="79"/>
      <c r="W2066" s="79"/>
      <c r="X2066" s="79"/>
      <c r="Y2066" s="79"/>
      <c r="Z2066" s="79"/>
      <c r="AA2066" s="79"/>
      <c r="AB2066" s="79"/>
      <c r="AC2066" s="79"/>
      <c r="AD2066" s="79"/>
      <c r="AE2066" s="79"/>
      <c r="AR2066" s="161" t="s">
        <v>268</v>
      </c>
      <c r="AT2066" s="161" t="s">
        <v>338</v>
      </c>
      <c r="AU2066" s="161" t="s">
        <v>62</v>
      </c>
      <c r="AY2066" s="72" t="s">
        <v>107</v>
      </c>
      <c r="BE2066" s="162">
        <f>IF(N2066="základní",J2066,0)</f>
        <v>202</v>
      </c>
      <c r="BF2066" s="162">
        <f>IF(N2066="snížená",J2066,0)</f>
        <v>0</v>
      </c>
      <c r="BG2066" s="162">
        <f>IF(N2066="zákl. přenesená",J2066,0)</f>
        <v>0</v>
      </c>
      <c r="BH2066" s="162">
        <f>IF(N2066="sníž. přenesená",J2066,0)</f>
        <v>0</v>
      </c>
      <c r="BI2066" s="162">
        <f>IF(N2066="nulová",J2066,0)</f>
        <v>0</v>
      </c>
      <c r="BJ2066" s="72" t="s">
        <v>105</v>
      </c>
      <c r="BK2066" s="162">
        <f>ROUND(I2066*H2066,2)</f>
        <v>202</v>
      </c>
      <c r="BL2066" s="72" t="s">
        <v>162</v>
      </c>
      <c r="BM2066" s="161" t="s">
        <v>3233</v>
      </c>
    </row>
    <row r="2067" spans="1:65" s="82" customFormat="1" x14ac:dyDescent="0.2">
      <c r="A2067" s="79"/>
      <c r="B2067" s="80"/>
      <c r="C2067" s="79"/>
      <c r="D2067" s="163" t="s">
        <v>116</v>
      </c>
      <c r="E2067" s="79"/>
      <c r="F2067" s="164" t="s">
        <v>3232</v>
      </c>
      <c r="G2067" s="79"/>
      <c r="H2067" s="79"/>
      <c r="I2067" s="79"/>
      <c r="J2067" s="79"/>
      <c r="K2067" s="79"/>
      <c r="L2067" s="80"/>
      <c r="M2067" s="165"/>
      <c r="O2067" s="79"/>
      <c r="P2067" s="79"/>
      <c r="Q2067" s="79"/>
      <c r="R2067" s="79"/>
      <c r="S2067" s="79"/>
      <c r="T2067" s="166"/>
      <c r="U2067" s="79"/>
      <c r="V2067" s="79"/>
      <c r="W2067" s="79"/>
      <c r="X2067" s="79"/>
      <c r="Y2067" s="79"/>
      <c r="Z2067" s="79"/>
      <c r="AA2067" s="79"/>
      <c r="AB2067" s="79"/>
      <c r="AC2067" s="79"/>
      <c r="AD2067" s="79"/>
      <c r="AE2067" s="79"/>
      <c r="AT2067" s="72" t="s">
        <v>116</v>
      </c>
      <c r="AU2067" s="72" t="s">
        <v>62</v>
      </c>
    </row>
    <row r="2068" spans="1:65" s="82" customFormat="1" ht="16.5" customHeight="1" x14ac:dyDescent="0.2">
      <c r="A2068" s="79"/>
      <c r="B2068" s="150"/>
      <c r="C2068" s="151" t="s">
        <v>3234</v>
      </c>
      <c r="D2068" s="151" t="s">
        <v>26</v>
      </c>
      <c r="E2068" s="152" t="s">
        <v>3235</v>
      </c>
      <c r="F2068" s="153" t="s">
        <v>4347</v>
      </c>
      <c r="G2068" s="154" t="s">
        <v>835</v>
      </c>
      <c r="H2068" s="155">
        <v>1</v>
      </c>
      <c r="I2068" s="156">
        <v>1081.6199999999999</v>
      </c>
      <c r="J2068" s="156">
        <f>ROUND(I2068*H2068,2)</f>
        <v>1081.6199999999999</v>
      </c>
      <c r="K2068" s="153" t="s">
        <v>3562</v>
      </c>
      <c r="L2068" s="80"/>
      <c r="M2068" s="157" t="s">
        <v>31</v>
      </c>
      <c r="N2068" s="158" t="s">
        <v>3550</v>
      </c>
      <c r="O2068" s="159">
        <v>2.5750000000000002</v>
      </c>
      <c r="P2068" s="159">
        <f>O2068*H2068</f>
        <v>2.5750000000000002</v>
      </c>
      <c r="Q2068" s="159">
        <v>0</v>
      </c>
      <c r="R2068" s="159">
        <f>Q2068*H2068</f>
        <v>0</v>
      </c>
      <c r="S2068" s="159">
        <v>0</v>
      </c>
      <c r="T2068" s="160">
        <f>S2068*H2068</f>
        <v>0</v>
      </c>
      <c r="U2068" s="79"/>
      <c r="V2068" s="79"/>
      <c r="W2068" s="79"/>
      <c r="X2068" s="79"/>
      <c r="Y2068" s="79"/>
      <c r="Z2068" s="79"/>
      <c r="AA2068" s="79"/>
      <c r="AB2068" s="79"/>
      <c r="AC2068" s="79"/>
      <c r="AD2068" s="79"/>
      <c r="AE2068" s="79"/>
      <c r="AR2068" s="161" t="s">
        <v>162</v>
      </c>
      <c r="AT2068" s="161" t="s">
        <v>26</v>
      </c>
      <c r="AU2068" s="161" t="s">
        <v>62</v>
      </c>
      <c r="AY2068" s="72" t="s">
        <v>107</v>
      </c>
      <c r="BE2068" s="162">
        <f>IF(N2068="základní",J2068,0)</f>
        <v>1081.6199999999999</v>
      </c>
      <c r="BF2068" s="162">
        <f>IF(N2068="snížená",J2068,0)</f>
        <v>0</v>
      </c>
      <c r="BG2068" s="162">
        <f>IF(N2068="zákl. přenesená",J2068,0)</f>
        <v>0</v>
      </c>
      <c r="BH2068" s="162">
        <f>IF(N2068="sníž. přenesená",J2068,0)</f>
        <v>0</v>
      </c>
      <c r="BI2068" s="162">
        <f>IF(N2068="nulová",J2068,0)</f>
        <v>0</v>
      </c>
      <c r="BJ2068" s="72" t="s">
        <v>105</v>
      </c>
      <c r="BK2068" s="162">
        <f>ROUND(I2068*H2068,2)</f>
        <v>1081.6199999999999</v>
      </c>
      <c r="BL2068" s="72" t="s">
        <v>162</v>
      </c>
      <c r="BM2068" s="161" t="s">
        <v>3236</v>
      </c>
    </row>
    <row r="2069" spans="1:65" s="82" customFormat="1" x14ac:dyDescent="0.2">
      <c r="A2069" s="79"/>
      <c r="B2069" s="80"/>
      <c r="C2069" s="79"/>
      <c r="D2069" s="163" t="s">
        <v>116</v>
      </c>
      <c r="E2069" s="79"/>
      <c r="F2069" s="164" t="s">
        <v>3237</v>
      </c>
      <c r="G2069" s="79"/>
      <c r="H2069" s="79"/>
      <c r="I2069" s="79"/>
      <c r="J2069" s="79"/>
      <c r="K2069" s="79"/>
      <c r="L2069" s="80"/>
      <c r="M2069" s="165"/>
      <c r="O2069" s="79"/>
      <c r="P2069" s="79"/>
      <c r="Q2069" s="79"/>
      <c r="R2069" s="79"/>
      <c r="S2069" s="79"/>
      <c r="T2069" s="166"/>
      <c r="U2069" s="79"/>
      <c r="V2069" s="79"/>
      <c r="W2069" s="79"/>
      <c r="X2069" s="79"/>
      <c r="Y2069" s="79"/>
      <c r="Z2069" s="79"/>
      <c r="AA2069" s="79"/>
      <c r="AB2069" s="79"/>
      <c r="AC2069" s="79"/>
      <c r="AD2069" s="79"/>
      <c r="AE2069" s="79"/>
      <c r="AT2069" s="72" t="s">
        <v>116</v>
      </c>
      <c r="AU2069" s="72" t="s">
        <v>62</v>
      </c>
    </row>
    <row r="2070" spans="1:65" s="82" customFormat="1" x14ac:dyDescent="0.2">
      <c r="A2070" s="79"/>
      <c r="B2070" s="80"/>
      <c r="C2070" s="79"/>
      <c r="D2070" s="167" t="s">
        <v>118</v>
      </c>
      <c r="E2070" s="79"/>
      <c r="F2070" s="168" t="s">
        <v>4348</v>
      </c>
      <c r="G2070" s="79"/>
      <c r="H2070" s="79"/>
      <c r="I2070" s="79"/>
      <c r="J2070" s="79"/>
      <c r="K2070" s="79"/>
      <c r="L2070" s="80"/>
      <c r="M2070" s="165"/>
      <c r="O2070" s="79"/>
      <c r="P2070" s="79"/>
      <c r="Q2070" s="79"/>
      <c r="R2070" s="79"/>
      <c r="S2070" s="79"/>
      <c r="T2070" s="166"/>
      <c r="U2070" s="79"/>
      <c r="V2070" s="79"/>
      <c r="W2070" s="79"/>
      <c r="X2070" s="79"/>
      <c r="Y2070" s="79"/>
      <c r="Z2070" s="79"/>
      <c r="AA2070" s="79"/>
      <c r="AB2070" s="79"/>
      <c r="AC2070" s="79"/>
      <c r="AD2070" s="79"/>
      <c r="AE2070" s="79"/>
      <c r="AT2070" s="72" t="s">
        <v>118</v>
      </c>
      <c r="AU2070" s="72" t="s">
        <v>62</v>
      </c>
    </row>
    <row r="2071" spans="1:65" s="82" customFormat="1" ht="16.5" customHeight="1" x14ac:dyDescent="0.2">
      <c r="A2071" s="79"/>
      <c r="B2071" s="150"/>
      <c r="C2071" s="151" t="s">
        <v>3238</v>
      </c>
      <c r="D2071" s="151" t="s">
        <v>26</v>
      </c>
      <c r="E2071" s="152" t="s">
        <v>3239</v>
      </c>
      <c r="F2071" s="153" t="s">
        <v>4349</v>
      </c>
      <c r="G2071" s="154" t="s">
        <v>835</v>
      </c>
      <c r="H2071" s="155">
        <v>1</v>
      </c>
      <c r="I2071" s="156">
        <v>1822.58</v>
      </c>
      <c r="J2071" s="156">
        <f>ROUND(I2071*H2071,2)</f>
        <v>1822.58</v>
      </c>
      <c r="K2071" s="153" t="s">
        <v>3562</v>
      </c>
      <c r="L2071" s="80"/>
      <c r="M2071" s="157" t="s">
        <v>31</v>
      </c>
      <c r="N2071" s="158" t="s">
        <v>3550</v>
      </c>
      <c r="O2071" s="159">
        <v>4.3390000000000004</v>
      </c>
      <c r="P2071" s="159">
        <f>O2071*H2071</f>
        <v>4.3390000000000004</v>
      </c>
      <c r="Q2071" s="159">
        <v>0</v>
      </c>
      <c r="R2071" s="159">
        <f>Q2071*H2071</f>
        <v>0</v>
      </c>
      <c r="S2071" s="159">
        <v>0</v>
      </c>
      <c r="T2071" s="160">
        <f>S2071*H2071</f>
        <v>0</v>
      </c>
      <c r="U2071" s="79"/>
      <c r="V2071" s="79"/>
      <c r="W2071" s="79"/>
      <c r="X2071" s="79"/>
      <c r="Y2071" s="79"/>
      <c r="Z2071" s="79"/>
      <c r="AA2071" s="79"/>
      <c r="AB2071" s="79"/>
      <c r="AC2071" s="79"/>
      <c r="AD2071" s="79"/>
      <c r="AE2071" s="79"/>
      <c r="AR2071" s="161" t="s">
        <v>162</v>
      </c>
      <c r="AT2071" s="161" t="s">
        <v>26</v>
      </c>
      <c r="AU2071" s="161" t="s">
        <v>62</v>
      </c>
      <c r="AY2071" s="72" t="s">
        <v>107</v>
      </c>
      <c r="BE2071" s="162">
        <f>IF(N2071="základní",J2071,0)</f>
        <v>1822.58</v>
      </c>
      <c r="BF2071" s="162">
        <f>IF(N2071="snížená",J2071,0)</f>
        <v>0</v>
      </c>
      <c r="BG2071" s="162">
        <f>IF(N2071="zákl. přenesená",J2071,0)</f>
        <v>0</v>
      </c>
      <c r="BH2071" s="162">
        <f>IF(N2071="sníž. přenesená",J2071,0)</f>
        <v>0</v>
      </c>
      <c r="BI2071" s="162">
        <f>IF(N2071="nulová",J2071,0)</f>
        <v>0</v>
      </c>
      <c r="BJ2071" s="72" t="s">
        <v>105</v>
      </c>
      <c r="BK2071" s="162">
        <f>ROUND(I2071*H2071,2)</f>
        <v>1822.58</v>
      </c>
      <c r="BL2071" s="72" t="s">
        <v>162</v>
      </c>
      <c r="BM2071" s="161" t="s">
        <v>3240</v>
      </c>
    </row>
    <row r="2072" spans="1:65" s="82" customFormat="1" x14ac:dyDescent="0.2">
      <c r="A2072" s="79"/>
      <c r="B2072" s="80"/>
      <c r="C2072" s="79"/>
      <c r="D2072" s="163" t="s">
        <v>116</v>
      </c>
      <c r="E2072" s="79"/>
      <c r="F2072" s="164" t="s">
        <v>3241</v>
      </c>
      <c r="G2072" s="79"/>
      <c r="H2072" s="79"/>
      <c r="I2072" s="79"/>
      <c r="J2072" s="79"/>
      <c r="K2072" s="79"/>
      <c r="L2072" s="80"/>
      <c r="M2072" s="165"/>
      <c r="O2072" s="79"/>
      <c r="P2072" s="79"/>
      <c r="Q2072" s="79"/>
      <c r="R2072" s="79"/>
      <c r="S2072" s="79"/>
      <c r="T2072" s="166"/>
      <c r="U2072" s="79"/>
      <c r="V2072" s="79"/>
      <c r="W2072" s="79"/>
      <c r="X2072" s="79"/>
      <c r="Y2072" s="79"/>
      <c r="Z2072" s="79"/>
      <c r="AA2072" s="79"/>
      <c r="AB2072" s="79"/>
      <c r="AC2072" s="79"/>
      <c r="AD2072" s="79"/>
      <c r="AE2072" s="79"/>
      <c r="AT2072" s="72" t="s">
        <v>116</v>
      </c>
      <c r="AU2072" s="72" t="s">
        <v>62</v>
      </c>
    </row>
    <row r="2073" spans="1:65" s="82" customFormat="1" x14ac:dyDescent="0.2">
      <c r="A2073" s="79"/>
      <c r="B2073" s="80"/>
      <c r="C2073" s="79"/>
      <c r="D2073" s="167" t="s">
        <v>118</v>
      </c>
      <c r="E2073" s="79"/>
      <c r="F2073" s="168" t="s">
        <v>4350</v>
      </c>
      <c r="G2073" s="79"/>
      <c r="H2073" s="79"/>
      <c r="I2073" s="79"/>
      <c r="J2073" s="79"/>
      <c r="K2073" s="79"/>
      <c r="L2073" s="80"/>
      <c r="M2073" s="165"/>
      <c r="O2073" s="79"/>
      <c r="P2073" s="79"/>
      <c r="Q2073" s="79"/>
      <c r="R2073" s="79"/>
      <c r="S2073" s="79"/>
      <c r="T2073" s="166"/>
      <c r="U2073" s="79"/>
      <c r="V2073" s="79"/>
      <c r="W2073" s="79"/>
      <c r="X2073" s="79"/>
      <c r="Y2073" s="79"/>
      <c r="Z2073" s="79"/>
      <c r="AA2073" s="79"/>
      <c r="AB2073" s="79"/>
      <c r="AC2073" s="79"/>
      <c r="AD2073" s="79"/>
      <c r="AE2073" s="79"/>
      <c r="AT2073" s="72" t="s">
        <v>118</v>
      </c>
      <c r="AU2073" s="72" t="s">
        <v>62</v>
      </c>
    </row>
    <row r="2074" spans="1:65" s="82" customFormat="1" ht="16.5" customHeight="1" x14ac:dyDescent="0.2">
      <c r="A2074" s="79"/>
      <c r="B2074" s="150"/>
      <c r="C2074" s="151" t="s">
        <v>3242</v>
      </c>
      <c r="D2074" s="151" t="s">
        <v>26</v>
      </c>
      <c r="E2074" s="152" t="s">
        <v>3243</v>
      </c>
      <c r="F2074" s="153" t="s">
        <v>3244</v>
      </c>
      <c r="G2074" s="154" t="s">
        <v>835</v>
      </c>
      <c r="H2074" s="155">
        <v>0.68500000000000005</v>
      </c>
      <c r="I2074" s="156">
        <v>1050.1099999999999</v>
      </c>
      <c r="J2074" s="156">
        <f>ROUND(I2074*H2074,2)</f>
        <v>719.33</v>
      </c>
      <c r="K2074" s="153" t="s">
        <v>3562</v>
      </c>
      <c r="L2074" s="80"/>
      <c r="M2074" s="157" t="s">
        <v>31</v>
      </c>
      <c r="N2074" s="158" t="s">
        <v>3550</v>
      </c>
      <c r="O2074" s="159">
        <v>2.5</v>
      </c>
      <c r="P2074" s="159">
        <f>O2074*H2074</f>
        <v>1.7125000000000001</v>
      </c>
      <c r="Q2074" s="159">
        <v>0</v>
      </c>
      <c r="R2074" s="159">
        <f>Q2074*H2074</f>
        <v>0</v>
      </c>
      <c r="S2074" s="159">
        <v>0</v>
      </c>
      <c r="T2074" s="160">
        <f>S2074*H2074</f>
        <v>0</v>
      </c>
      <c r="U2074" s="79"/>
      <c r="V2074" s="79"/>
      <c r="W2074" s="79"/>
      <c r="X2074" s="79"/>
      <c r="Y2074" s="79"/>
      <c r="Z2074" s="79"/>
      <c r="AA2074" s="79"/>
      <c r="AB2074" s="79"/>
      <c r="AC2074" s="79"/>
      <c r="AD2074" s="79"/>
      <c r="AE2074" s="79"/>
      <c r="AR2074" s="161" t="s">
        <v>162</v>
      </c>
      <c r="AT2074" s="161" t="s">
        <v>26</v>
      </c>
      <c r="AU2074" s="161" t="s">
        <v>62</v>
      </c>
      <c r="AY2074" s="72" t="s">
        <v>107</v>
      </c>
      <c r="BE2074" s="162">
        <f>IF(N2074="základní",J2074,0)</f>
        <v>719.33</v>
      </c>
      <c r="BF2074" s="162">
        <f>IF(N2074="snížená",J2074,0)</f>
        <v>0</v>
      </c>
      <c r="BG2074" s="162">
        <f>IF(N2074="zákl. přenesená",J2074,0)</f>
        <v>0</v>
      </c>
      <c r="BH2074" s="162">
        <f>IF(N2074="sníž. přenesená",J2074,0)</f>
        <v>0</v>
      </c>
      <c r="BI2074" s="162">
        <f>IF(N2074="nulová",J2074,0)</f>
        <v>0</v>
      </c>
      <c r="BJ2074" s="72" t="s">
        <v>105</v>
      </c>
      <c r="BK2074" s="162">
        <f>ROUND(I2074*H2074,2)</f>
        <v>719.33</v>
      </c>
      <c r="BL2074" s="72" t="s">
        <v>162</v>
      </c>
      <c r="BM2074" s="161" t="s">
        <v>3245</v>
      </c>
    </row>
    <row r="2075" spans="1:65" s="82" customFormat="1" ht="19.5" x14ac:dyDescent="0.2">
      <c r="A2075" s="79"/>
      <c r="B2075" s="80"/>
      <c r="C2075" s="79"/>
      <c r="D2075" s="163" t="s">
        <v>116</v>
      </c>
      <c r="E2075" s="79"/>
      <c r="F2075" s="164" t="s">
        <v>3246</v>
      </c>
      <c r="G2075" s="79"/>
      <c r="H2075" s="79"/>
      <c r="I2075" s="79"/>
      <c r="J2075" s="79"/>
      <c r="K2075" s="79"/>
      <c r="L2075" s="80"/>
      <c r="M2075" s="165"/>
      <c r="O2075" s="79"/>
      <c r="P2075" s="79"/>
      <c r="Q2075" s="79"/>
      <c r="R2075" s="79"/>
      <c r="S2075" s="79"/>
      <c r="T2075" s="166"/>
      <c r="U2075" s="79"/>
      <c r="V2075" s="79"/>
      <c r="W2075" s="79"/>
      <c r="X2075" s="79"/>
      <c r="Y2075" s="79"/>
      <c r="Z2075" s="79"/>
      <c r="AA2075" s="79"/>
      <c r="AB2075" s="79"/>
      <c r="AC2075" s="79"/>
      <c r="AD2075" s="79"/>
      <c r="AE2075" s="79"/>
      <c r="AT2075" s="72" t="s">
        <v>116</v>
      </c>
      <c r="AU2075" s="72" t="s">
        <v>62</v>
      </c>
    </row>
    <row r="2076" spans="1:65" s="82" customFormat="1" x14ac:dyDescent="0.2">
      <c r="A2076" s="79"/>
      <c r="B2076" s="80"/>
      <c r="C2076" s="79"/>
      <c r="D2076" s="167" t="s">
        <v>118</v>
      </c>
      <c r="E2076" s="79"/>
      <c r="F2076" s="168" t="s">
        <v>4351</v>
      </c>
      <c r="G2076" s="79"/>
      <c r="H2076" s="79"/>
      <c r="I2076" s="79"/>
      <c r="J2076" s="79"/>
      <c r="K2076" s="79"/>
      <c r="L2076" s="80"/>
      <c r="M2076" s="165"/>
      <c r="O2076" s="79"/>
      <c r="P2076" s="79"/>
      <c r="Q2076" s="79"/>
      <c r="R2076" s="79"/>
      <c r="S2076" s="79"/>
      <c r="T2076" s="166"/>
      <c r="U2076" s="79"/>
      <c r="V2076" s="79"/>
      <c r="W2076" s="79"/>
      <c r="X2076" s="79"/>
      <c r="Y2076" s="79"/>
      <c r="Z2076" s="79"/>
      <c r="AA2076" s="79"/>
      <c r="AB2076" s="79"/>
      <c r="AC2076" s="79"/>
      <c r="AD2076" s="79"/>
      <c r="AE2076" s="79"/>
      <c r="AT2076" s="72" t="s">
        <v>118</v>
      </c>
      <c r="AU2076" s="72" t="s">
        <v>62</v>
      </c>
    </row>
    <row r="2077" spans="1:65" s="82" customFormat="1" ht="16.5" customHeight="1" x14ac:dyDescent="0.2">
      <c r="A2077" s="79"/>
      <c r="B2077" s="150"/>
      <c r="C2077" s="151" t="s">
        <v>3247</v>
      </c>
      <c r="D2077" s="151" t="s">
        <v>26</v>
      </c>
      <c r="E2077" s="152" t="s">
        <v>3248</v>
      </c>
      <c r="F2077" s="153" t="s">
        <v>4352</v>
      </c>
      <c r="G2077" s="154" t="s">
        <v>835</v>
      </c>
      <c r="H2077" s="155">
        <v>0.68500000000000005</v>
      </c>
      <c r="I2077" s="156">
        <v>1069.42</v>
      </c>
      <c r="J2077" s="156">
        <f>ROUND(I2077*H2077,2)</f>
        <v>732.55</v>
      </c>
      <c r="K2077" s="153" t="s">
        <v>3562</v>
      </c>
      <c r="L2077" s="80"/>
      <c r="M2077" s="157" t="s">
        <v>31</v>
      </c>
      <c r="N2077" s="158" t="s">
        <v>3550</v>
      </c>
      <c r="O2077" s="159">
        <v>2.2320000000000002</v>
      </c>
      <c r="P2077" s="159">
        <f>O2077*H2077</f>
        <v>1.5289200000000003</v>
      </c>
      <c r="Q2077" s="159">
        <v>0</v>
      </c>
      <c r="R2077" s="159">
        <f>Q2077*H2077</f>
        <v>0</v>
      </c>
      <c r="S2077" s="159">
        <v>0</v>
      </c>
      <c r="T2077" s="160">
        <f>S2077*H2077</f>
        <v>0</v>
      </c>
      <c r="U2077" s="79"/>
      <c r="V2077" s="79"/>
      <c r="W2077" s="79"/>
      <c r="X2077" s="79"/>
      <c r="Y2077" s="79"/>
      <c r="Z2077" s="79"/>
      <c r="AA2077" s="79"/>
      <c r="AB2077" s="79"/>
      <c r="AC2077" s="79"/>
      <c r="AD2077" s="79"/>
      <c r="AE2077" s="79"/>
      <c r="AR2077" s="161" t="s">
        <v>162</v>
      </c>
      <c r="AT2077" s="161" t="s">
        <v>26</v>
      </c>
      <c r="AU2077" s="161" t="s">
        <v>62</v>
      </c>
      <c r="AY2077" s="72" t="s">
        <v>107</v>
      </c>
      <c r="BE2077" s="162">
        <f>IF(N2077="základní",J2077,0)</f>
        <v>732.55</v>
      </c>
      <c r="BF2077" s="162">
        <f>IF(N2077="snížená",J2077,0)</f>
        <v>0</v>
      </c>
      <c r="BG2077" s="162">
        <f>IF(N2077="zákl. přenesená",J2077,0)</f>
        <v>0</v>
      </c>
      <c r="BH2077" s="162">
        <f>IF(N2077="sníž. přenesená",J2077,0)</f>
        <v>0</v>
      </c>
      <c r="BI2077" s="162">
        <f>IF(N2077="nulová",J2077,0)</f>
        <v>0</v>
      </c>
      <c r="BJ2077" s="72" t="s">
        <v>105</v>
      </c>
      <c r="BK2077" s="162">
        <f>ROUND(I2077*H2077,2)</f>
        <v>732.55</v>
      </c>
      <c r="BL2077" s="72" t="s">
        <v>162</v>
      </c>
      <c r="BM2077" s="161" t="s">
        <v>3249</v>
      </c>
    </row>
    <row r="2078" spans="1:65" s="82" customFormat="1" ht="19.5" x14ac:dyDescent="0.2">
      <c r="A2078" s="79"/>
      <c r="B2078" s="80"/>
      <c r="C2078" s="79"/>
      <c r="D2078" s="163" t="s">
        <v>116</v>
      </c>
      <c r="E2078" s="79"/>
      <c r="F2078" s="164" t="s">
        <v>3250</v>
      </c>
      <c r="G2078" s="79"/>
      <c r="H2078" s="79"/>
      <c r="I2078" s="79"/>
      <c r="J2078" s="79"/>
      <c r="K2078" s="79"/>
      <c r="L2078" s="80"/>
      <c r="M2078" s="165"/>
      <c r="O2078" s="79"/>
      <c r="P2078" s="79"/>
      <c r="Q2078" s="79"/>
      <c r="R2078" s="79"/>
      <c r="S2078" s="79"/>
      <c r="T2078" s="166"/>
      <c r="U2078" s="79"/>
      <c r="V2078" s="79"/>
      <c r="W2078" s="79"/>
      <c r="X2078" s="79"/>
      <c r="Y2078" s="79"/>
      <c r="Z2078" s="79"/>
      <c r="AA2078" s="79"/>
      <c r="AB2078" s="79"/>
      <c r="AC2078" s="79"/>
      <c r="AD2078" s="79"/>
      <c r="AE2078" s="79"/>
      <c r="AT2078" s="72" t="s">
        <v>116</v>
      </c>
      <c r="AU2078" s="72" t="s">
        <v>62</v>
      </c>
    </row>
    <row r="2079" spans="1:65" s="82" customFormat="1" x14ac:dyDescent="0.2">
      <c r="A2079" s="79"/>
      <c r="B2079" s="80"/>
      <c r="C2079" s="79"/>
      <c r="D2079" s="167" t="s">
        <v>118</v>
      </c>
      <c r="E2079" s="79"/>
      <c r="F2079" s="168" t="s">
        <v>4353</v>
      </c>
      <c r="G2079" s="79"/>
      <c r="H2079" s="79"/>
      <c r="I2079" s="79"/>
      <c r="J2079" s="79"/>
      <c r="K2079" s="79"/>
      <c r="L2079" s="80"/>
      <c r="M2079" s="165"/>
      <c r="O2079" s="79"/>
      <c r="P2079" s="79"/>
      <c r="Q2079" s="79"/>
      <c r="R2079" s="79"/>
      <c r="S2079" s="79"/>
      <c r="T2079" s="166"/>
      <c r="U2079" s="79"/>
      <c r="V2079" s="79"/>
      <c r="W2079" s="79"/>
      <c r="X2079" s="79"/>
      <c r="Y2079" s="79"/>
      <c r="Z2079" s="79"/>
      <c r="AA2079" s="79"/>
      <c r="AB2079" s="79"/>
      <c r="AC2079" s="79"/>
      <c r="AD2079" s="79"/>
      <c r="AE2079" s="79"/>
      <c r="AT2079" s="72" t="s">
        <v>118</v>
      </c>
      <c r="AU2079" s="72" t="s">
        <v>62</v>
      </c>
    </row>
    <row r="2080" spans="1:65" s="82" customFormat="1" ht="16.5" customHeight="1" x14ac:dyDescent="0.2">
      <c r="A2080" s="79"/>
      <c r="B2080" s="150"/>
      <c r="C2080" s="151" t="s">
        <v>3251</v>
      </c>
      <c r="D2080" s="151" t="s">
        <v>26</v>
      </c>
      <c r="E2080" s="152" t="s">
        <v>3252</v>
      </c>
      <c r="F2080" s="153" t="s">
        <v>4354</v>
      </c>
      <c r="G2080" s="154" t="s">
        <v>835</v>
      </c>
      <c r="H2080" s="155">
        <v>0.68500000000000005</v>
      </c>
      <c r="I2080" s="156">
        <v>1129.32</v>
      </c>
      <c r="J2080" s="156">
        <f>ROUND(I2080*H2080,2)</f>
        <v>773.58</v>
      </c>
      <c r="K2080" s="153" t="s">
        <v>3562</v>
      </c>
      <c r="L2080" s="80"/>
      <c r="M2080" s="157" t="s">
        <v>31</v>
      </c>
      <c r="N2080" s="158" t="s">
        <v>3550</v>
      </c>
      <c r="O2080" s="159">
        <v>2.351</v>
      </c>
      <c r="P2080" s="159">
        <f>O2080*H2080</f>
        <v>1.6104350000000001</v>
      </c>
      <c r="Q2080" s="159">
        <v>0</v>
      </c>
      <c r="R2080" s="159">
        <f>Q2080*H2080</f>
        <v>0</v>
      </c>
      <c r="S2080" s="159">
        <v>0</v>
      </c>
      <c r="T2080" s="160">
        <f>S2080*H2080</f>
        <v>0</v>
      </c>
      <c r="U2080" s="79"/>
      <c r="V2080" s="79"/>
      <c r="W2080" s="79"/>
      <c r="X2080" s="79"/>
      <c r="Y2080" s="79"/>
      <c r="Z2080" s="79"/>
      <c r="AA2080" s="79"/>
      <c r="AB2080" s="79"/>
      <c r="AC2080" s="79"/>
      <c r="AD2080" s="79"/>
      <c r="AE2080" s="79"/>
      <c r="AR2080" s="161" t="s">
        <v>162</v>
      </c>
      <c r="AT2080" s="161" t="s">
        <v>26</v>
      </c>
      <c r="AU2080" s="161" t="s">
        <v>62</v>
      </c>
      <c r="AY2080" s="72" t="s">
        <v>107</v>
      </c>
      <c r="BE2080" s="162">
        <f>IF(N2080="základní",J2080,0)</f>
        <v>773.58</v>
      </c>
      <c r="BF2080" s="162">
        <f>IF(N2080="snížená",J2080,0)</f>
        <v>0</v>
      </c>
      <c r="BG2080" s="162">
        <f>IF(N2080="zákl. přenesená",J2080,0)</f>
        <v>0</v>
      </c>
      <c r="BH2080" s="162">
        <f>IF(N2080="sníž. přenesená",J2080,0)</f>
        <v>0</v>
      </c>
      <c r="BI2080" s="162">
        <f>IF(N2080="nulová",J2080,0)</f>
        <v>0</v>
      </c>
      <c r="BJ2080" s="72" t="s">
        <v>105</v>
      </c>
      <c r="BK2080" s="162">
        <f>ROUND(I2080*H2080,2)</f>
        <v>773.58</v>
      </c>
      <c r="BL2080" s="72" t="s">
        <v>162</v>
      </c>
      <c r="BM2080" s="161" t="s">
        <v>3253</v>
      </c>
    </row>
    <row r="2081" spans="1:65" s="82" customFormat="1" ht="19.5" x14ac:dyDescent="0.2">
      <c r="A2081" s="79"/>
      <c r="B2081" s="80"/>
      <c r="C2081" s="79"/>
      <c r="D2081" s="163" t="s">
        <v>116</v>
      </c>
      <c r="E2081" s="79"/>
      <c r="F2081" s="164" t="s">
        <v>3254</v>
      </c>
      <c r="G2081" s="79"/>
      <c r="H2081" s="79"/>
      <c r="I2081" s="79"/>
      <c r="J2081" s="79"/>
      <c r="K2081" s="79"/>
      <c r="L2081" s="80"/>
      <c r="M2081" s="165"/>
      <c r="O2081" s="79"/>
      <c r="P2081" s="79"/>
      <c r="Q2081" s="79"/>
      <c r="R2081" s="79"/>
      <c r="S2081" s="79"/>
      <c r="T2081" s="166"/>
      <c r="U2081" s="79"/>
      <c r="V2081" s="79"/>
      <c r="W2081" s="79"/>
      <c r="X2081" s="79"/>
      <c r="Y2081" s="79"/>
      <c r="Z2081" s="79"/>
      <c r="AA2081" s="79"/>
      <c r="AB2081" s="79"/>
      <c r="AC2081" s="79"/>
      <c r="AD2081" s="79"/>
      <c r="AE2081" s="79"/>
      <c r="AT2081" s="72" t="s">
        <v>116</v>
      </c>
      <c r="AU2081" s="72" t="s">
        <v>62</v>
      </c>
    </row>
    <row r="2082" spans="1:65" s="82" customFormat="1" x14ac:dyDescent="0.2">
      <c r="A2082" s="79"/>
      <c r="B2082" s="80"/>
      <c r="C2082" s="79"/>
      <c r="D2082" s="167" t="s">
        <v>118</v>
      </c>
      <c r="E2082" s="79"/>
      <c r="F2082" s="168" t="s">
        <v>4355</v>
      </c>
      <c r="G2082" s="79"/>
      <c r="H2082" s="79"/>
      <c r="I2082" s="79"/>
      <c r="J2082" s="79"/>
      <c r="K2082" s="79"/>
      <c r="L2082" s="80"/>
      <c r="M2082" s="165"/>
      <c r="O2082" s="79"/>
      <c r="P2082" s="79"/>
      <c r="Q2082" s="79"/>
      <c r="R2082" s="79"/>
      <c r="S2082" s="79"/>
      <c r="T2082" s="166"/>
      <c r="U2082" s="79"/>
      <c r="V2082" s="79"/>
      <c r="W2082" s="79"/>
      <c r="X2082" s="79"/>
      <c r="Y2082" s="79"/>
      <c r="Z2082" s="79"/>
      <c r="AA2082" s="79"/>
      <c r="AB2082" s="79"/>
      <c r="AC2082" s="79"/>
      <c r="AD2082" s="79"/>
      <c r="AE2082" s="79"/>
      <c r="AT2082" s="72" t="s">
        <v>118</v>
      </c>
      <c r="AU2082" s="72" t="s">
        <v>62</v>
      </c>
    </row>
    <row r="2083" spans="1:65" s="82" customFormat="1" ht="16.5" customHeight="1" x14ac:dyDescent="0.2">
      <c r="A2083" s="79"/>
      <c r="B2083" s="150"/>
      <c r="C2083" s="151" t="s">
        <v>3255</v>
      </c>
      <c r="D2083" s="151" t="s">
        <v>26</v>
      </c>
      <c r="E2083" s="152" t="s">
        <v>3256</v>
      </c>
      <c r="F2083" s="153" t="s">
        <v>3257</v>
      </c>
      <c r="G2083" s="154" t="s">
        <v>835</v>
      </c>
      <c r="H2083" s="155">
        <v>0.68500000000000005</v>
      </c>
      <c r="I2083" s="156">
        <v>553.37</v>
      </c>
      <c r="J2083" s="156">
        <f>ROUND(I2083*H2083,2)</f>
        <v>379.06</v>
      </c>
      <c r="K2083" s="153" t="s">
        <v>3562</v>
      </c>
      <c r="L2083" s="80"/>
      <c r="M2083" s="157" t="s">
        <v>31</v>
      </c>
      <c r="N2083" s="158" t="s">
        <v>3550</v>
      </c>
      <c r="O2083" s="159">
        <v>1.21</v>
      </c>
      <c r="P2083" s="159">
        <f>O2083*H2083</f>
        <v>0.82885000000000009</v>
      </c>
      <c r="Q2083" s="159">
        <v>0</v>
      </c>
      <c r="R2083" s="159">
        <f>Q2083*H2083</f>
        <v>0</v>
      </c>
      <c r="S2083" s="159">
        <v>0</v>
      </c>
      <c r="T2083" s="160">
        <f>S2083*H2083</f>
        <v>0</v>
      </c>
      <c r="U2083" s="79"/>
      <c r="V2083" s="79"/>
      <c r="W2083" s="79"/>
      <c r="X2083" s="79"/>
      <c r="Y2083" s="79"/>
      <c r="Z2083" s="79"/>
      <c r="AA2083" s="79"/>
      <c r="AB2083" s="79"/>
      <c r="AC2083" s="79"/>
      <c r="AD2083" s="79"/>
      <c r="AE2083" s="79"/>
      <c r="AR2083" s="161" t="s">
        <v>162</v>
      </c>
      <c r="AT2083" s="161" t="s">
        <v>26</v>
      </c>
      <c r="AU2083" s="161" t="s">
        <v>62</v>
      </c>
      <c r="AY2083" s="72" t="s">
        <v>107</v>
      </c>
      <c r="BE2083" s="162">
        <f>IF(N2083="základní",J2083,0)</f>
        <v>379.06</v>
      </c>
      <c r="BF2083" s="162">
        <f>IF(N2083="snížená",J2083,0)</f>
        <v>0</v>
      </c>
      <c r="BG2083" s="162">
        <f>IF(N2083="zákl. přenesená",J2083,0)</f>
        <v>0</v>
      </c>
      <c r="BH2083" s="162">
        <f>IF(N2083="sníž. přenesená",J2083,0)</f>
        <v>0</v>
      </c>
      <c r="BI2083" s="162">
        <f>IF(N2083="nulová",J2083,0)</f>
        <v>0</v>
      </c>
      <c r="BJ2083" s="72" t="s">
        <v>105</v>
      </c>
      <c r="BK2083" s="162">
        <f>ROUND(I2083*H2083,2)</f>
        <v>379.06</v>
      </c>
      <c r="BL2083" s="72" t="s">
        <v>162</v>
      </c>
      <c r="BM2083" s="161" t="s">
        <v>3258</v>
      </c>
    </row>
    <row r="2084" spans="1:65" s="82" customFormat="1" ht="19.5" x14ac:dyDescent="0.2">
      <c r="A2084" s="79"/>
      <c r="B2084" s="80"/>
      <c r="C2084" s="79"/>
      <c r="D2084" s="163" t="s">
        <v>116</v>
      </c>
      <c r="E2084" s="79"/>
      <c r="F2084" s="164" t="s">
        <v>3259</v>
      </c>
      <c r="G2084" s="79"/>
      <c r="H2084" s="79"/>
      <c r="I2084" s="79"/>
      <c r="J2084" s="79"/>
      <c r="K2084" s="79"/>
      <c r="L2084" s="80"/>
      <c r="M2084" s="165"/>
      <c r="O2084" s="79"/>
      <c r="P2084" s="79"/>
      <c r="Q2084" s="79"/>
      <c r="R2084" s="79"/>
      <c r="S2084" s="79"/>
      <c r="T2084" s="166"/>
      <c r="U2084" s="79"/>
      <c r="V2084" s="79"/>
      <c r="W2084" s="79"/>
      <c r="X2084" s="79"/>
      <c r="Y2084" s="79"/>
      <c r="Z2084" s="79"/>
      <c r="AA2084" s="79"/>
      <c r="AB2084" s="79"/>
      <c r="AC2084" s="79"/>
      <c r="AD2084" s="79"/>
      <c r="AE2084" s="79"/>
      <c r="AT2084" s="72" t="s">
        <v>116</v>
      </c>
      <c r="AU2084" s="72" t="s">
        <v>62</v>
      </c>
    </row>
    <row r="2085" spans="1:65" s="82" customFormat="1" x14ac:dyDescent="0.2">
      <c r="A2085" s="79"/>
      <c r="B2085" s="80"/>
      <c r="C2085" s="79"/>
      <c r="D2085" s="167" t="s">
        <v>118</v>
      </c>
      <c r="E2085" s="79"/>
      <c r="F2085" s="168" t="s">
        <v>4356</v>
      </c>
      <c r="G2085" s="79"/>
      <c r="H2085" s="79"/>
      <c r="I2085" s="79"/>
      <c r="J2085" s="79"/>
      <c r="K2085" s="79"/>
      <c r="L2085" s="80"/>
      <c r="M2085" s="165"/>
      <c r="O2085" s="79"/>
      <c r="P2085" s="79"/>
      <c r="Q2085" s="79"/>
      <c r="R2085" s="79"/>
      <c r="S2085" s="79"/>
      <c r="T2085" s="166"/>
      <c r="U2085" s="79"/>
      <c r="V2085" s="79"/>
      <c r="W2085" s="79"/>
      <c r="X2085" s="79"/>
      <c r="Y2085" s="79"/>
      <c r="Z2085" s="79"/>
      <c r="AA2085" s="79"/>
      <c r="AB2085" s="79"/>
      <c r="AC2085" s="79"/>
      <c r="AD2085" s="79"/>
      <c r="AE2085" s="79"/>
      <c r="AT2085" s="72" t="s">
        <v>118</v>
      </c>
      <c r="AU2085" s="72" t="s">
        <v>62</v>
      </c>
    </row>
    <row r="2086" spans="1:65" s="82" customFormat="1" ht="16.5" customHeight="1" x14ac:dyDescent="0.2">
      <c r="A2086" s="79"/>
      <c r="B2086" s="150"/>
      <c r="C2086" s="151" t="s">
        <v>3260</v>
      </c>
      <c r="D2086" s="151" t="s">
        <v>26</v>
      </c>
      <c r="E2086" s="152" t="s">
        <v>3261</v>
      </c>
      <c r="F2086" s="153" t="s">
        <v>3262</v>
      </c>
      <c r="G2086" s="154" t="s">
        <v>835</v>
      </c>
      <c r="H2086" s="155">
        <v>0.68500000000000005</v>
      </c>
      <c r="I2086" s="156">
        <v>1805.19</v>
      </c>
      <c r="J2086" s="156">
        <f>ROUND(I2086*H2086,2)</f>
        <v>1236.56</v>
      </c>
      <c r="K2086" s="153" t="s">
        <v>3562</v>
      </c>
      <c r="L2086" s="80"/>
      <c r="M2086" s="157" t="s">
        <v>31</v>
      </c>
      <c r="N2086" s="158" t="s">
        <v>3550</v>
      </c>
      <c r="O2086" s="159">
        <v>1.7210000000000001</v>
      </c>
      <c r="P2086" s="159">
        <f>O2086*H2086</f>
        <v>1.1788850000000002</v>
      </c>
      <c r="Q2086" s="159">
        <v>0</v>
      </c>
      <c r="R2086" s="159">
        <f>Q2086*H2086</f>
        <v>0</v>
      </c>
      <c r="S2086" s="159">
        <v>0</v>
      </c>
      <c r="T2086" s="160">
        <f>S2086*H2086</f>
        <v>0</v>
      </c>
      <c r="U2086" s="79"/>
      <c r="V2086" s="79"/>
      <c r="W2086" s="79"/>
      <c r="X2086" s="79"/>
      <c r="Y2086" s="79"/>
      <c r="Z2086" s="79"/>
      <c r="AA2086" s="79"/>
      <c r="AB2086" s="79"/>
      <c r="AC2086" s="79"/>
      <c r="AD2086" s="79"/>
      <c r="AE2086" s="79"/>
      <c r="AR2086" s="161" t="s">
        <v>162</v>
      </c>
      <c r="AT2086" s="161" t="s">
        <v>26</v>
      </c>
      <c r="AU2086" s="161" t="s">
        <v>62</v>
      </c>
      <c r="AY2086" s="72" t="s">
        <v>107</v>
      </c>
      <c r="BE2086" s="162">
        <f>IF(N2086="základní",J2086,0)</f>
        <v>1236.56</v>
      </c>
      <c r="BF2086" s="162">
        <f>IF(N2086="snížená",J2086,0)</f>
        <v>0</v>
      </c>
      <c r="BG2086" s="162">
        <f>IF(N2086="zákl. přenesená",J2086,0)</f>
        <v>0</v>
      </c>
      <c r="BH2086" s="162">
        <f>IF(N2086="sníž. přenesená",J2086,0)</f>
        <v>0</v>
      </c>
      <c r="BI2086" s="162">
        <f>IF(N2086="nulová",J2086,0)</f>
        <v>0</v>
      </c>
      <c r="BJ2086" s="72" t="s">
        <v>105</v>
      </c>
      <c r="BK2086" s="162">
        <f>ROUND(I2086*H2086,2)</f>
        <v>1236.56</v>
      </c>
      <c r="BL2086" s="72" t="s">
        <v>162</v>
      </c>
      <c r="BM2086" s="161" t="s">
        <v>3263</v>
      </c>
    </row>
    <row r="2087" spans="1:65" s="82" customFormat="1" ht="19.5" x14ac:dyDescent="0.2">
      <c r="A2087" s="79"/>
      <c r="B2087" s="80"/>
      <c r="C2087" s="79"/>
      <c r="D2087" s="163" t="s">
        <v>116</v>
      </c>
      <c r="E2087" s="79"/>
      <c r="F2087" s="164" t="s">
        <v>3264</v>
      </c>
      <c r="G2087" s="79"/>
      <c r="H2087" s="79"/>
      <c r="I2087" s="79"/>
      <c r="J2087" s="79"/>
      <c r="K2087" s="79"/>
      <c r="L2087" s="80"/>
      <c r="M2087" s="165"/>
      <c r="O2087" s="79"/>
      <c r="P2087" s="79"/>
      <c r="Q2087" s="79"/>
      <c r="R2087" s="79"/>
      <c r="S2087" s="79"/>
      <c r="T2087" s="166"/>
      <c r="U2087" s="79"/>
      <c r="V2087" s="79"/>
      <c r="W2087" s="79"/>
      <c r="X2087" s="79"/>
      <c r="Y2087" s="79"/>
      <c r="Z2087" s="79"/>
      <c r="AA2087" s="79"/>
      <c r="AB2087" s="79"/>
      <c r="AC2087" s="79"/>
      <c r="AD2087" s="79"/>
      <c r="AE2087" s="79"/>
      <c r="AT2087" s="72" t="s">
        <v>116</v>
      </c>
      <c r="AU2087" s="72" t="s">
        <v>62</v>
      </c>
    </row>
    <row r="2088" spans="1:65" s="82" customFormat="1" x14ac:dyDescent="0.2">
      <c r="A2088" s="79"/>
      <c r="B2088" s="80"/>
      <c r="C2088" s="79"/>
      <c r="D2088" s="167" t="s">
        <v>118</v>
      </c>
      <c r="E2088" s="79"/>
      <c r="F2088" s="168" t="s">
        <v>4357</v>
      </c>
      <c r="G2088" s="79"/>
      <c r="H2088" s="79"/>
      <c r="I2088" s="79"/>
      <c r="J2088" s="79"/>
      <c r="K2088" s="79"/>
      <c r="L2088" s="80"/>
      <c r="M2088" s="165"/>
      <c r="O2088" s="79"/>
      <c r="P2088" s="79"/>
      <c r="Q2088" s="79"/>
      <c r="R2088" s="79"/>
      <c r="S2088" s="79"/>
      <c r="T2088" s="166"/>
      <c r="U2088" s="79"/>
      <c r="V2088" s="79"/>
      <c r="W2088" s="79"/>
      <c r="X2088" s="79"/>
      <c r="Y2088" s="79"/>
      <c r="Z2088" s="79"/>
      <c r="AA2088" s="79"/>
      <c r="AB2088" s="79"/>
      <c r="AC2088" s="79"/>
      <c r="AD2088" s="79"/>
      <c r="AE2088" s="79"/>
      <c r="AT2088" s="72" t="s">
        <v>118</v>
      </c>
      <c r="AU2088" s="72" t="s">
        <v>62</v>
      </c>
    </row>
    <row r="2089" spans="1:65" s="138" customFormat="1" ht="22.9" customHeight="1" x14ac:dyDescent="0.2">
      <c r="B2089" s="139"/>
      <c r="D2089" s="140" t="s">
        <v>102</v>
      </c>
      <c r="E2089" s="148" t="s">
        <v>3265</v>
      </c>
      <c r="F2089" s="148" t="s">
        <v>3266</v>
      </c>
      <c r="J2089" s="149">
        <f>BK2089</f>
        <v>1185309.8599999999</v>
      </c>
      <c r="L2089" s="139"/>
      <c r="M2089" s="143"/>
      <c r="P2089" s="144">
        <f>SUM(P2090:P2263)</f>
        <v>203.04749099999998</v>
      </c>
      <c r="R2089" s="144">
        <f>SUM(R2090:R2263)</f>
        <v>6.6489459999999987</v>
      </c>
      <c r="T2089" s="145">
        <f>SUM(T2090:T2263)</f>
        <v>4.3606600000000002</v>
      </c>
      <c r="AR2089" s="140" t="s">
        <v>62</v>
      </c>
      <c r="AT2089" s="146" t="s">
        <v>102</v>
      </c>
      <c r="AU2089" s="146" t="s">
        <v>105</v>
      </c>
      <c r="AY2089" s="140" t="s">
        <v>107</v>
      </c>
      <c r="BK2089" s="147">
        <f>SUM(BK2090:BK2263)</f>
        <v>1185309.8599999999</v>
      </c>
    </row>
    <row r="2090" spans="1:65" s="82" customFormat="1" ht="16.5" customHeight="1" x14ac:dyDescent="0.2">
      <c r="A2090" s="79"/>
      <c r="B2090" s="150"/>
      <c r="C2090" s="151" t="s">
        <v>3267</v>
      </c>
      <c r="D2090" s="151" t="s">
        <v>26</v>
      </c>
      <c r="E2090" s="152" t="s">
        <v>3268</v>
      </c>
      <c r="F2090" s="153" t="s">
        <v>3269</v>
      </c>
      <c r="G2090" s="154" t="s">
        <v>112</v>
      </c>
      <c r="H2090" s="155">
        <v>15</v>
      </c>
      <c r="I2090" s="156">
        <v>38.24</v>
      </c>
      <c r="J2090" s="156">
        <f>ROUND(I2090*H2090,2)</f>
        <v>573.6</v>
      </c>
      <c r="K2090" s="153" t="s">
        <v>3562</v>
      </c>
      <c r="L2090" s="80"/>
      <c r="M2090" s="157" t="s">
        <v>31</v>
      </c>
      <c r="N2090" s="158" t="s">
        <v>3550</v>
      </c>
      <c r="O2090" s="159">
        <v>8.2000000000000003E-2</v>
      </c>
      <c r="P2090" s="159">
        <f>O2090*H2090</f>
        <v>1.23</v>
      </c>
      <c r="Q2090" s="159">
        <v>0</v>
      </c>
      <c r="R2090" s="159">
        <f>Q2090*H2090</f>
        <v>0</v>
      </c>
      <c r="S2090" s="159">
        <v>2.3800000000000002E-2</v>
      </c>
      <c r="T2090" s="160">
        <f>S2090*H2090</f>
        <v>0.35700000000000004</v>
      </c>
      <c r="U2090" s="79"/>
      <c r="V2090" s="79"/>
      <c r="W2090" s="79"/>
      <c r="X2090" s="79"/>
      <c r="Y2090" s="79"/>
      <c r="Z2090" s="79"/>
      <c r="AA2090" s="79"/>
      <c r="AB2090" s="79"/>
      <c r="AC2090" s="79"/>
      <c r="AD2090" s="79"/>
      <c r="AE2090" s="79"/>
      <c r="AR2090" s="161" t="s">
        <v>162</v>
      </c>
      <c r="AT2090" s="161" t="s">
        <v>26</v>
      </c>
      <c r="AU2090" s="161" t="s">
        <v>62</v>
      </c>
      <c r="AY2090" s="72" t="s">
        <v>107</v>
      </c>
      <c r="BE2090" s="162">
        <f>IF(N2090="základní",J2090,0)</f>
        <v>573.6</v>
      </c>
      <c r="BF2090" s="162">
        <f>IF(N2090="snížená",J2090,0)</f>
        <v>0</v>
      </c>
      <c r="BG2090" s="162">
        <f>IF(N2090="zákl. přenesená",J2090,0)</f>
        <v>0</v>
      </c>
      <c r="BH2090" s="162">
        <f>IF(N2090="sníž. přenesená",J2090,0)</f>
        <v>0</v>
      </c>
      <c r="BI2090" s="162">
        <f>IF(N2090="nulová",J2090,0)</f>
        <v>0</v>
      </c>
      <c r="BJ2090" s="72" t="s">
        <v>105</v>
      </c>
      <c r="BK2090" s="162">
        <f>ROUND(I2090*H2090,2)</f>
        <v>573.6</v>
      </c>
      <c r="BL2090" s="72" t="s">
        <v>162</v>
      </c>
      <c r="BM2090" s="161" t="s">
        <v>3270</v>
      </c>
    </row>
    <row r="2091" spans="1:65" s="82" customFormat="1" x14ac:dyDescent="0.2">
      <c r="A2091" s="79"/>
      <c r="B2091" s="80"/>
      <c r="C2091" s="79"/>
      <c r="D2091" s="163" t="s">
        <v>116</v>
      </c>
      <c r="E2091" s="79"/>
      <c r="F2091" s="164" t="s">
        <v>3271</v>
      </c>
      <c r="G2091" s="79"/>
      <c r="H2091" s="79"/>
      <c r="I2091" s="79"/>
      <c r="J2091" s="79"/>
      <c r="K2091" s="79"/>
      <c r="L2091" s="80"/>
      <c r="M2091" s="165"/>
      <c r="O2091" s="79"/>
      <c r="P2091" s="79"/>
      <c r="Q2091" s="79"/>
      <c r="R2091" s="79"/>
      <c r="S2091" s="79"/>
      <c r="T2091" s="166"/>
      <c r="U2091" s="79"/>
      <c r="V2091" s="79"/>
      <c r="W2091" s="79"/>
      <c r="X2091" s="79"/>
      <c r="Y2091" s="79"/>
      <c r="Z2091" s="79"/>
      <c r="AA2091" s="79"/>
      <c r="AB2091" s="79"/>
      <c r="AC2091" s="79"/>
      <c r="AD2091" s="79"/>
      <c r="AE2091" s="79"/>
      <c r="AT2091" s="72" t="s">
        <v>116</v>
      </c>
      <c r="AU2091" s="72" t="s">
        <v>62</v>
      </c>
    </row>
    <row r="2092" spans="1:65" s="82" customFormat="1" x14ac:dyDescent="0.2">
      <c r="A2092" s="79"/>
      <c r="B2092" s="80"/>
      <c r="C2092" s="79"/>
      <c r="D2092" s="167" t="s">
        <v>118</v>
      </c>
      <c r="E2092" s="79"/>
      <c r="F2092" s="168" t="s">
        <v>4358</v>
      </c>
      <c r="G2092" s="79"/>
      <c r="H2092" s="79"/>
      <c r="I2092" s="79"/>
      <c r="J2092" s="79"/>
      <c r="K2092" s="79"/>
      <c r="L2092" s="80"/>
      <c r="M2092" s="165"/>
      <c r="O2092" s="79"/>
      <c r="P2092" s="79"/>
      <c r="Q2092" s="79"/>
      <c r="R2092" s="79"/>
      <c r="S2092" s="79"/>
      <c r="T2092" s="166"/>
      <c r="U2092" s="79"/>
      <c r="V2092" s="79"/>
      <c r="W2092" s="79"/>
      <c r="X2092" s="79"/>
      <c r="Y2092" s="79"/>
      <c r="Z2092" s="79"/>
      <c r="AA2092" s="79"/>
      <c r="AB2092" s="79"/>
      <c r="AC2092" s="79"/>
      <c r="AD2092" s="79"/>
      <c r="AE2092" s="79"/>
      <c r="AT2092" s="72" t="s">
        <v>118</v>
      </c>
      <c r="AU2092" s="72" t="s">
        <v>62</v>
      </c>
    </row>
    <row r="2093" spans="1:65" s="82" customFormat="1" ht="16.5" customHeight="1" x14ac:dyDescent="0.2">
      <c r="A2093" s="79"/>
      <c r="B2093" s="150"/>
      <c r="C2093" s="151" t="s">
        <v>3272</v>
      </c>
      <c r="D2093" s="151" t="s">
        <v>26</v>
      </c>
      <c r="E2093" s="152" t="s">
        <v>3273</v>
      </c>
      <c r="F2093" s="153" t="s">
        <v>3274</v>
      </c>
      <c r="G2093" s="154" t="s">
        <v>112</v>
      </c>
      <c r="H2093" s="155">
        <v>45</v>
      </c>
      <c r="I2093" s="156">
        <v>38.24</v>
      </c>
      <c r="J2093" s="156">
        <f>ROUND(I2093*H2093,2)</f>
        <v>1720.8</v>
      </c>
      <c r="K2093" s="153" t="s">
        <v>3562</v>
      </c>
      <c r="L2093" s="80"/>
      <c r="M2093" s="157" t="s">
        <v>31</v>
      </c>
      <c r="N2093" s="158" t="s">
        <v>3550</v>
      </c>
      <c r="O2093" s="159">
        <v>8.2000000000000003E-2</v>
      </c>
      <c r="P2093" s="159">
        <f>O2093*H2093</f>
        <v>3.69</v>
      </c>
      <c r="Q2093" s="159">
        <v>0</v>
      </c>
      <c r="R2093" s="159">
        <f>Q2093*H2093</f>
        <v>0</v>
      </c>
      <c r="S2093" s="159">
        <v>1.057E-2</v>
      </c>
      <c r="T2093" s="160">
        <f>S2093*H2093</f>
        <v>0.47564999999999996</v>
      </c>
      <c r="U2093" s="79"/>
      <c r="V2093" s="79"/>
      <c r="W2093" s="79"/>
      <c r="X2093" s="79"/>
      <c r="Y2093" s="79"/>
      <c r="Z2093" s="79"/>
      <c r="AA2093" s="79"/>
      <c r="AB2093" s="79"/>
      <c r="AC2093" s="79"/>
      <c r="AD2093" s="79"/>
      <c r="AE2093" s="79"/>
      <c r="AR2093" s="161" t="s">
        <v>162</v>
      </c>
      <c r="AT2093" s="161" t="s">
        <v>26</v>
      </c>
      <c r="AU2093" s="161" t="s">
        <v>62</v>
      </c>
      <c r="AY2093" s="72" t="s">
        <v>107</v>
      </c>
      <c r="BE2093" s="162">
        <f>IF(N2093="základní",J2093,0)</f>
        <v>1720.8</v>
      </c>
      <c r="BF2093" s="162">
        <f>IF(N2093="snížená",J2093,0)</f>
        <v>0</v>
      </c>
      <c r="BG2093" s="162">
        <f>IF(N2093="zákl. přenesená",J2093,0)</f>
        <v>0</v>
      </c>
      <c r="BH2093" s="162">
        <f>IF(N2093="sníž. přenesená",J2093,0)</f>
        <v>0</v>
      </c>
      <c r="BI2093" s="162">
        <f>IF(N2093="nulová",J2093,0)</f>
        <v>0</v>
      </c>
      <c r="BJ2093" s="72" t="s">
        <v>105</v>
      </c>
      <c r="BK2093" s="162">
        <f>ROUND(I2093*H2093,2)</f>
        <v>1720.8</v>
      </c>
      <c r="BL2093" s="72" t="s">
        <v>162</v>
      </c>
      <c r="BM2093" s="161" t="s">
        <v>3275</v>
      </c>
    </row>
    <row r="2094" spans="1:65" s="82" customFormat="1" x14ac:dyDescent="0.2">
      <c r="A2094" s="79"/>
      <c r="B2094" s="80"/>
      <c r="C2094" s="79"/>
      <c r="D2094" s="163" t="s">
        <v>116</v>
      </c>
      <c r="E2094" s="79"/>
      <c r="F2094" s="164" t="s">
        <v>3276</v>
      </c>
      <c r="G2094" s="79"/>
      <c r="H2094" s="79"/>
      <c r="I2094" s="79"/>
      <c r="J2094" s="79"/>
      <c r="K2094" s="79"/>
      <c r="L2094" s="80"/>
      <c r="M2094" s="165"/>
      <c r="O2094" s="79"/>
      <c r="P2094" s="79"/>
      <c r="Q2094" s="79"/>
      <c r="R2094" s="79"/>
      <c r="S2094" s="79"/>
      <c r="T2094" s="166"/>
      <c r="U2094" s="79"/>
      <c r="V2094" s="79"/>
      <c r="W2094" s="79"/>
      <c r="X2094" s="79"/>
      <c r="Y2094" s="79"/>
      <c r="Z2094" s="79"/>
      <c r="AA2094" s="79"/>
      <c r="AB2094" s="79"/>
      <c r="AC2094" s="79"/>
      <c r="AD2094" s="79"/>
      <c r="AE2094" s="79"/>
      <c r="AT2094" s="72" t="s">
        <v>116</v>
      </c>
      <c r="AU2094" s="72" t="s">
        <v>62</v>
      </c>
    </row>
    <row r="2095" spans="1:65" s="82" customFormat="1" x14ac:dyDescent="0.2">
      <c r="A2095" s="79"/>
      <c r="B2095" s="80"/>
      <c r="C2095" s="79"/>
      <c r="D2095" s="167" t="s">
        <v>118</v>
      </c>
      <c r="E2095" s="79"/>
      <c r="F2095" s="168" t="s">
        <v>4359</v>
      </c>
      <c r="G2095" s="79"/>
      <c r="H2095" s="79"/>
      <c r="I2095" s="79"/>
      <c r="J2095" s="79"/>
      <c r="K2095" s="79"/>
      <c r="L2095" s="80"/>
      <c r="M2095" s="165"/>
      <c r="O2095" s="79"/>
      <c r="P2095" s="79"/>
      <c r="Q2095" s="79"/>
      <c r="R2095" s="79"/>
      <c r="S2095" s="79"/>
      <c r="T2095" s="166"/>
      <c r="U2095" s="79"/>
      <c r="V2095" s="79"/>
      <c r="W2095" s="79"/>
      <c r="X2095" s="79"/>
      <c r="Y2095" s="79"/>
      <c r="Z2095" s="79"/>
      <c r="AA2095" s="79"/>
      <c r="AB2095" s="79"/>
      <c r="AC2095" s="79"/>
      <c r="AD2095" s="79"/>
      <c r="AE2095" s="79"/>
      <c r="AT2095" s="72" t="s">
        <v>118</v>
      </c>
      <c r="AU2095" s="72" t="s">
        <v>62</v>
      </c>
    </row>
    <row r="2096" spans="1:65" s="82" customFormat="1" ht="16.5" customHeight="1" x14ac:dyDescent="0.2">
      <c r="A2096" s="79"/>
      <c r="B2096" s="150"/>
      <c r="C2096" s="151" t="s">
        <v>3277</v>
      </c>
      <c r="D2096" s="151" t="s">
        <v>26</v>
      </c>
      <c r="E2096" s="152" t="s">
        <v>3278</v>
      </c>
      <c r="F2096" s="153" t="s">
        <v>3279</v>
      </c>
      <c r="G2096" s="154" t="s">
        <v>112</v>
      </c>
      <c r="H2096" s="155">
        <v>5</v>
      </c>
      <c r="I2096" s="156">
        <v>38.24</v>
      </c>
      <c r="J2096" s="156">
        <f>ROUND(I2096*H2096,2)</f>
        <v>191.2</v>
      </c>
      <c r="K2096" s="153" t="s">
        <v>3562</v>
      </c>
      <c r="L2096" s="80"/>
      <c r="M2096" s="157" t="s">
        <v>31</v>
      </c>
      <c r="N2096" s="158" t="s">
        <v>3550</v>
      </c>
      <c r="O2096" s="159">
        <v>8.2000000000000003E-2</v>
      </c>
      <c r="P2096" s="159">
        <f>O2096*H2096</f>
        <v>0.41000000000000003</v>
      </c>
      <c r="Q2096" s="159">
        <v>0</v>
      </c>
      <c r="R2096" s="159">
        <f>Q2096*H2096</f>
        <v>0</v>
      </c>
      <c r="S2096" s="159">
        <v>4.8399999999999997E-3</v>
      </c>
      <c r="T2096" s="160">
        <f>S2096*H2096</f>
        <v>2.4199999999999999E-2</v>
      </c>
      <c r="U2096" s="79"/>
      <c r="V2096" s="79"/>
      <c r="W2096" s="79"/>
      <c r="X2096" s="79"/>
      <c r="Y2096" s="79"/>
      <c r="Z2096" s="79"/>
      <c r="AA2096" s="79"/>
      <c r="AB2096" s="79"/>
      <c r="AC2096" s="79"/>
      <c r="AD2096" s="79"/>
      <c r="AE2096" s="79"/>
      <c r="AR2096" s="161" t="s">
        <v>162</v>
      </c>
      <c r="AT2096" s="161" t="s">
        <v>26</v>
      </c>
      <c r="AU2096" s="161" t="s">
        <v>62</v>
      </c>
      <c r="AY2096" s="72" t="s">
        <v>107</v>
      </c>
      <c r="BE2096" s="162">
        <f>IF(N2096="základní",J2096,0)</f>
        <v>191.2</v>
      </c>
      <c r="BF2096" s="162">
        <f>IF(N2096="snížená",J2096,0)</f>
        <v>0</v>
      </c>
      <c r="BG2096" s="162">
        <f>IF(N2096="zákl. přenesená",J2096,0)</f>
        <v>0</v>
      </c>
      <c r="BH2096" s="162">
        <f>IF(N2096="sníž. přenesená",J2096,0)</f>
        <v>0</v>
      </c>
      <c r="BI2096" s="162">
        <f>IF(N2096="nulová",J2096,0)</f>
        <v>0</v>
      </c>
      <c r="BJ2096" s="72" t="s">
        <v>105</v>
      </c>
      <c r="BK2096" s="162">
        <f>ROUND(I2096*H2096,2)</f>
        <v>191.2</v>
      </c>
      <c r="BL2096" s="72" t="s">
        <v>162</v>
      </c>
      <c r="BM2096" s="161" t="s">
        <v>3280</v>
      </c>
    </row>
    <row r="2097" spans="1:65" s="82" customFormat="1" x14ac:dyDescent="0.2">
      <c r="A2097" s="79"/>
      <c r="B2097" s="80"/>
      <c r="C2097" s="79"/>
      <c r="D2097" s="163" t="s">
        <v>116</v>
      </c>
      <c r="E2097" s="79"/>
      <c r="F2097" s="164" t="s">
        <v>3281</v>
      </c>
      <c r="G2097" s="79"/>
      <c r="H2097" s="79"/>
      <c r="I2097" s="79"/>
      <c r="J2097" s="79"/>
      <c r="K2097" s="79"/>
      <c r="L2097" s="80"/>
      <c r="M2097" s="165"/>
      <c r="O2097" s="79"/>
      <c r="P2097" s="79"/>
      <c r="Q2097" s="79"/>
      <c r="R2097" s="79"/>
      <c r="S2097" s="79"/>
      <c r="T2097" s="166"/>
      <c r="U2097" s="79"/>
      <c r="V2097" s="79"/>
      <c r="W2097" s="79"/>
      <c r="X2097" s="79"/>
      <c r="Y2097" s="79"/>
      <c r="Z2097" s="79"/>
      <c r="AA2097" s="79"/>
      <c r="AB2097" s="79"/>
      <c r="AC2097" s="79"/>
      <c r="AD2097" s="79"/>
      <c r="AE2097" s="79"/>
      <c r="AT2097" s="72" t="s">
        <v>116</v>
      </c>
      <c r="AU2097" s="72" t="s">
        <v>62</v>
      </c>
    </row>
    <row r="2098" spans="1:65" s="82" customFormat="1" x14ac:dyDescent="0.2">
      <c r="A2098" s="79"/>
      <c r="B2098" s="80"/>
      <c r="C2098" s="79"/>
      <c r="D2098" s="167" t="s">
        <v>118</v>
      </c>
      <c r="E2098" s="79"/>
      <c r="F2098" s="168" t="s">
        <v>4360</v>
      </c>
      <c r="G2098" s="79"/>
      <c r="H2098" s="79"/>
      <c r="I2098" s="79"/>
      <c r="J2098" s="79"/>
      <c r="K2098" s="79"/>
      <c r="L2098" s="80"/>
      <c r="M2098" s="165"/>
      <c r="O2098" s="79"/>
      <c r="P2098" s="79"/>
      <c r="Q2098" s="79"/>
      <c r="R2098" s="79"/>
      <c r="S2098" s="79"/>
      <c r="T2098" s="166"/>
      <c r="U2098" s="79"/>
      <c r="V2098" s="79"/>
      <c r="W2098" s="79"/>
      <c r="X2098" s="79"/>
      <c r="Y2098" s="79"/>
      <c r="Z2098" s="79"/>
      <c r="AA2098" s="79"/>
      <c r="AB2098" s="79"/>
      <c r="AC2098" s="79"/>
      <c r="AD2098" s="79"/>
      <c r="AE2098" s="79"/>
      <c r="AT2098" s="72" t="s">
        <v>118</v>
      </c>
      <c r="AU2098" s="72" t="s">
        <v>62</v>
      </c>
    </row>
    <row r="2099" spans="1:65" s="82" customFormat="1" ht="21.75" customHeight="1" x14ac:dyDescent="0.2">
      <c r="A2099" s="79"/>
      <c r="B2099" s="150"/>
      <c r="C2099" s="151" t="s">
        <v>3282</v>
      </c>
      <c r="D2099" s="151" t="s">
        <v>26</v>
      </c>
      <c r="E2099" s="152" t="s">
        <v>3283</v>
      </c>
      <c r="F2099" s="153" t="s">
        <v>3284</v>
      </c>
      <c r="G2099" s="154" t="s">
        <v>161</v>
      </c>
      <c r="H2099" s="155">
        <v>3</v>
      </c>
      <c r="I2099" s="156">
        <v>5331.84</v>
      </c>
      <c r="J2099" s="156">
        <f>ROUND(I2099*H2099,2)</f>
        <v>15995.52</v>
      </c>
      <c r="K2099" s="153" t="s">
        <v>3562</v>
      </c>
      <c r="L2099" s="80"/>
      <c r="M2099" s="157" t="s">
        <v>31</v>
      </c>
      <c r="N2099" s="158" t="s">
        <v>3550</v>
      </c>
      <c r="O2099" s="159">
        <v>0.28799999999999998</v>
      </c>
      <c r="P2099" s="159">
        <f>O2099*H2099</f>
        <v>0.86399999999999988</v>
      </c>
      <c r="Q2099" s="159">
        <v>3.1539999999999999E-2</v>
      </c>
      <c r="R2099" s="159">
        <f>Q2099*H2099</f>
        <v>9.4619999999999996E-2</v>
      </c>
      <c r="S2099" s="159">
        <v>0</v>
      </c>
      <c r="T2099" s="160">
        <f>S2099*H2099</f>
        <v>0</v>
      </c>
      <c r="U2099" s="79"/>
      <c r="V2099" s="79"/>
      <c r="W2099" s="79"/>
      <c r="X2099" s="79"/>
      <c r="Y2099" s="79"/>
      <c r="Z2099" s="79"/>
      <c r="AA2099" s="79"/>
      <c r="AB2099" s="79"/>
      <c r="AC2099" s="79"/>
      <c r="AD2099" s="79"/>
      <c r="AE2099" s="79"/>
      <c r="AR2099" s="161" t="s">
        <v>162</v>
      </c>
      <c r="AT2099" s="161" t="s">
        <v>26</v>
      </c>
      <c r="AU2099" s="161" t="s">
        <v>62</v>
      </c>
      <c r="AY2099" s="72" t="s">
        <v>107</v>
      </c>
      <c r="BE2099" s="162">
        <f>IF(N2099="základní",J2099,0)</f>
        <v>15995.52</v>
      </c>
      <c r="BF2099" s="162">
        <f>IF(N2099="snížená",J2099,0)</f>
        <v>0</v>
      </c>
      <c r="BG2099" s="162">
        <f>IF(N2099="zákl. přenesená",J2099,0)</f>
        <v>0</v>
      </c>
      <c r="BH2099" s="162">
        <f>IF(N2099="sníž. přenesená",J2099,0)</f>
        <v>0</v>
      </c>
      <c r="BI2099" s="162">
        <f>IF(N2099="nulová",J2099,0)</f>
        <v>0</v>
      </c>
      <c r="BJ2099" s="72" t="s">
        <v>105</v>
      </c>
      <c r="BK2099" s="162">
        <f>ROUND(I2099*H2099,2)</f>
        <v>15995.52</v>
      </c>
      <c r="BL2099" s="72" t="s">
        <v>162</v>
      </c>
      <c r="BM2099" s="161" t="s">
        <v>3285</v>
      </c>
    </row>
    <row r="2100" spans="1:65" s="82" customFormat="1" ht="19.5" x14ac:dyDescent="0.2">
      <c r="A2100" s="79"/>
      <c r="B2100" s="80"/>
      <c r="C2100" s="79"/>
      <c r="D2100" s="163" t="s">
        <v>116</v>
      </c>
      <c r="E2100" s="79"/>
      <c r="F2100" s="164" t="s">
        <v>3286</v>
      </c>
      <c r="G2100" s="79"/>
      <c r="H2100" s="79"/>
      <c r="I2100" s="79"/>
      <c r="J2100" s="79"/>
      <c r="K2100" s="79"/>
      <c r="L2100" s="80"/>
      <c r="M2100" s="165"/>
      <c r="O2100" s="79"/>
      <c r="P2100" s="79"/>
      <c r="Q2100" s="79"/>
      <c r="R2100" s="79"/>
      <c r="S2100" s="79"/>
      <c r="T2100" s="166"/>
      <c r="U2100" s="79"/>
      <c r="V2100" s="79"/>
      <c r="W2100" s="79"/>
      <c r="X2100" s="79"/>
      <c r="Y2100" s="79"/>
      <c r="Z2100" s="79"/>
      <c r="AA2100" s="79"/>
      <c r="AB2100" s="79"/>
      <c r="AC2100" s="79"/>
      <c r="AD2100" s="79"/>
      <c r="AE2100" s="79"/>
      <c r="AT2100" s="72" t="s">
        <v>116</v>
      </c>
      <c r="AU2100" s="72" t="s">
        <v>62</v>
      </c>
    </row>
    <row r="2101" spans="1:65" s="82" customFormat="1" x14ac:dyDescent="0.2">
      <c r="A2101" s="79"/>
      <c r="B2101" s="80"/>
      <c r="C2101" s="79"/>
      <c r="D2101" s="167" t="s">
        <v>118</v>
      </c>
      <c r="E2101" s="79"/>
      <c r="F2101" s="168" t="s">
        <v>4361</v>
      </c>
      <c r="G2101" s="79"/>
      <c r="H2101" s="79"/>
      <c r="I2101" s="79"/>
      <c r="J2101" s="79"/>
      <c r="K2101" s="79"/>
      <c r="L2101" s="80"/>
      <c r="M2101" s="165"/>
      <c r="O2101" s="79"/>
      <c r="P2101" s="79"/>
      <c r="Q2101" s="79"/>
      <c r="R2101" s="79"/>
      <c r="S2101" s="79"/>
      <c r="T2101" s="166"/>
      <c r="U2101" s="79"/>
      <c r="V2101" s="79"/>
      <c r="W2101" s="79"/>
      <c r="X2101" s="79"/>
      <c r="Y2101" s="79"/>
      <c r="Z2101" s="79"/>
      <c r="AA2101" s="79"/>
      <c r="AB2101" s="79"/>
      <c r="AC2101" s="79"/>
      <c r="AD2101" s="79"/>
      <c r="AE2101" s="79"/>
      <c r="AT2101" s="72" t="s">
        <v>118</v>
      </c>
      <c r="AU2101" s="72" t="s">
        <v>62</v>
      </c>
    </row>
    <row r="2102" spans="1:65" s="82" customFormat="1" ht="21.75" customHeight="1" x14ac:dyDescent="0.2">
      <c r="A2102" s="79"/>
      <c r="B2102" s="150"/>
      <c r="C2102" s="151" t="s">
        <v>3287</v>
      </c>
      <c r="D2102" s="151" t="s">
        <v>26</v>
      </c>
      <c r="E2102" s="152" t="s">
        <v>3288</v>
      </c>
      <c r="F2102" s="153" t="s">
        <v>3289</v>
      </c>
      <c r="G2102" s="154" t="s">
        <v>161</v>
      </c>
      <c r="H2102" s="155">
        <v>2</v>
      </c>
      <c r="I2102" s="156">
        <v>5697.18</v>
      </c>
      <c r="J2102" s="156">
        <f>ROUND(I2102*H2102,2)</f>
        <v>11394.36</v>
      </c>
      <c r="K2102" s="153" t="s">
        <v>3562</v>
      </c>
      <c r="L2102" s="80"/>
      <c r="M2102" s="157" t="s">
        <v>31</v>
      </c>
      <c r="N2102" s="158" t="s">
        <v>3550</v>
      </c>
      <c r="O2102" s="159">
        <v>0.29799999999999999</v>
      </c>
      <c r="P2102" s="159">
        <f>O2102*H2102</f>
        <v>0.59599999999999997</v>
      </c>
      <c r="Q2102" s="159">
        <v>3.4799999999999998E-2</v>
      </c>
      <c r="R2102" s="159">
        <f>Q2102*H2102</f>
        <v>6.9599999999999995E-2</v>
      </c>
      <c r="S2102" s="159">
        <v>0</v>
      </c>
      <c r="T2102" s="160">
        <f>S2102*H2102</f>
        <v>0</v>
      </c>
      <c r="U2102" s="79"/>
      <c r="V2102" s="79"/>
      <c r="W2102" s="79"/>
      <c r="X2102" s="79"/>
      <c r="Y2102" s="79"/>
      <c r="Z2102" s="79"/>
      <c r="AA2102" s="79"/>
      <c r="AB2102" s="79"/>
      <c r="AC2102" s="79"/>
      <c r="AD2102" s="79"/>
      <c r="AE2102" s="79"/>
      <c r="AR2102" s="161" t="s">
        <v>162</v>
      </c>
      <c r="AT2102" s="161" t="s">
        <v>26</v>
      </c>
      <c r="AU2102" s="161" t="s">
        <v>62</v>
      </c>
      <c r="AY2102" s="72" t="s">
        <v>107</v>
      </c>
      <c r="BE2102" s="162">
        <f>IF(N2102="základní",J2102,0)</f>
        <v>11394.36</v>
      </c>
      <c r="BF2102" s="162">
        <f>IF(N2102="snížená",J2102,0)</f>
        <v>0</v>
      </c>
      <c r="BG2102" s="162">
        <f>IF(N2102="zákl. přenesená",J2102,0)</f>
        <v>0</v>
      </c>
      <c r="BH2102" s="162">
        <f>IF(N2102="sníž. přenesená",J2102,0)</f>
        <v>0</v>
      </c>
      <c r="BI2102" s="162">
        <f>IF(N2102="nulová",J2102,0)</f>
        <v>0</v>
      </c>
      <c r="BJ2102" s="72" t="s">
        <v>105</v>
      </c>
      <c r="BK2102" s="162">
        <f>ROUND(I2102*H2102,2)</f>
        <v>11394.36</v>
      </c>
      <c r="BL2102" s="72" t="s">
        <v>162</v>
      </c>
      <c r="BM2102" s="161" t="s">
        <v>3290</v>
      </c>
    </row>
    <row r="2103" spans="1:65" s="82" customFormat="1" ht="19.5" x14ac:dyDescent="0.2">
      <c r="A2103" s="79"/>
      <c r="B2103" s="80"/>
      <c r="C2103" s="79"/>
      <c r="D2103" s="163" t="s">
        <v>116</v>
      </c>
      <c r="E2103" s="79"/>
      <c r="F2103" s="164" t="s">
        <v>3291</v>
      </c>
      <c r="G2103" s="79"/>
      <c r="H2103" s="79"/>
      <c r="I2103" s="79"/>
      <c r="J2103" s="79"/>
      <c r="K2103" s="79"/>
      <c r="L2103" s="80"/>
      <c r="M2103" s="165"/>
      <c r="O2103" s="79"/>
      <c r="P2103" s="79"/>
      <c r="Q2103" s="79"/>
      <c r="R2103" s="79"/>
      <c r="S2103" s="79"/>
      <c r="T2103" s="166"/>
      <c r="U2103" s="79"/>
      <c r="V2103" s="79"/>
      <c r="W2103" s="79"/>
      <c r="X2103" s="79"/>
      <c r="Y2103" s="79"/>
      <c r="Z2103" s="79"/>
      <c r="AA2103" s="79"/>
      <c r="AB2103" s="79"/>
      <c r="AC2103" s="79"/>
      <c r="AD2103" s="79"/>
      <c r="AE2103" s="79"/>
      <c r="AT2103" s="72" t="s">
        <v>116</v>
      </c>
      <c r="AU2103" s="72" t="s">
        <v>62</v>
      </c>
    </row>
    <row r="2104" spans="1:65" s="82" customFormat="1" x14ac:dyDescent="0.2">
      <c r="A2104" s="79"/>
      <c r="B2104" s="80"/>
      <c r="C2104" s="79"/>
      <c r="D2104" s="167" t="s">
        <v>118</v>
      </c>
      <c r="E2104" s="79"/>
      <c r="F2104" s="168" t="s">
        <v>4362</v>
      </c>
      <c r="G2104" s="79"/>
      <c r="H2104" s="79"/>
      <c r="I2104" s="79"/>
      <c r="J2104" s="79"/>
      <c r="K2104" s="79"/>
      <c r="L2104" s="80"/>
      <c r="M2104" s="165"/>
      <c r="O2104" s="79"/>
      <c r="P2104" s="79"/>
      <c r="Q2104" s="79"/>
      <c r="R2104" s="79"/>
      <c r="S2104" s="79"/>
      <c r="T2104" s="166"/>
      <c r="U2104" s="79"/>
      <c r="V2104" s="79"/>
      <c r="W2104" s="79"/>
      <c r="X2104" s="79"/>
      <c r="Y2104" s="79"/>
      <c r="Z2104" s="79"/>
      <c r="AA2104" s="79"/>
      <c r="AB2104" s="79"/>
      <c r="AC2104" s="79"/>
      <c r="AD2104" s="79"/>
      <c r="AE2104" s="79"/>
      <c r="AT2104" s="72" t="s">
        <v>118</v>
      </c>
      <c r="AU2104" s="72" t="s">
        <v>62</v>
      </c>
    </row>
    <row r="2105" spans="1:65" s="82" customFormat="1" ht="21.75" customHeight="1" x14ac:dyDescent="0.2">
      <c r="A2105" s="79"/>
      <c r="B2105" s="150"/>
      <c r="C2105" s="151" t="s">
        <v>3292</v>
      </c>
      <c r="D2105" s="151" t="s">
        <v>26</v>
      </c>
      <c r="E2105" s="152" t="s">
        <v>3293</v>
      </c>
      <c r="F2105" s="153" t="s">
        <v>3294</v>
      </c>
      <c r="G2105" s="154" t="s">
        <v>161</v>
      </c>
      <c r="H2105" s="155">
        <v>2</v>
      </c>
      <c r="I2105" s="156">
        <v>6427.33</v>
      </c>
      <c r="J2105" s="156">
        <f>ROUND(I2105*H2105,2)</f>
        <v>12854.66</v>
      </c>
      <c r="K2105" s="153" t="s">
        <v>3562</v>
      </c>
      <c r="L2105" s="80"/>
      <c r="M2105" s="157" t="s">
        <v>31</v>
      </c>
      <c r="N2105" s="158" t="s">
        <v>3550</v>
      </c>
      <c r="O2105" s="159">
        <v>0.317</v>
      </c>
      <c r="P2105" s="159">
        <f>O2105*H2105</f>
        <v>0.63400000000000001</v>
      </c>
      <c r="Q2105" s="159">
        <v>4.1320000000000003E-2</v>
      </c>
      <c r="R2105" s="159">
        <f>Q2105*H2105</f>
        <v>8.2640000000000005E-2</v>
      </c>
      <c r="S2105" s="159">
        <v>0</v>
      </c>
      <c r="T2105" s="160">
        <f>S2105*H2105</f>
        <v>0</v>
      </c>
      <c r="U2105" s="79"/>
      <c r="V2105" s="79"/>
      <c r="W2105" s="79"/>
      <c r="X2105" s="79"/>
      <c r="Y2105" s="79"/>
      <c r="Z2105" s="79"/>
      <c r="AA2105" s="79"/>
      <c r="AB2105" s="79"/>
      <c r="AC2105" s="79"/>
      <c r="AD2105" s="79"/>
      <c r="AE2105" s="79"/>
      <c r="AR2105" s="161" t="s">
        <v>162</v>
      </c>
      <c r="AT2105" s="161" t="s">
        <v>26</v>
      </c>
      <c r="AU2105" s="161" t="s">
        <v>62</v>
      </c>
      <c r="AY2105" s="72" t="s">
        <v>107</v>
      </c>
      <c r="BE2105" s="162">
        <f>IF(N2105="základní",J2105,0)</f>
        <v>12854.66</v>
      </c>
      <c r="BF2105" s="162">
        <f>IF(N2105="snížená",J2105,0)</f>
        <v>0</v>
      </c>
      <c r="BG2105" s="162">
        <f>IF(N2105="zákl. přenesená",J2105,0)</f>
        <v>0</v>
      </c>
      <c r="BH2105" s="162">
        <f>IF(N2105="sníž. přenesená",J2105,0)</f>
        <v>0</v>
      </c>
      <c r="BI2105" s="162">
        <f>IF(N2105="nulová",J2105,0)</f>
        <v>0</v>
      </c>
      <c r="BJ2105" s="72" t="s">
        <v>105</v>
      </c>
      <c r="BK2105" s="162">
        <f>ROUND(I2105*H2105,2)</f>
        <v>12854.66</v>
      </c>
      <c r="BL2105" s="72" t="s">
        <v>162</v>
      </c>
      <c r="BM2105" s="161" t="s">
        <v>3295</v>
      </c>
    </row>
    <row r="2106" spans="1:65" s="82" customFormat="1" ht="19.5" x14ac:dyDescent="0.2">
      <c r="A2106" s="79"/>
      <c r="B2106" s="80"/>
      <c r="C2106" s="79"/>
      <c r="D2106" s="163" t="s">
        <v>116</v>
      </c>
      <c r="E2106" s="79"/>
      <c r="F2106" s="164" t="s">
        <v>3296</v>
      </c>
      <c r="G2106" s="79"/>
      <c r="H2106" s="79"/>
      <c r="I2106" s="79"/>
      <c r="J2106" s="79"/>
      <c r="K2106" s="79"/>
      <c r="L2106" s="80"/>
      <c r="M2106" s="165"/>
      <c r="O2106" s="79"/>
      <c r="P2106" s="79"/>
      <c r="Q2106" s="79"/>
      <c r="R2106" s="79"/>
      <c r="S2106" s="79"/>
      <c r="T2106" s="166"/>
      <c r="U2106" s="79"/>
      <c r="V2106" s="79"/>
      <c r="W2106" s="79"/>
      <c r="X2106" s="79"/>
      <c r="Y2106" s="79"/>
      <c r="Z2106" s="79"/>
      <c r="AA2106" s="79"/>
      <c r="AB2106" s="79"/>
      <c r="AC2106" s="79"/>
      <c r="AD2106" s="79"/>
      <c r="AE2106" s="79"/>
      <c r="AT2106" s="72" t="s">
        <v>116</v>
      </c>
      <c r="AU2106" s="72" t="s">
        <v>62</v>
      </c>
    </row>
    <row r="2107" spans="1:65" s="82" customFormat="1" x14ac:dyDescent="0.2">
      <c r="A2107" s="79"/>
      <c r="B2107" s="80"/>
      <c r="C2107" s="79"/>
      <c r="D2107" s="167" t="s">
        <v>118</v>
      </c>
      <c r="E2107" s="79"/>
      <c r="F2107" s="168" t="s">
        <v>4363</v>
      </c>
      <c r="G2107" s="79"/>
      <c r="H2107" s="79"/>
      <c r="I2107" s="79"/>
      <c r="J2107" s="79"/>
      <c r="K2107" s="79"/>
      <c r="L2107" s="80"/>
      <c r="M2107" s="165"/>
      <c r="O2107" s="79"/>
      <c r="P2107" s="79"/>
      <c r="Q2107" s="79"/>
      <c r="R2107" s="79"/>
      <c r="S2107" s="79"/>
      <c r="T2107" s="166"/>
      <c r="U2107" s="79"/>
      <c r="V2107" s="79"/>
      <c r="W2107" s="79"/>
      <c r="X2107" s="79"/>
      <c r="Y2107" s="79"/>
      <c r="Z2107" s="79"/>
      <c r="AA2107" s="79"/>
      <c r="AB2107" s="79"/>
      <c r="AC2107" s="79"/>
      <c r="AD2107" s="79"/>
      <c r="AE2107" s="79"/>
      <c r="AT2107" s="72" t="s">
        <v>118</v>
      </c>
      <c r="AU2107" s="72" t="s">
        <v>62</v>
      </c>
    </row>
    <row r="2108" spans="1:65" s="82" customFormat="1" ht="21.75" customHeight="1" x14ac:dyDescent="0.2">
      <c r="A2108" s="79"/>
      <c r="B2108" s="150"/>
      <c r="C2108" s="151" t="s">
        <v>3297</v>
      </c>
      <c r="D2108" s="151" t="s">
        <v>26</v>
      </c>
      <c r="E2108" s="152" t="s">
        <v>3298</v>
      </c>
      <c r="F2108" s="153" t="s">
        <v>3299</v>
      </c>
      <c r="G2108" s="154" t="s">
        <v>161</v>
      </c>
      <c r="H2108" s="155">
        <v>1</v>
      </c>
      <c r="I2108" s="156">
        <v>7868.7</v>
      </c>
      <c r="J2108" s="156">
        <f>ROUND(I2108*H2108,2)</f>
        <v>7868.7</v>
      </c>
      <c r="K2108" s="153" t="s">
        <v>3562</v>
      </c>
      <c r="L2108" s="80"/>
      <c r="M2108" s="157" t="s">
        <v>31</v>
      </c>
      <c r="N2108" s="158" t="s">
        <v>3550</v>
      </c>
      <c r="O2108" s="159">
        <v>0.35699999999999998</v>
      </c>
      <c r="P2108" s="159">
        <f>O2108*H2108</f>
        <v>0.35699999999999998</v>
      </c>
      <c r="Q2108" s="159">
        <v>5.4359999999999999E-2</v>
      </c>
      <c r="R2108" s="159">
        <f>Q2108*H2108</f>
        <v>5.4359999999999999E-2</v>
      </c>
      <c r="S2108" s="159">
        <v>0</v>
      </c>
      <c r="T2108" s="160">
        <f>S2108*H2108</f>
        <v>0</v>
      </c>
      <c r="U2108" s="79"/>
      <c r="V2108" s="79"/>
      <c r="W2108" s="79"/>
      <c r="X2108" s="79"/>
      <c r="Y2108" s="79"/>
      <c r="Z2108" s="79"/>
      <c r="AA2108" s="79"/>
      <c r="AB2108" s="79"/>
      <c r="AC2108" s="79"/>
      <c r="AD2108" s="79"/>
      <c r="AE2108" s="79"/>
      <c r="AR2108" s="161" t="s">
        <v>162</v>
      </c>
      <c r="AT2108" s="161" t="s">
        <v>26</v>
      </c>
      <c r="AU2108" s="161" t="s">
        <v>62</v>
      </c>
      <c r="AY2108" s="72" t="s">
        <v>107</v>
      </c>
      <c r="BE2108" s="162">
        <f>IF(N2108="základní",J2108,0)</f>
        <v>7868.7</v>
      </c>
      <c r="BF2108" s="162">
        <f>IF(N2108="snížená",J2108,0)</f>
        <v>0</v>
      </c>
      <c r="BG2108" s="162">
        <f>IF(N2108="zákl. přenesená",J2108,0)</f>
        <v>0</v>
      </c>
      <c r="BH2108" s="162">
        <f>IF(N2108="sníž. přenesená",J2108,0)</f>
        <v>0</v>
      </c>
      <c r="BI2108" s="162">
        <f>IF(N2108="nulová",J2108,0)</f>
        <v>0</v>
      </c>
      <c r="BJ2108" s="72" t="s">
        <v>105</v>
      </c>
      <c r="BK2108" s="162">
        <f>ROUND(I2108*H2108,2)</f>
        <v>7868.7</v>
      </c>
      <c r="BL2108" s="72" t="s">
        <v>162</v>
      </c>
      <c r="BM2108" s="161" t="s">
        <v>3300</v>
      </c>
    </row>
    <row r="2109" spans="1:65" s="82" customFormat="1" ht="19.5" x14ac:dyDescent="0.2">
      <c r="A2109" s="79"/>
      <c r="B2109" s="80"/>
      <c r="C2109" s="79"/>
      <c r="D2109" s="163" t="s">
        <v>116</v>
      </c>
      <c r="E2109" s="79"/>
      <c r="F2109" s="164" t="s">
        <v>3301</v>
      </c>
      <c r="G2109" s="79"/>
      <c r="H2109" s="79"/>
      <c r="I2109" s="79"/>
      <c r="J2109" s="79"/>
      <c r="K2109" s="79"/>
      <c r="L2109" s="80"/>
      <c r="M2109" s="165"/>
      <c r="O2109" s="79"/>
      <c r="P2109" s="79"/>
      <c r="Q2109" s="79"/>
      <c r="R2109" s="79"/>
      <c r="S2109" s="79"/>
      <c r="T2109" s="166"/>
      <c r="U2109" s="79"/>
      <c r="V2109" s="79"/>
      <c r="W2109" s="79"/>
      <c r="X2109" s="79"/>
      <c r="Y2109" s="79"/>
      <c r="Z2109" s="79"/>
      <c r="AA2109" s="79"/>
      <c r="AB2109" s="79"/>
      <c r="AC2109" s="79"/>
      <c r="AD2109" s="79"/>
      <c r="AE2109" s="79"/>
      <c r="AT2109" s="72" t="s">
        <v>116</v>
      </c>
      <c r="AU2109" s="72" t="s">
        <v>62</v>
      </c>
    </row>
    <row r="2110" spans="1:65" s="82" customFormat="1" x14ac:dyDescent="0.2">
      <c r="A2110" s="79"/>
      <c r="B2110" s="80"/>
      <c r="C2110" s="79"/>
      <c r="D2110" s="167" t="s">
        <v>118</v>
      </c>
      <c r="E2110" s="79"/>
      <c r="F2110" s="168" t="s">
        <v>4364</v>
      </c>
      <c r="G2110" s="79"/>
      <c r="H2110" s="79"/>
      <c r="I2110" s="79"/>
      <c r="J2110" s="79"/>
      <c r="K2110" s="79"/>
      <c r="L2110" s="80"/>
      <c r="M2110" s="165"/>
      <c r="O2110" s="79"/>
      <c r="P2110" s="79"/>
      <c r="Q2110" s="79"/>
      <c r="R2110" s="79"/>
      <c r="S2110" s="79"/>
      <c r="T2110" s="166"/>
      <c r="U2110" s="79"/>
      <c r="V2110" s="79"/>
      <c r="W2110" s="79"/>
      <c r="X2110" s="79"/>
      <c r="Y2110" s="79"/>
      <c r="Z2110" s="79"/>
      <c r="AA2110" s="79"/>
      <c r="AB2110" s="79"/>
      <c r="AC2110" s="79"/>
      <c r="AD2110" s="79"/>
      <c r="AE2110" s="79"/>
      <c r="AT2110" s="72" t="s">
        <v>118</v>
      </c>
      <c r="AU2110" s="72" t="s">
        <v>62</v>
      </c>
    </row>
    <row r="2111" spans="1:65" s="82" customFormat="1" ht="21.75" customHeight="1" x14ac:dyDescent="0.2">
      <c r="A2111" s="79"/>
      <c r="B2111" s="150"/>
      <c r="C2111" s="151" t="s">
        <v>3302</v>
      </c>
      <c r="D2111" s="151" t="s">
        <v>26</v>
      </c>
      <c r="E2111" s="152" t="s">
        <v>3303</v>
      </c>
      <c r="F2111" s="153" t="s">
        <v>3304</v>
      </c>
      <c r="G2111" s="154" t="s">
        <v>161</v>
      </c>
      <c r="H2111" s="155">
        <v>3</v>
      </c>
      <c r="I2111" s="156">
        <v>9178.4599999999991</v>
      </c>
      <c r="J2111" s="156">
        <f>ROUND(I2111*H2111,2)</f>
        <v>27535.38</v>
      </c>
      <c r="K2111" s="153" t="s">
        <v>3562</v>
      </c>
      <c r="L2111" s="80"/>
      <c r="M2111" s="157" t="s">
        <v>31</v>
      </c>
      <c r="N2111" s="158" t="s">
        <v>3550</v>
      </c>
      <c r="O2111" s="159">
        <v>0.39400000000000002</v>
      </c>
      <c r="P2111" s="159">
        <f>O2111*H2111</f>
        <v>1.1819999999999999</v>
      </c>
      <c r="Q2111" s="159">
        <v>6.6879999999999995E-2</v>
      </c>
      <c r="R2111" s="159">
        <f>Q2111*H2111</f>
        <v>0.20063999999999999</v>
      </c>
      <c r="S2111" s="159">
        <v>0</v>
      </c>
      <c r="T2111" s="160">
        <f>S2111*H2111</f>
        <v>0</v>
      </c>
      <c r="U2111" s="79"/>
      <c r="V2111" s="79"/>
      <c r="W2111" s="79"/>
      <c r="X2111" s="79"/>
      <c r="Y2111" s="79"/>
      <c r="Z2111" s="79"/>
      <c r="AA2111" s="79"/>
      <c r="AB2111" s="79"/>
      <c r="AC2111" s="79"/>
      <c r="AD2111" s="79"/>
      <c r="AE2111" s="79"/>
      <c r="AR2111" s="161" t="s">
        <v>162</v>
      </c>
      <c r="AT2111" s="161" t="s">
        <v>26</v>
      </c>
      <c r="AU2111" s="161" t="s">
        <v>62</v>
      </c>
      <c r="AY2111" s="72" t="s">
        <v>107</v>
      </c>
      <c r="BE2111" s="162">
        <f>IF(N2111="základní",J2111,0)</f>
        <v>27535.38</v>
      </c>
      <c r="BF2111" s="162">
        <f>IF(N2111="snížená",J2111,0)</f>
        <v>0</v>
      </c>
      <c r="BG2111" s="162">
        <f>IF(N2111="zákl. přenesená",J2111,0)</f>
        <v>0</v>
      </c>
      <c r="BH2111" s="162">
        <f>IF(N2111="sníž. přenesená",J2111,0)</f>
        <v>0</v>
      </c>
      <c r="BI2111" s="162">
        <f>IF(N2111="nulová",J2111,0)</f>
        <v>0</v>
      </c>
      <c r="BJ2111" s="72" t="s">
        <v>105</v>
      </c>
      <c r="BK2111" s="162">
        <f>ROUND(I2111*H2111,2)</f>
        <v>27535.38</v>
      </c>
      <c r="BL2111" s="72" t="s">
        <v>162</v>
      </c>
      <c r="BM2111" s="161" t="s">
        <v>3305</v>
      </c>
    </row>
    <row r="2112" spans="1:65" s="82" customFormat="1" ht="19.5" x14ac:dyDescent="0.2">
      <c r="A2112" s="79"/>
      <c r="B2112" s="80"/>
      <c r="C2112" s="79"/>
      <c r="D2112" s="163" t="s">
        <v>116</v>
      </c>
      <c r="E2112" s="79"/>
      <c r="F2112" s="164" t="s">
        <v>3306</v>
      </c>
      <c r="G2112" s="79"/>
      <c r="H2112" s="79"/>
      <c r="I2112" s="79"/>
      <c r="J2112" s="79"/>
      <c r="K2112" s="79"/>
      <c r="L2112" s="80"/>
      <c r="M2112" s="165"/>
      <c r="O2112" s="79"/>
      <c r="P2112" s="79"/>
      <c r="Q2112" s="79"/>
      <c r="R2112" s="79"/>
      <c r="S2112" s="79"/>
      <c r="T2112" s="166"/>
      <c r="U2112" s="79"/>
      <c r="V2112" s="79"/>
      <c r="W2112" s="79"/>
      <c r="X2112" s="79"/>
      <c r="Y2112" s="79"/>
      <c r="Z2112" s="79"/>
      <c r="AA2112" s="79"/>
      <c r="AB2112" s="79"/>
      <c r="AC2112" s="79"/>
      <c r="AD2112" s="79"/>
      <c r="AE2112" s="79"/>
      <c r="AT2112" s="72" t="s">
        <v>116</v>
      </c>
      <c r="AU2112" s="72" t="s">
        <v>62</v>
      </c>
    </row>
    <row r="2113" spans="1:65" s="82" customFormat="1" x14ac:dyDescent="0.2">
      <c r="A2113" s="79"/>
      <c r="B2113" s="80"/>
      <c r="C2113" s="79"/>
      <c r="D2113" s="167" t="s">
        <v>118</v>
      </c>
      <c r="E2113" s="79"/>
      <c r="F2113" s="168" t="s">
        <v>4365</v>
      </c>
      <c r="G2113" s="79"/>
      <c r="H2113" s="79"/>
      <c r="I2113" s="79"/>
      <c r="J2113" s="79"/>
      <c r="K2113" s="79"/>
      <c r="L2113" s="80"/>
      <c r="M2113" s="165"/>
      <c r="O2113" s="79"/>
      <c r="P2113" s="79"/>
      <c r="Q2113" s="79"/>
      <c r="R2113" s="79"/>
      <c r="S2113" s="79"/>
      <c r="T2113" s="166"/>
      <c r="U2113" s="79"/>
      <c r="V2113" s="79"/>
      <c r="W2113" s="79"/>
      <c r="X2113" s="79"/>
      <c r="Y2113" s="79"/>
      <c r="Z2113" s="79"/>
      <c r="AA2113" s="79"/>
      <c r="AB2113" s="79"/>
      <c r="AC2113" s="79"/>
      <c r="AD2113" s="79"/>
      <c r="AE2113" s="79"/>
      <c r="AT2113" s="72" t="s">
        <v>118</v>
      </c>
      <c r="AU2113" s="72" t="s">
        <v>62</v>
      </c>
    </row>
    <row r="2114" spans="1:65" s="82" customFormat="1" ht="21.75" customHeight="1" x14ac:dyDescent="0.2">
      <c r="A2114" s="79"/>
      <c r="B2114" s="150"/>
      <c r="C2114" s="151" t="s">
        <v>3307</v>
      </c>
      <c r="D2114" s="151" t="s">
        <v>26</v>
      </c>
      <c r="E2114" s="152" t="s">
        <v>3308</v>
      </c>
      <c r="F2114" s="153" t="s">
        <v>3309</v>
      </c>
      <c r="G2114" s="154" t="s">
        <v>161</v>
      </c>
      <c r="H2114" s="155">
        <v>2</v>
      </c>
      <c r="I2114" s="156">
        <v>10295.56</v>
      </c>
      <c r="J2114" s="156">
        <f>ROUND(I2114*H2114,2)</f>
        <v>20591.12</v>
      </c>
      <c r="K2114" s="153" t="s">
        <v>3562</v>
      </c>
      <c r="L2114" s="80"/>
      <c r="M2114" s="157" t="s">
        <v>31</v>
      </c>
      <c r="N2114" s="158" t="s">
        <v>3550</v>
      </c>
      <c r="O2114" s="159">
        <v>0.42599999999999999</v>
      </c>
      <c r="P2114" s="159">
        <f>O2114*H2114</f>
        <v>0.85199999999999998</v>
      </c>
      <c r="Q2114" s="159">
        <v>7.7660000000000007E-2</v>
      </c>
      <c r="R2114" s="159">
        <f>Q2114*H2114</f>
        <v>0.15532000000000001</v>
      </c>
      <c r="S2114" s="159">
        <v>0</v>
      </c>
      <c r="T2114" s="160">
        <f>S2114*H2114</f>
        <v>0</v>
      </c>
      <c r="U2114" s="79"/>
      <c r="V2114" s="79"/>
      <c r="W2114" s="79"/>
      <c r="X2114" s="79"/>
      <c r="Y2114" s="79"/>
      <c r="Z2114" s="79"/>
      <c r="AA2114" s="79"/>
      <c r="AB2114" s="79"/>
      <c r="AC2114" s="79"/>
      <c r="AD2114" s="79"/>
      <c r="AE2114" s="79"/>
      <c r="AR2114" s="161" t="s">
        <v>162</v>
      </c>
      <c r="AT2114" s="161" t="s">
        <v>26</v>
      </c>
      <c r="AU2114" s="161" t="s">
        <v>62</v>
      </c>
      <c r="AY2114" s="72" t="s">
        <v>107</v>
      </c>
      <c r="BE2114" s="162">
        <f>IF(N2114="základní",J2114,0)</f>
        <v>20591.12</v>
      </c>
      <c r="BF2114" s="162">
        <f>IF(N2114="snížená",J2114,0)</f>
        <v>0</v>
      </c>
      <c r="BG2114" s="162">
        <f>IF(N2114="zákl. přenesená",J2114,0)</f>
        <v>0</v>
      </c>
      <c r="BH2114" s="162">
        <f>IF(N2114="sníž. přenesená",J2114,0)</f>
        <v>0</v>
      </c>
      <c r="BI2114" s="162">
        <f>IF(N2114="nulová",J2114,0)</f>
        <v>0</v>
      </c>
      <c r="BJ2114" s="72" t="s">
        <v>105</v>
      </c>
      <c r="BK2114" s="162">
        <f>ROUND(I2114*H2114,2)</f>
        <v>20591.12</v>
      </c>
      <c r="BL2114" s="72" t="s">
        <v>162</v>
      </c>
      <c r="BM2114" s="161" t="s">
        <v>3310</v>
      </c>
    </row>
    <row r="2115" spans="1:65" s="82" customFormat="1" ht="19.5" x14ac:dyDescent="0.2">
      <c r="A2115" s="79"/>
      <c r="B2115" s="80"/>
      <c r="C2115" s="79"/>
      <c r="D2115" s="163" t="s">
        <v>116</v>
      </c>
      <c r="E2115" s="79"/>
      <c r="F2115" s="164" t="s">
        <v>3311</v>
      </c>
      <c r="G2115" s="79"/>
      <c r="H2115" s="79"/>
      <c r="I2115" s="79"/>
      <c r="J2115" s="79"/>
      <c r="K2115" s="79"/>
      <c r="L2115" s="80"/>
      <c r="M2115" s="165"/>
      <c r="O2115" s="79"/>
      <c r="P2115" s="79"/>
      <c r="Q2115" s="79"/>
      <c r="R2115" s="79"/>
      <c r="S2115" s="79"/>
      <c r="T2115" s="166"/>
      <c r="U2115" s="79"/>
      <c r="V2115" s="79"/>
      <c r="W2115" s="79"/>
      <c r="X2115" s="79"/>
      <c r="Y2115" s="79"/>
      <c r="Z2115" s="79"/>
      <c r="AA2115" s="79"/>
      <c r="AB2115" s="79"/>
      <c r="AC2115" s="79"/>
      <c r="AD2115" s="79"/>
      <c r="AE2115" s="79"/>
      <c r="AT2115" s="72" t="s">
        <v>116</v>
      </c>
      <c r="AU2115" s="72" t="s">
        <v>62</v>
      </c>
    </row>
    <row r="2116" spans="1:65" s="82" customFormat="1" x14ac:dyDescent="0.2">
      <c r="A2116" s="79"/>
      <c r="B2116" s="80"/>
      <c r="C2116" s="79"/>
      <c r="D2116" s="167" t="s">
        <v>118</v>
      </c>
      <c r="E2116" s="79"/>
      <c r="F2116" s="168" t="s">
        <v>4366</v>
      </c>
      <c r="G2116" s="79"/>
      <c r="H2116" s="79"/>
      <c r="I2116" s="79"/>
      <c r="J2116" s="79"/>
      <c r="K2116" s="79"/>
      <c r="L2116" s="80"/>
      <c r="M2116" s="165"/>
      <c r="O2116" s="79"/>
      <c r="P2116" s="79"/>
      <c r="Q2116" s="79"/>
      <c r="R2116" s="79"/>
      <c r="S2116" s="79"/>
      <c r="T2116" s="166"/>
      <c r="U2116" s="79"/>
      <c r="V2116" s="79"/>
      <c r="W2116" s="79"/>
      <c r="X2116" s="79"/>
      <c r="Y2116" s="79"/>
      <c r="Z2116" s="79"/>
      <c r="AA2116" s="79"/>
      <c r="AB2116" s="79"/>
      <c r="AC2116" s="79"/>
      <c r="AD2116" s="79"/>
      <c r="AE2116" s="79"/>
      <c r="AT2116" s="72" t="s">
        <v>118</v>
      </c>
      <c r="AU2116" s="72" t="s">
        <v>62</v>
      </c>
    </row>
    <row r="2117" spans="1:65" s="82" customFormat="1" ht="21.75" customHeight="1" x14ac:dyDescent="0.2">
      <c r="A2117" s="79"/>
      <c r="B2117" s="150"/>
      <c r="C2117" s="151" t="s">
        <v>3312</v>
      </c>
      <c r="D2117" s="151" t="s">
        <v>26</v>
      </c>
      <c r="E2117" s="152" t="s">
        <v>3313</v>
      </c>
      <c r="F2117" s="153" t="s">
        <v>3314</v>
      </c>
      <c r="G2117" s="154" t="s">
        <v>161</v>
      </c>
      <c r="H2117" s="155">
        <v>1</v>
      </c>
      <c r="I2117" s="156">
        <v>11423.18</v>
      </c>
      <c r="J2117" s="156">
        <f>ROUND(I2117*H2117,2)</f>
        <v>11423.18</v>
      </c>
      <c r="K2117" s="153" t="s">
        <v>3562</v>
      </c>
      <c r="L2117" s="80"/>
      <c r="M2117" s="157" t="s">
        <v>31</v>
      </c>
      <c r="N2117" s="158" t="s">
        <v>3550</v>
      </c>
      <c r="O2117" s="159">
        <v>0.45900000000000002</v>
      </c>
      <c r="P2117" s="159">
        <f>O2117*H2117</f>
        <v>0.45900000000000002</v>
      </c>
      <c r="Q2117" s="159">
        <v>8.8440000000000005E-2</v>
      </c>
      <c r="R2117" s="159">
        <f>Q2117*H2117</f>
        <v>8.8440000000000005E-2</v>
      </c>
      <c r="S2117" s="159">
        <v>0</v>
      </c>
      <c r="T2117" s="160">
        <f>S2117*H2117</f>
        <v>0</v>
      </c>
      <c r="U2117" s="79"/>
      <c r="V2117" s="79"/>
      <c r="W2117" s="79"/>
      <c r="X2117" s="79"/>
      <c r="Y2117" s="79"/>
      <c r="Z2117" s="79"/>
      <c r="AA2117" s="79"/>
      <c r="AB2117" s="79"/>
      <c r="AC2117" s="79"/>
      <c r="AD2117" s="79"/>
      <c r="AE2117" s="79"/>
      <c r="AR2117" s="161" t="s">
        <v>162</v>
      </c>
      <c r="AT2117" s="161" t="s">
        <v>26</v>
      </c>
      <c r="AU2117" s="161" t="s">
        <v>62</v>
      </c>
      <c r="AY2117" s="72" t="s">
        <v>107</v>
      </c>
      <c r="BE2117" s="162">
        <f>IF(N2117="základní",J2117,0)</f>
        <v>11423.18</v>
      </c>
      <c r="BF2117" s="162">
        <f>IF(N2117="snížená",J2117,0)</f>
        <v>0</v>
      </c>
      <c r="BG2117" s="162">
        <f>IF(N2117="zákl. přenesená",J2117,0)</f>
        <v>0</v>
      </c>
      <c r="BH2117" s="162">
        <f>IF(N2117="sníž. přenesená",J2117,0)</f>
        <v>0</v>
      </c>
      <c r="BI2117" s="162">
        <f>IF(N2117="nulová",J2117,0)</f>
        <v>0</v>
      </c>
      <c r="BJ2117" s="72" t="s">
        <v>105</v>
      </c>
      <c r="BK2117" s="162">
        <f>ROUND(I2117*H2117,2)</f>
        <v>11423.18</v>
      </c>
      <c r="BL2117" s="72" t="s">
        <v>162</v>
      </c>
      <c r="BM2117" s="161" t="s">
        <v>3315</v>
      </c>
    </row>
    <row r="2118" spans="1:65" s="82" customFormat="1" ht="19.5" x14ac:dyDescent="0.2">
      <c r="A2118" s="79"/>
      <c r="B2118" s="80"/>
      <c r="C2118" s="79"/>
      <c r="D2118" s="163" t="s">
        <v>116</v>
      </c>
      <c r="E2118" s="79"/>
      <c r="F2118" s="164" t="s">
        <v>3316</v>
      </c>
      <c r="G2118" s="79"/>
      <c r="H2118" s="79"/>
      <c r="I2118" s="79"/>
      <c r="J2118" s="79"/>
      <c r="K2118" s="79"/>
      <c r="L2118" s="80"/>
      <c r="M2118" s="165"/>
      <c r="O2118" s="79"/>
      <c r="P2118" s="79"/>
      <c r="Q2118" s="79"/>
      <c r="R2118" s="79"/>
      <c r="S2118" s="79"/>
      <c r="T2118" s="166"/>
      <c r="U2118" s="79"/>
      <c r="V2118" s="79"/>
      <c r="W2118" s="79"/>
      <c r="X2118" s="79"/>
      <c r="Y2118" s="79"/>
      <c r="Z2118" s="79"/>
      <c r="AA2118" s="79"/>
      <c r="AB2118" s="79"/>
      <c r="AC2118" s="79"/>
      <c r="AD2118" s="79"/>
      <c r="AE2118" s="79"/>
      <c r="AT2118" s="72" t="s">
        <v>116</v>
      </c>
      <c r="AU2118" s="72" t="s">
        <v>62</v>
      </c>
    </row>
    <row r="2119" spans="1:65" s="82" customFormat="1" x14ac:dyDescent="0.2">
      <c r="A2119" s="79"/>
      <c r="B2119" s="80"/>
      <c r="C2119" s="79"/>
      <c r="D2119" s="167" t="s">
        <v>118</v>
      </c>
      <c r="E2119" s="79"/>
      <c r="F2119" s="168" t="s">
        <v>4367</v>
      </c>
      <c r="G2119" s="79"/>
      <c r="H2119" s="79"/>
      <c r="I2119" s="79"/>
      <c r="J2119" s="79"/>
      <c r="K2119" s="79"/>
      <c r="L2119" s="80"/>
      <c r="M2119" s="165"/>
      <c r="O2119" s="79"/>
      <c r="P2119" s="79"/>
      <c r="Q2119" s="79"/>
      <c r="R2119" s="79"/>
      <c r="S2119" s="79"/>
      <c r="T2119" s="166"/>
      <c r="U2119" s="79"/>
      <c r="V2119" s="79"/>
      <c r="W2119" s="79"/>
      <c r="X2119" s="79"/>
      <c r="Y2119" s="79"/>
      <c r="Z2119" s="79"/>
      <c r="AA2119" s="79"/>
      <c r="AB2119" s="79"/>
      <c r="AC2119" s="79"/>
      <c r="AD2119" s="79"/>
      <c r="AE2119" s="79"/>
      <c r="AT2119" s="72" t="s">
        <v>118</v>
      </c>
      <c r="AU2119" s="72" t="s">
        <v>62</v>
      </c>
    </row>
    <row r="2120" spans="1:65" s="82" customFormat="1" ht="21.75" customHeight="1" x14ac:dyDescent="0.2">
      <c r="A2120" s="79"/>
      <c r="B2120" s="150"/>
      <c r="C2120" s="151" t="s">
        <v>3317</v>
      </c>
      <c r="D2120" s="151" t="s">
        <v>26</v>
      </c>
      <c r="E2120" s="152" t="s">
        <v>3318</v>
      </c>
      <c r="F2120" s="153" t="s">
        <v>3319</v>
      </c>
      <c r="G2120" s="154" t="s">
        <v>161</v>
      </c>
      <c r="H2120" s="155">
        <v>1</v>
      </c>
      <c r="I2120" s="156">
        <v>8344.0400000000009</v>
      </c>
      <c r="J2120" s="156">
        <f>ROUND(I2120*H2120,2)</f>
        <v>8344.0400000000009</v>
      </c>
      <c r="K2120" s="153" t="s">
        <v>3562</v>
      </c>
      <c r="L2120" s="80"/>
      <c r="M2120" s="157" t="s">
        <v>31</v>
      </c>
      <c r="N2120" s="158" t="s">
        <v>3550</v>
      </c>
      <c r="O2120" s="159">
        <v>0.36699999999999999</v>
      </c>
      <c r="P2120" s="159">
        <f>O2120*H2120</f>
        <v>0.36699999999999999</v>
      </c>
      <c r="Q2120" s="159">
        <v>5.8000000000000003E-2</v>
      </c>
      <c r="R2120" s="159">
        <f>Q2120*H2120</f>
        <v>5.8000000000000003E-2</v>
      </c>
      <c r="S2120" s="159">
        <v>0</v>
      </c>
      <c r="T2120" s="160">
        <f>S2120*H2120</f>
        <v>0</v>
      </c>
      <c r="U2120" s="79"/>
      <c r="V2120" s="79"/>
      <c r="W2120" s="79"/>
      <c r="X2120" s="79"/>
      <c r="Y2120" s="79"/>
      <c r="Z2120" s="79"/>
      <c r="AA2120" s="79"/>
      <c r="AB2120" s="79"/>
      <c r="AC2120" s="79"/>
      <c r="AD2120" s="79"/>
      <c r="AE2120" s="79"/>
      <c r="AR2120" s="161" t="s">
        <v>162</v>
      </c>
      <c r="AT2120" s="161" t="s">
        <v>26</v>
      </c>
      <c r="AU2120" s="161" t="s">
        <v>62</v>
      </c>
      <c r="AY2120" s="72" t="s">
        <v>107</v>
      </c>
      <c r="BE2120" s="162">
        <f>IF(N2120="základní",J2120,0)</f>
        <v>8344.0400000000009</v>
      </c>
      <c r="BF2120" s="162">
        <f>IF(N2120="snížená",J2120,0)</f>
        <v>0</v>
      </c>
      <c r="BG2120" s="162">
        <f>IF(N2120="zákl. přenesená",J2120,0)</f>
        <v>0</v>
      </c>
      <c r="BH2120" s="162">
        <f>IF(N2120="sníž. přenesená",J2120,0)</f>
        <v>0</v>
      </c>
      <c r="BI2120" s="162">
        <f>IF(N2120="nulová",J2120,0)</f>
        <v>0</v>
      </c>
      <c r="BJ2120" s="72" t="s">
        <v>105</v>
      </c>
      <c r="BK2120" s="162">
        <f>ROUND(I2120*H2120,2)</f>
        <v>8344.0400000000009</v>
      </c>
      <c r="BL2120" s="72" t="s">
        <v>162</v>
      </c>
      <c r="BM2120" s="161" t="s">
        <v>3320</v>
      </c>
    </row>
    <row r="2121" spans="1:65" s="82" customFormat="1" ht="19.5" x14ac:dyDescent="0.2">
      <c r="A2121" s="79"/>
      <c r="B2121" s="80"/>
      <c r="C2121" s="79"/>
      <c r="D2121" s="163" t="s">
        <v>116</v>
      </c>
      <c r="E2121" s="79"/>
      <c r="F2121" s="164" t="s">
        <v>3321</v>
      </c>
      <c r="G2121" s="79"/>
      <c r="H2121" s="79"/>
      <c r="I2121" s="79"/>
      <c r="J2121" s="79"/>
      <c r="K2121" s="79"/>
      <c r="L2121" s="80"/>
      <c r="M2121" s="165"/>
      <c r="O2121" s="79"/>
      <c r="P2121" s="79"/>
      <c r="Q2121" s="79"/>
      <c r="R2121" s="79"/>
      <c r="S2121" s="79"/>
      <c r="T2121" s="166"/>
      <c r="U2121" s="79"/>
      <c r="V2121" s="79"/>
      <c r="W2121" s="79"/>
      <c r="X2121" s="79"/>
      <c r="Y2121" s="79"/>
      <c r="Z2121" s="79"/>
      <c r="AA2121" s="79"/>
      <c r="AB2121" s="79"/>
      <c r="AC2121" s="79"/>
      <c r="AD2121" s="79"/>
      <c r="AE2121" s="79"/>
      <c r="AT2121" s="72" t="s">
        <v>116</v>
      </c>
      <c r="AU2121" s="72" t="s">
        <v>62</v>
      </c>
    </row>
    <row r="2122" spans="1:65" s="82" customFormat="1" x14ac:dyDescent="0.2">
      <c r="A2122" s="79"/>
      <c r="B2122" s="80"/>
      <c r="C2122" s="79"/>
      <c r="D2122" s="167" t="s">
        <v>118</v>
      </c>
      <c r="E2122" s="79"/>
      <c r="F2122" s="168" t="s">
        <v>4368</v>
      </c>
      <c r="G2122" s="79"/>
      <c r="H2122" s="79"/>
      <c r="I2122" s="79"/>
      <c r="J2122" s="79"/>
      <c r="K2122" s="79"/>
      <c r="L2122" s="80"/>
      <c r="M2122" s="165"/>
      <c r="O2122" s="79"/>
      <c r="P2122" s="79"/>
      <c r="Q2122" s="79"/>
      <c r="R2122" s="79"/>
      <c r="S2122" s="79"/>
      <c r="T2122" s="166"/>
      <c r="U2122" s="79"/>
      <c r="V2122" s="79"/>
      <c r="W2122" s="79"/>
      <c r="X2122" s="79"/>
      <c r="Y2122" s="79"/>
      <c r="Z2122" s="79"/>
      <c r="AA2122" s="79"/>
      <c r="AB2122" s="79"/>
      <c r="AC2122" s="79"/>
      <c r="AD2122" s="79"/>
      <c r="AE2122" s="79"/>
      <c r="AT2122" s="72" t="s">
        <v>118</v>
      </c>
      <c r="AU2122" s="72" t="s">
        <v>62</v>
      </c>
    </row>
    <row r="2123" spans="1:65" s="82" customFormat="1" ht="21.75" customHeight="1" x14ac:dyDescent="0.2">
      <c r="A2123" s="79"/>
      <c r="B2123" s="150"/>
      <c r="C2123" s="151" t="s">
        <v>3322</v>
      </c>
      <c r="D2123" s="151" t="s">
        <v>26</v>
      </c>
      <c r="E2123" s="152" t="s">
        <v>3323</v>
      </c>
      <c r="F2123" s="153" t="s">
        <v>3324</v>
      </c>
      <c r="G2123" s="154" t="s">
        <v>161</v>
      </c>
      <c r="H2123" s="155">
        <v>5</v>
      </c>
      <c r="I2123" s="156">
        <v>9382.2000000000007</v>
      </c>
      <c r="J2123" s="156">
        <f>ROUND(I2123*H2123,2)</f>
        <v>46911</v>
      </c>
      <c r="K2123" s="153" t="s">
        <v>3562</v>
      </c>
      <c r="L2123" s="80"/>
      <c r="M2123" s="157" t="s">
        <v>31</v>
      </c>
      <c r="N2123" s="158" t="s">
        <v>3550</v>
      </c>
      <c r="O2123" s="159">
        <v>0.40100000000000002</v>
      </c>
      <c r="P2123" s="159">
        <f>O2123*H2123</f>
        <v>2.0049999999999999</v>
      </c>
      <c r="Q2123" s="159">
        <v>6.9159999999999999E-2</v>
      </c>
      <c r="R2123" s="159">
        <f>Q2123*H2123</f>
        <v>0.3458</v>
      </c>
      <c r="S2123" s="159">
        <v>0</v>
      </c>
      <c r="T2123" s="160">
        <f>S2123*H2123</f>
        <v>0</v>
      </c>
      <c r="U2123" s="79"/>
      <c r="V2123" s="79"/>
      <c r="W2123" s="79"/>
      <c r="X2123" s="79"/>
      <c r="Y2123" s="79"/>
      <c r="Z2123" s="79"/>
      <c r="AA2123" s="79"/>
      <c r="AB2123" s="79"/>
      <c r="AC2123" s="79"/>
      <c r="AD2123" s="79"/>
      <c r="AE2123" s="79"/>
      <c r="AR2123" s="161" t="s">
        <v>162</v>
      </c>
      <c r="AT2123" s="161" t="s">
        <v>26</v>
      </c>
      <c r="AU2123" s="161" t="s">
        <v>62</v>
      </c>
      <c r="AY2123" s="72" t="s">
        <v>107</v>
      </c>
      <c r="BE2123" s="162">
        <f>IF(N2123="základní",J2123,0)</f>
        <v>46911</v>
      </c>
      <c r="BF2123" s="162">
        <f>IF(N2123="snížená",J2123,0)</f>
        <v>0</v>
      </c>
      <c r="BG2123" s="162">
        <f>IF(N2123="zákl. přenesená",J2123,0)</f>
        <v>0</v>
      </c>
      <c r="BH2123" s="162">
        <f>IF(N2123="sníž. přenesená",J2123,0)</f>
        <v>0</v>
      </c>
      <c r="BI2123" s="162">
        <f>IF(N2123="nulová",J2123,0)</f>
        <v>0</v>
      </c>
      <c r="BJ2123" s="72" t="s">
        <v>105</v>
      </c>
      <c r="BK2123" s="162">
        <f>ROUND(I2123*H2123,2)</f>
        <v>46911</v>
      </c>
      <c r="BL2123" s="72" t="s">
        <v>162</v>
      </c>
      <c r="BM2123" s="161" t="s">
        <v>3325</v>
      </c>
    </row>
    <row r="2124" spans="1:65" s="82" customFormat="1" ht="19.5" x14ac:dyDescent="0.2">
      <c r="A2124" s="79"/>
      <c r="B2124" s="80"/>
      <c r="C2124" s="79"/>
      <c r="D2124" s="163" t="s">
        <v>116</v>
      </c>
      <c r="E2124" s="79"/>
      <c r="F2124" s="164" t="s">
        <v>3326</v>
      </c>
      <c r="G2124" s="79"/>
      <c r="H2124" s="79"/>
      <c r="I2124" s="79"/>
      <c r="J2124" s="79"/>
      <c r="K2124" s="79"/>
      <c r="L2124" s="80"/>
      <c r="M2124" s="165"/>
      <c r="O2124" s="79"/>
      <c r="P2124" s="79"/>
      <c r="Q2124" s="79"/>
      <c r="R2124" s="79"/>
      <c r="S2124" s="79"/>
      <c r="T2124" s="166"/>
      <c r="U2124" s="79"/>
      <c r="V2124" s="79"/>
      <c r="W2124" s="79"/>
      <c r="X2124" s="79"/>
      <c r="Y2124" s="79"/>
      <c r="Z2124" s="79"/>
      <c r="AA2124" s="79"/>
      <c r="AB2124" s="79"/>
      <c r="AC2124" s="79"/>
      <c r="AD2124" s="79"/>
      <c r="AE2124" s="79"/>
      <c r="AT2124" s="72" t="s">
        <v>116</v>
      </c>
      <c r="AU2124" s="72" t="s">
        <v>62</v>
      </c>
    </row>
    <row r="2125" spans="1:65" s="82" customFormat="1" x14ac:dyDescent="0.2">
      <c r="A2125" s="79"/>
      <c r="B2125" s="80"/>
      <c r="C2125" s="79"/>
      <c r="D2125" s="167" t="s">
        <v>118</v>
      </c>
      <c r="E2125" s="79"/>
      <c r="F2125" s="168" t="s">
        <v>4369</v>
      </c>
      <c r="G2125" s="79"/>
      <c r="H2125" s="79"/>
      <c r="I2125" s="79"/>
      <c r="J2125" s="79"/>
      <c r="K2125" s="79"/>
      <c r="L2125" s="80"/>
      <c r="M2125" s="165"/>
      <c r="O2125" s="79"/>
      <c r="P2125" s="79"/>
      <c r="Q2125" s="79"/>
      <c r="R2125" s="79"/>
      <c r="S2125" s="79"/>
      <c r="T2125" s="166"/>
      <c r="U2125" s="79"/>
      <c r="V2125" s="79"/>
      <c r="W2125" s="79"/>
      <c r="X2125" s="79"/>
      <c r="Y2125" s="79"/>
      <c r="Z2125" s="79"/>
      <c r="AA2125" s="79"/>
      <c r="AB2125" s="79"/>
      <c r="AC2125" s="79"/>
      <c r="AD2125" s="79"/>
      <c r="AE2125" s="79"/>
      <c r="AT2125" s="72" t="s">
        <v>118</v>
      </c>
      <c r="AU2125" s="72" t="s">
        <v>62</v>
      </c>
    </row>
    <row r="2126" spans="1:65" s="82" customFormat="1" ht="21.75" customHeight="1" x14ac:dyDescent="0.2">
      <c r="A2126" s="79"/>
      <c r="B2126" s="150"/>
      <c r="C2126" s="151" t="s">
        <v>3327</v>
      </c>
      <c r="D2126" s="151" t="s">
        <v>26</v>
      </c>
      <c r="E2126" s="152" t="s">
        <v>3328</v>
      </c>
      <c r="F2126" s="153" t="s">
        <v>3329</v>
      </c>
      <c r="G2126" s="154" t="s">
        <v>161</v>
      </c>
      <c r="H2126" s="155">
        <v>1</v>
      </c>
      <c r="I2126" s="156">
        <v>10409.83</v>
      </c>
      <c r="J2126" s="156">
        <f>ROUND(I2126*H2126,2)</f>
        <v>10409.83</v>
      </c>
      <c r="K2126" s="153" t="s">
        <v>3562</v>
      </c>
      <c r="L2126" s="80"/>
      <c r="M2126" s="157" t="s">
        <v>31</v>
      </c>
      <c r="N2126" s="158" t="s">
        <v>3550</v>
      </c>
      <c r="O2126" s="159">
        <v>0.434</v>
      </c>
      <c r="P2126" s="159">
        <f>O2126*H2126</f>
        <v>0.434</v>
      </c>
      <c r="Q2126" s="159">
        <v>8.0320000000000003E-2</v>
      </c>
      <c r="R2126" s="159">
        <f>Q2126*H2126</f>
        <v>8.0320000000000003E-2</v>
      </c>
      <c r="S2126" s="159">
        <v>0</v>
      </c>
      <c r="T2126" s="160">
        <f>S2126*H2126</f>
        <v>0</v>
      </c>
      <c r="U2126" s="79"/>
      <c r="V2126" s="79"/>
      <c r="W2126" s="79"/>
      <c r="X2126" s="79"/>
      <c r="Y2126" s="79"/>
      <c r="Z2126" s="79"/>
      <c r="AA2126" s="79"/>
      <c r="AB2126" s="79"/>
      <c r="AC2126" s="79"/>
      <c r="AD2126" s="79"/>
      <c r="AE2126" s="79"/>
      <c r="AR2126" s="161" t="s">
        <v>162</v>
      </c>
      <c r="AT2126" s="161" t="s">
        <v>26</v>
      </c>
      <c r="AU2126" s="161" t="s">
        <v>62</v>
      </c>
      <c r="AY2126" s="72" t="s">
        <v>107</v>
      </c>
      <c r="BE2126" s="162">
        <f>IF(N2126="základní",J2126,0)</f>
        <v>10409.83</v>
      </c>
      <c r="BF2126" s="162">
        <f>IF(N2126="snížená",J2126,0)</f>
        <v>0</v>
      </c>
      <c r="BG2126" s="162">
        <f>IF(N2126="zákl. přenesená",J2126,0)</f>
        <v>0</v>
      </c>
      <c r="BH2126" s="162">
        <f>IF(N2126="sníž. přenesená",J2126,0)</f>
        <v>0</v>
      </c>
      <c r="BI2126" s="162">
        <f>IF(N2126="nulová",J2126,0)</f>
        <v>0</v>
      </c>
      <c r="BJ2126" s="72" t="s">
        <v>105</v>
      </c>
      <c r="BK2126" s="162">
        <f>ROUND(I2126*H2126,2)</f>
        <v>10409.83</v>
      </c>
      <c r="BL2126" s="72" t="s">
        <v>162</v>
      </c>
      <c r="BM2126" s="161" t="s">
        <v>3330</v>
      </c>
    </row>
    <row r="2127" spans="1:65" s="82" customFormat="1" ht="19.5" x14ac:dyDescent="0.2">
      <c r="A2127" s="79"/>
      <c r="B2127" s="80"/>
      <c r="C2127" s="79"/>
      <c r="D2127" s="163" t="s">
        <v>116</v>
      </c>
      <c r="E2127" s="79"/>
      <c r="F2127" s="164" t="s">
        <v>3331</v>
      </c>
      <c r="G2127" s="79"/>
      <c r="H2127" s="79"/>
      <c r="I2127" s="79"/>
      <c r="J2127" s="79"/>
      <c r="K2127" s="79"/>
      <c r="L2127" s="80"/>
      <c r="M2127" s="165"/>
      <c r="O2127" s="79"/>
      <c r="P2127" s="79"/>
      <c r="Q2127" s="79"/>
      <c r="R2127" s="79"/>
      <c r="S2127" s="79"/>
      <c r="T2127" s="166"/>
      <c r="U2127" s="79"/>
      <c r="V2127" s="79"/>
      <c r="W2127" s="79"/>
      <c r="X2127" s="79"/>
      <c r="Y2127" s="79"/>
      <c r="Z2127" s="79"/>
      <c r="AA2127" s="79"/>
      <c r="AB2127" s="79"/>
      <c r="AC2127" s="79"/>
      <c r="AD2127" s="79"/>
      <c r="AE2127" s="79"/>
      <c r="AT2127" s="72" t="s">
        <v>116</v>
      </c>
      <c r="AU2127" s="72" t="s">
        <v>62</v>
      </c>
    </row>
    <row r="2128" spans="1:65" s="82" customFormat="1" x14ac:dyDescent="0.2">
      <c r="A2128" s="79"/>
      <c r="B2128" s="80"/>
      <c r="C2128" s="79"/>
      <c r="D2128" s="167" t="s">
        <v>118</v>
      </c>
      <c r="E2128" s="79"/>
      <c r="F2128" s="168" t="s">
        <v>4370</v>
      </c>
      <c r="G2128" s="79"/>
      <c r="H2128" s="79"/>
      <c r="I2128" s="79"/>
      <c r="J2128" s="79"/>
      <c r="K2128" s="79"/>
      <c r="L2128" s="80"/>
      <c r="M2128" s="165"/>
      <c r="O2128" s="79"/>
      <c r="P2128" s="79"/>
      <c r="Q2128" s="79"/>
      <c r="R2128" s="79"/>
      <c r="S2128" s="79"/>
      <c r="T2128" s="166"/>
      <c r="U2128" s="79"/>
      <c r="V2128" s="79"/>
      <c r="W2128" s="79"/>
      <c r="X2128" s="79"/>
      <c r="Y2128" s="79"/>
      <c r="Z2128" s="79"/>
      <c r="AA2128" s="79"/>
      <c r="AB2128" s="79"/>
      <c r="AC2128" s="79"/>
      <c r="AD2128" s="79"/>
      <c r="AE2128" s="79"/>
      <c r="AT2128" s="72" t="s">
        <v>118</v>
      </c>
      <c r="AU2128" s="72" t="s">
        <v>62</v>
      </c>
    </row>
    <row r="2129" spans="1:65" s="82" customFormat="1" ht="21.75" customHeight="1" x14ac:dyDescent="0.2">
      <c r="A2129" s="79"/>
      <c r="B2129" s="150"/>
      <c r="C2129" s="151" t="s">
        <v>3332</v>
      </c>
      <c r="D2129" s="151" t="s">
        <v>26</v>
      </c>
      <c r="E2129" s="152" t="s">
        <v>3333</v>
      </c>
      <c r="F2129" s="153" t="s">
        <v>3334</v>
      </c>
      <c r="G2129" s="154" t="s">
        <v>161</v>
      </c>
      <c r="H2129" s="155">
        <v>1</v>
      </c>
      <c r="I2129" s="156">
        <v>13602.78</v>
      </c>
      <c r="J2129" s="156">
        <f>ROUND(I2129*H2129,2)</f>
        <v>13602.78</v>
      </c>
      <c r="K2129" s="153" t="s">
        <v>3562</v>
      </c>
      <c r="L2129" s="80"/>
      <c r="M2129" s="157" t="s">
        <v>31</v>
      </c>
      <c r="N2129" s="158" t="s">
        <v>3550</v>
      </c>
      <c r="O2129" s="159">
        <v>0.53500000000000003</v>
      </c>
      <c r="P2129" s="159">
        <f>O2129*H2129</f>
        <v>0.53500000000000003</v>
      </c>
      <c r="Q2129" s="159">
        <v>0.1149</v>
      </c>
      <c r="R2129" s="159">
        <f>Q2129*H2129</f>
        <v>0.1149</v>
      </c>
      <c r="S2129" s="159">
        <v>0</v>
      </c>
      <c r="T2129" s="160">
        <f>S2129*H2129</f>
        <v>0</v>
      </c>
      <c r="U2129" s="79"/>
      <c r="V2129" s="79"/>
      <c r="W2129" s="79"/>
      <c r="X2129" s="79"/>
      <c r="Y2129" s="79"/>
      <c r="Z2129" s="79"/>
      <c r="AA2129" s="79"/>
      <c r="AB2129" s="79"/>
      <c r="AC2129" s="79"/>
      <c r="AD2129" s="79"/>
      <c r="AE2129" s="79"/>
      <c r="AR2129" s="161" t="s">
        <v>162</v>
      </c>
      <c r="AT2129" s="161" t="s">
        <v>26</v>
      </c>
      <c r="AU2129" s="161" t="s">
        <v>62</v>
      </c>
      <c r="AY2129" s="72" t="s">
        <v>107</v>
      </c>
      <c r="BE2129" s="162">
        <f>IF(N2129="základní",J2129,0)</f>
        <v>13602.78</v>
      </c>
      <c r="BF2129" s="162">
        <f>IF(N2129="snížená",J2129,0)</f>
        <v>0</v>
      </c>
      <c r="BG2129" s="162">
        <f>IF(N2129="zákl. přenesená",J2129,0)</f>
        <v>0</v>
      </c>
      <c r="BH2129" s="162">
        <f>IF(N2129="sníž. přenesená",J2129,0)</f>
        <v>0</v>
      </c>
      <c r="BI2129" s="162">
        <f>IF(N2129="nulová",J2129,0)</f>
        <v>0</v>
      </c>
      <c r="BJ2129" s="72" t="s">
        <v>105</v>
      </c>
      <c r="BK2129" s="162">
        <f>ROUND(I2129*H2129,2)</f>
        <v>13602.78</v>
      </c>
      <c r="BL2129" s="72" t="s">
        <v>162</v>
      </c>
      <c r="BM2129" s="161" t="s">
        <v>3335</v>
      </c>
    </row>
    <row r="2130" spans="1:65" s="82" customFormat="1" ht="19.5" x14ac:dyDescent="0.2">
      <c r="A2130" s="79"/>
      <c r="B2130" s="80"/>
      <c r="C2130" s="79"/>
      <c r="D2130" s="163" t="s">
        <v>116</v>
      </c>
      <c r="E2130" s="79"/>
      <c r="F2130" s="164" t="s">
        <v>3336</v>
      </c>
      <c r="G2130" s="79"/>
      <c r="H2130" s="79"/>
      <c r="I2130" s="79"/>
      <c r="J2130" s="79"/>
      <c r="K2130" s="79"/>
      <c r="L2130" s="80"/>
      <c r="M2130" s="165"/>
      <c r="O2130" s="79"/>
      <c r="P2130" s="79"/>
      <c r="Q2130" s="79"/>
      <c r="R2130" s="79"/>
      <c r="S2130" s="79"/>
      <c r="T2130" s="166"/>
      <c r="U2130" s="79"/>
      <c r="V2130" s="79"/>
      <c r="W2130" s="79"/>
      <c r="X2130" s="79"/>
      <c r="Y2130" s="79"/>
      <c r="Z2130" s="79"/>
      <c r="AA2130" s="79"/>
      <c r="AB2130" s="79"/>
      <c r="AC2130" s="79"/>
      <c r="AD2130" s="79"/>
      <c r="AE2130" s="79"/>
      <c r="AT2130" s="72" t="s">
        <v>116</v>
      </c>
      <c r="AU2130" s="72" t="s">
        <v>62</v>
      </c>
    </row>
    <row r="2131" spans="1:65" s="82" customFormat="1" x14ac:dyDescent="0.2">
      <c r="A2131" s="79"/>
      <c r="B2131" s="80"/>
      <c r="C2131" s="79"/>
      <c r="D2131" s="167" t="s">
        <v>118</v>
      </c>
      <c r="E2131" s="79"/>
      <c r="F2131" s="168" t="s">
        <v>4371</v>
      </c>
      <c r="G2131" s="79"/>
      <c r="H2131" s="79"/>
      <c r="I2131" s="79"/>
      <c r="J2131" s="79"/>
      <c r="K2131" s="79"/>
      <c r="L2131" s="80"/>
      <c r="M2131" s="165"/>
      <c r="O2131" s="79"/>
      <c r="P2131" s="79"/>
      <c r="Q2131" s="79"/>
      <c r="R2131" s="79"/>
      <c r="S2131" s="79"/>
      <c r="T2131" s="166"/>
      <c r="U2131" s="79"/>
      <c r="V2131" s="79"/>
      <c r="W2131" s="79"/>
      <c r="X2131" s="79"/>
      <c r="Y2131" s="79"/>
      <c r="Z2131" s="79"/>
      <c r="AA2131" s="79"/>
      <c r="AB2131" s="79"/>
      <c r="AC2131" s="79"/>
      <c r="AD2131" s="79"/>
      <c r="AE2131" s="79"/>
      <c r="AT2131" s="72" t="s">
        <v>118</v>
      </c>
      <c r="AU2131" s="72" t="s">
        <v>62</v>
      </c>
    </row>
    <row r="2132" spans="1:65" s="82" customFormat="1" ht="21.75" customHeight="1" x14ac:dyDescent="0.2">
      <c r="A2132" s="79"/>
      <c r="B2132" s="150"/>
      <c r="C2132" s="151" t="s">
        <v>3337</v>
      </c>
      <c r="D2132" s="151" t="s">
        <v>26</v>
      </c>
      <c r="E2132" s="152" t="s">
        <v>3338</v>
      </c>
      <c r="F2132" s="153" t="s">
        <v>3339</v>
      </c>
      <c r="G2132" s="154" t="s">
        <v>161</v>
      </c>
      <c r="H2132" s="155">
        <v>1</v>
      </c>
      <c r="I2132" s="156">
        <v>13337.07</v>
      </c>
      <c r="J2132" s="156">
        <f>ROUND(I2132*H2132,2)</f>
        <v>13337.07</v>
      </c>
      <c r="K2132" s="153" t="s">
        <v>3562</v>
      </c>
      <c r="L2132" s="80"/>
      <c r="M2132" s="157" t="s">
        <v>31</v>
      </c>
      <c r="N2132" s="158" t="s">
        <v>3550</v>
      </c>
      <c r="O2132" s="159">
        <v>0.48499999999999999</v>
      </c>
      <c r="P2132" s="159">
        <f>O2132*H2132</f>
        <v>0.48499999999999999</v>
      </c>
      <c r="Q2132" s="159">
        <v>9.7600000000000006E-2</v>
      </c>
      <c r="R2132" s="159">
        <f>Q2132*H2132</f>
        <v>9.7600000000000006E-2</v>
      </c>
      <c r="S2132" s="159">
        <v>0</v>
      </c>
      <c r="T2132" s="160">
        <f>S2132*H2132</f>
        <v>0</v>
      </c>
      <c r="U2132" s="79"/>
      <c r="V2132" s="79"/>
      <c r="W2132" s="79"/>
      <c r="X2132" s="79"/>
      <c r="Y2132" s="79"/>
      <c r="Z2132" s="79"/>
      <c r="AA2132" s="79"/>
      <c r="AB2132" s="79"/>
      <c r="AC2132" s="79"/>
      <c r="AD2132" s="79"/>
      <c r="AE2132" s="79"/>
      <c r="AR2132" s="161" t="s">
        <v>162</v>
      </c>
      <c r="AT2132" s="161" t="s">
        <v>26</v>
      </c>
      <c r="AU2132" s="161" t="s">
        <v>62</v>
      </c>
      <c r="AY2132" s="72" t="s">
        <v>107</v>
      </c>
      <c r="BE2132" s="162">
        <f>IF(N2132="základní",J2132,0)</f>
        <v>13337.07</v>
      </c>
      <c r="BF2132" s="162">
        <f>IF(N2132="snížená",J2132,0)</f>
        <v>0</v>
      </c>
      <c r="BG2132" s="162">
        <f>IF(N2132="zákl. přenesená",J2132,0)</f>
        <v>0</v>
      </c>
      <c r="BH2132" s="162">
        <f>IF(N2132="sníž. přenesená",J2132,0)</f>
        <v>0</v>
      </c>
      <c r="BI2132" s="162">
        <f>IF(N2132="nulová",J2132,0)</f>
        <v>0</v>
      </c>
      <c r="BJ2132" s="72" t="s">
        <v>105</v>
      </c>
      <c r="BK2132" s="162">
        <f>ROUND(I2132*H2132,2)</f>
        <v>13337.07</v>
      </c>
      <c r="BL2132" s="72" t="s">
        <v>162</v>
      </c>
      <c r="BM2132" s="161" t="s">
        <v>3340</v>
      </c>
    </row>
    <row r="2133" spans="1:65" s="82" customFormat="1" ht="19.5" x14ac:dyDescent="0.2">
      <c r="A2133" s="79"/>
      <c r="B2133" s="80"/>
      <c r="C2133" s="79"/>
      <c r="D2133" s="163" t="s">
        <v>116</v>
      </c>
      <c r="E2133" s="79"/>
      <c r="F2133" s="164" t="s">
        <v>3341</v>
      </c>
      <c r="G2133" s="79"/>
      <c r="H2133" s="79"/>
      <c r="I2133" s="79"/>
      <c r="J2133" s="79"/>
      <c r="K2133" s="79"/>
      <c r="L2133" s="80"/>
      <c r="M2133" s="165"/>
      <c r="O2133" s="79"/>
      <c r="P2133" s="79"/>
      <c r="Q2133" s="79"/>
      <c r="R2133" s="79"/>
      <c r="S2133" s="79"/>
      <c r="T2133" s="166"/>
      <c r="U2133" s="79"/>
      <c r="V2133" s="79"/>
      <c r="W2133" s="79"/>
      <c r="X2133" s="79"/>
      <c r="Y2133" s="79"/>
      <c r="Z2133" s="79"/>
      <c r="AA2133" s="79"/>
      <c r="AB2133" s="79"/>
      <c r="AC2133" s="79"/>
      <c r="AD2133" s="79"/>
      <c r="AE2133" s="79"/>
      <c r="AT2133" s="72" t="s">
        <v>116</v>
      </c>
      <c r="AU2133" s="72" t="s">
        <v>62</v>
      </c>
    </row>
    <row r="2134" spans="1:65" s="82" customFormat="1" x14ac:dyDescent="0.2">
      <c r="A2134" s="79"/>
      <c r="B2134" s="80"/>
      <c r="C2134" s="79"/>
      <c r="D2134" s="167" t="s">
        <v>118</v>
      </c>
      <c r="E2134" s="79"/>
      <c r="F2134" s="168" t="s">
        <v>4372</v>
      </c>
      <c r="G2134" s="79"/>
      <c r="H2134" s="79"/>
      <c r="I2134" s="79"/>
      <c r="J2134" s="79"/>
      <c r="K2134" s="79"/>
      <c r="L2134" s="80"/>
      <c r="M2134" s="165"/>
      <c r="O2134" s="79"/>
      <c r="P2134" s="79"/>
      <c r="Q2134" s="79"/>
      <c r="R2134" s="79"/>
      <c r="S2134" s="79"/>
      <c r="T2134" s="166"/>
      <c r="U2134" s="79"/>
      <c r="V2134" s="79"/>
      <c r="W2134" s="79"/>
      <c r="X2134" s="79"/>
      <c r="Y2134" s="79"/>
      <c r="Z2134" s="79"/>
      <c r="AA2134" s="79"/>
      <c r="AB2134" s="79"/>
      <c r="AC2134" s="79"/>
      <c r="AD2134" s="79"/>
      <c r="AE2134" s="79"/>
      <c r="AT2134" s="72" t="s">
        <v>118</v>
      </c>
      <c r="AU2134" s="72" t="s">
        <v>62</v>
      </c>
    </row>
    <row r="2135" spans="1:65" s="82" customFormat="1" ht="16.5" customHeight="1" x14ac:dyDescent="0.2">
      <c r="A2135" s="79"/>
      <c r="B2135" s="150"/>
      <c r="C2135" s="151" t="s">
        <v>3342</v>
      </c>
      <c r="D2135" s="151" t="s">
        <v>26</v>
      </c>
      <c r="E2135" s="152" t="s">
        <v>3343</v>
      </c>
      <c r="F2135" s="153" t="s">
        <v>4373</v>
      </c>
      <c r="G2135" s="154" t="s">
        <v>161</v>
      </c>
      <c r="H2135" s="155">
        <v>25</v>
      </c>
      <c r="I2135" s="156">
        <v>143.63</v>
      </c>
      <c r="J2135" s="156">
        <f>ROUND(I2135*H2135,2)</f>
        <v>3590.75</v>
      </c>
      <c r="K2135" s="153" t="s">
        <v>3562</v>
      </c>
      <c r="L2135" s="80"/>
      <c r="M2135" s="157" t="s">
        <v>31</v>
      </c>
      <c r="N2135" s="158" t="s">
        <v>3550</v>
      </c>
      <c r="O2135" s="159">
        <v>0.26800000000000002</v>
      </c>
      <c r="P2135" s="159">
        <f>O2135*H2135</f>
        <v>6.7</v>
      </c>
      <c r="Q2135" s="159">
        <v>7.6000000000000004E-5</v>
      </c>
      <c r="R2135" s="159">
        <f>Q2135*H2135</f>
        <v>1.9000000000000002E-3</v>
      </c>
      <c r="S2135" s="159">
        <v>2.4930000000000001E-2</v>
      </c>
      <c r="T2135" s="160">
        <f>S2135*H2135</f>
        <v>0.62324999999999997</v>
      </c>
      <c r="U2135" s="79"/>
      <c r="V2135" s="79"/>
      <c r="W2135" s="79"/>
      <c r="X2135" s="79"/>
      <c r="Y2135" s="79"/>
      <c r="Z2135" s="79"/>
      <c r="AA2135" s="79"/>
      <c r="AB2135" s="79"/>
      <c r="AC2135" s="79"/>
      <c r="AD2135" s="79"/>
      <c r="AE2135" s="79"/>
      <c r="AR2135" s="161" t="s">
        <v>162</v>
      </c>
      <c r="AT2135" s="161" t="s">
        <v>26</v>
      </c>
      <c r="AU2135" s="161" t="s">
        <v>62</v>
      </c>
      <c r="AY2135" s="72" t="s">
        <v>107</v>
      </c>
      <c r="BE2135" s="162">
        <f>IF(N2135="základní",J2135,0)</f>
        <v>3590.75</v>
      </c>
      <c r="BF2135" s="162">
        <f>IF(N2135="snížená",J2135,0)</f>
        <v>0</v>
      </c>
      <c r="BG2135" s="162">
        <f>IF(N2135="zákl. přenesená",J2135,0)</f>
        <v>0</v>
      </c>
      <c r="BH2135" s="162">
        <f>IF(N2135="sníž. přenesená",J2135,0)</f>
        <v>0</v>
      </c>
      <c r="BI2135" s="162">
        <f>IF(N2135="nulová",J2135,0)</f>
        <v>0</v>
      </c>
      <c r="BJ2135" s="72" t="s">
        <v>105</v>
      </c>
      <c r="BK2135" s="162">
        <f>ROUND(I2135*H2135,2)</f>
        <v>3590.75</v>
      </c>
      <c r="BL2135" s="72" t="s">
        <v>162</v>
      </c>
      <c r="BM2135" s="161" t="s">
        <v>3344</v>
      </c>
    </row>
    <row r="2136" spans="1:65" s="82" customFormat="1" x14ac:dyDescent="0.2">
      <c r="A2136" s="79"/>
      <c r="B2136" s="80"/>
      <c r="C2136" s="79"/>
      <c r="D2136" s="163" t="s">
        <v>116</v>
      </c>
      <c r="E2136" s="79"/>
      <c r="F2136" s="164" t="s">
        <v>3345</v>
      </c>
      <c r="G2136" s="79"/>
      <c r="H2136" s="79"/>
      <c r="I2136" s="79"/>
      <c r="J2136" s="79"/>
      <c r="K2136" s="79"/>
      <c r="L2136" s="80"/>
      <c r="M2136" s="165"/>
      <c r="O2136" s="79"/>
      <c r="P2136" s="79"/>
      <c r="Q2136" s="79"/>
      <c r="R2136" s="79"/>
      <c r="S2136" s="79"/>
      <c r="T2136" s="166"/>
      <c r="U2136" s="79"/>
      <c r="V2136" s="79"/>
      <c r="W2136" s="79"/>
      <c r="X2136" s="79"/>
      <c r="Y2136" s="79"/>
      <c r="Z2136" s="79"/>
      <c r="AA2136" s="79"/>
      <c r="AB2136" s="79"/>
      <c r="AC2136" s="79"/>
      <c r="AD2136" s="79"/>
      <c r="AE2136" s="79"/>
      <c r="AT2136" s="72" t="s">
        <v>116</v>
      </c>
      <c r="AU2136" s="72" t="s">
        <v>62</v>
      </c>
    </row>
    <row r="2137" spans="1:65" s="82" customFormat="1" x14ac:dyDescent="0.2">
      <c r="A2137" s="79"/>
      <c r="B2137" s="80"/>
      <c r="C2137" s="79"/>
      <c r="D2137" s="167" t="s">
        <v>118</v>
      </c>
      <c r="E2137" s="79"/>
      <c r="F2137" s="168" t="s">
        <v>4374</v>
      </c>
      <c r="G2137" s="79"/>
      <c r="H2137" s="79"/>
      <c r="I2137" s="79"/>
      <c r="J2137" s="79"/>
      <c r="K2137" s="79"/>
      <c r="L2137" s="80"/>
      <c r="M2137" s="165"/>
      <c r="O2137" s="79"/>
      <c r="P2137" s="79"/>
      <c r="Q2137" s="79"/>
      <c r="R2137" s="79"/>
      <c r="S2137" s="79"/>
      <c r="T2137" s="166"/>
      <c r="U2137" s="79"/>
      <c r="V2137" s="79"/>
      <c r="W2137" s="79"/>
      <c r="X2137" s="79"/>
      <c r="Y2137" s="79"/>
      <c r="Z2137" s="79"/>
      <c r="AA2137" s="79"/>
      <c r="AB2137" s="79"/>
      <c r="AC2137" s="79"/>
      <c r="AD2137" s="79"/>
      <c r="AE2137" s="79"/>
      <c r="AT2137" s="72" t="s">
        <v>118</v>
      </c>
      <c r="AU2137" s="72" t="s">
        <v>62</v>
      </c>
    </row>
    <row r="2138" spans="1:65" s="82" customFormat="1" ht="16.5" customHeight="1" x14ac:dyDescent="0.2">
      <c r="A2138" s="79"/>
      <c r="B2138" s="150"/>
      <c r="C2138" s="151" t="s">
        <v>3346</v>
      </c>
      <c r="D2138" s="151" t="s">
        <v>26</v>
      </c>
      <c r="E2138" s="152" t="s">
        <v>3347</v>
      </c>
      <c r="F2138" s="153" t="s">
        <v>4375</v>
      </c>
      <c r="G2138" s="154" t="s">
        <v>161</v>
      </c>
      <c r="H2138" s="155">
        <v>10</v>
      </c>
      <c r="I2138" s="156">
        <v>187</v>
      </c>
      <c r="J2138" s="156">
        <f>ROUND(I2138*H2138,2)</f>
        <v>1870</v>
      </c>
      <c r="K2138" s="153" t="s">
        <v>3562</v>
      </c>
      <c r="L2138" s="80"/>
      <c r="M2138" s="157" t="s">
        <v>31</v>
      </c>
      <c r="N2138" s="158" t="s">
        <v>3550</v>
      </c>
      <c r="O2138" s="159">
        <v>0.36099999999999999</v>
      </c>
      <c r="P2138" s="159">
        <f>O2138*H2138</f>
        <v>3.61</v>
      </c>
      <c r="Q2138" s="159">
        <v>7.6000000000000004E-5</v>
      </c>
      <c r="R2138" s="159">
        <f>Q2138*H2138</f>
        <v>7.6000000000000004E-4</v>
      </c>
      <c r="S2138" s="159">
        <v>4.675E-2</v>
      </c>
      <c r="T2138" s="160">
        <f>S2138*H2138</f>
        <v>0.46750000000000003</v>
      </c>
      <c r="U2138" s="79"/>
      <c r="V2138" s="79"/>
      <c r="W2138" s="79"/>
      <c r="X2138" s="79"/>
      <c r="Y2138" s="79"/>
      <c r="Z2138" s="79"/>
      <c r="AA2138" s="79"/>
      <c r="AB2138" s="79"/>
      <c r="AC2138" s="79"/>
      <c r="AD2138" s="79"/>
      <c r="AE2138" s="79"/>
      <c r="AR2138" s="161" t="s">
        <v>162</v>
      </c>
      <c r="AT2138" s="161" t="s">
        <v>26</v>
      </c>
      <c r="AU2138" s="161" t="s">
        <v>62</v>
      </c>
      <c r="AY2138" s="72" t="s">
        <v>107</v>
      </c>
      <c r="BE2138" s="162">
        <f>IF(N2138="základní",J2138,0)</f>
        <v>1870</v>
      </c>
      <c r="BF2138" s="162">
        <f>IF(N2138="snížená",J2138,0)</f>
        <v>0</v>
      </c>
      <c r="BG2138" s="162">
        <f>IF(N2138="zákl. přenesená",J2138,0)</f>
        <v>0</v>
      </c>
      <c r="BH2138" s="162">
        <f>IF(N2138="sníž. přenesená",J2138,0)</f>
        <v>0</v>
      </c>
      <c r="BI2138" s="162">
        <f>IF(N2138="nulová",J2138,0)</f>
        <v>0</v>
      </c>
      <c r="BJ2138" s="72" t="s">
        <v>105</v>
      </c>
      <c r="BK2138" s="162">
        <f>ROUND(I2138*H2138,2)</f>
        <v>1870</v>
      </c>
      <c r="BL2138" s="72" t="s">
        <v>162</v>
      </c>
      <c r="BM2138" s="161" t="s">
        <v>3348</v>
      </c>
    </row>
    <row r="2139" spans="1:65" s="82" customFormat="1" x14ac:dyDescent="0.2">
      <c r="A2139" s="79"/>
      <c r="B2139" s="80"/>
      <c r="C2139" s="79"/>
      <c r="D2139" s="163" t="s">
        <v>116</v>
      </c>
      <c r="E2139" s="79"/>
      <c r="F2139" s="164" t="s">
        <v>3349</v>
      </c>
      <c r="G2139" s="79"/>
      <c r="H2139" s="79"/>
      <c r="I2139" s="79"/>
      <c r="J2139" s="79"/>
      <c r="K2139" s="79"/>
      <c r="L2139" s="80"/>
      <c r="M2139" s="165"/>
      <c r="O2139" s="79"/>
      <c r="P2139" s="79"/>
      <c r="Q2139" s="79"/>
      <c r="R2139" s="79"/>
      <c r="S2139" s="79"/>
      <c r="T2139" s="166"/>
      <c r="U2139" s="79"/>
      <c r="V2139" s="79"/>
      <c r="W2139" s="79"/>
      <c r="X2139" s="79"/>
      <c r="Y2139" s="79"/>
      <c r="Z2139" s="79"/>
      <c r="AA2139" s="79"/>
      <c r="AB2139" s="79"/>
      <c r="AC2139" s="79"/>
      <c r="AD2139" s="79"/>
      <c r="AE2139" s="79"/>
      <c r="AT2139" s="72" t="s">
        <v>116</v>
      </c>
      <c r="AU2139" s="72" t="s">
        <v>62</v>
      </c>
    </row>
    <row r="2140" spans="1:65" s="82" customFormat="1" x14ac:dyDescent="0.2">
      <c r="A2140" s="79"/>
      <c r="B2140" s="80"/>
      <c r="C2140" s="79"/>
      <c r="D2140" s="167" t="s">
        <v>118</v>
      </c>
      <c r="E2140" s="79"/>
      <c r="F2140" s="168" t="s">
        <v>4376</v>
      </c>
      <c r="G2140" s="79"/>
      <c r="H2140" s="79"/>
      <c r="I2140" s="79"/>
      <c r="J2140" s="79"/>
      <c r="K2140" s="79"/>
      <c r="L2140" s="80"/>
      <c r="M2140" s="165"/>
      <c r="O2140" s="79"/>
      <c r="P2140" s="79"/>
      <c r="Q2140" s="79"/>
      <c r="R2140" s="79"/>
      <c r="S2140" s="79"/>
      <c r="T2140" s="166"/>
      <c r="U2140" s="79"/>
      <c r="V2140" s="79"/>
      <c r="W2140" s="79"/>
      <c r="X2140" s="79"/>
      <c r="Y2140" s="79"/>
      <c r="Z2140" s="79"/>
      <c r="AA2140" s="79"/>
      <c r="AB2140" s="79"/>
      <c r="AC2140" s="79"/>
      <c r="AD2140" s="79"/>
      <c r="AE2140" s="79"/>
      <c r="AT2140" s="72" t="s">
        <v>118</v>
      </c>
      <c r="AU2140" s="72" t="s">
        <v>62</v>
      </c>
    </row>
    <row r="2141" spans="1:65" s="82" customFormat="1" ht="16.5" customHeight="1" x14ac:dyDescent="0.2">
      <c r="A2141" s="79"/>
      <c r="B2141" s="150"/>
      <c r="C2141" s="151" t="s">
        <v>3350</v>
      </c>
      <c r="D2141" s="151" t="s">
        <v>26</v>
      </c>
      <c r="E2141" s="152" t="s">
        <v>3351</v>
      </c>
      <c r="F2141" s="153" t="s">
        <v>4377</v>
      </c>
      <c r="G2141" s="154" t="s">
        <v>161</v>
      </c>
      <c r="H2141" s="155">
        <v>5</v>
      </c>
      <c r="I2141" s="156">
        <v>185.94</v>
      </c>
      <c r="J2141" s="156">
        <f>ROUND(I2141*H2141,2)</f>
        <v>929.7</v>
      </c>
      <c r="K2141" s="153" t="s">
        <v>3562</v>
      </c>
      <c r="L2141" s="80"/>
      <c r="M2141" s="157" t="s">
        <v>31</v>
      </c>
      <c r="N2141" s="158" t="s">
        <v>3550</v>
      </c>
      <c r="O2141" s="159">
        <v>0.35</v>
      </c>
      <c r="P2141" s="159">
        <f>O2141*H2141</f>
        <v>1.75</v>
      </c>
      <c r="Q2141" s="159">
        <v>1E-4</v>
      </c>
      <c r="R2141" s="159">
        <f>Q2141*H2141</f>
        <v>5.0000000000000001E-4</v>
      </c>
      <c r="S2141" s="159">
        <v>3.7490000000000002E-2</v>
      </c>
      <c r="T2141" s="160">
        <f>S2141*H2141</f>
        <v>0.18745000000000001</v>
      </c>
      <c r="U2141" s="79"/>
      <c r="V2141" s="79"/>
      <c r="W2141" s="79"/>
      <c r="X2141" s="79"/>
      <c r="Y2141" s="79"/>
      <c r="Z2141" s="79"/>
      <c r="AA2141" s="79"/>
      <c r="AB2141" s="79"/>
      <c r="AC2141" s="79"/>
      <c r="AD2141" s="79"/>
      <c r="AE2141" s="79"/>
      <c r="AR2141" s="161" t="s">
        <v>162</v>
      </c>
      <c r="AT2141" s="161" t="s">
        <v>26</v>
      </c>
      <c r="AU2141" s="161" t="s">
        <v>62</v>
      </c>
      <c r="AY2141" s="72" t="s">
        <v>107</v>
      </c>
      <c r="BE2141" s="162">
        <f>IF(N2141="základní",J2141,0)</f>
        <v>929.7</v>
      </c>
      <c r="BF2141" s="162">
        <f>IF(N2141="snížená",J2141,0)</f>
        <v>0</v>
      </c>
      <c r="BG2141" s="162">
        <f>IF(N2141="zákl. přenesená",J2141,0)</f>
        <v>0</v>
      </c>
      <c r="BH2141" s="162">
        <f>IF(N2141="sníž. přenesená",J2141,0)</f>
        <v>0</v>
      </c>
      <c r="BI2141" s="162">
        <f>IF(N2141="nulová",J2141,0)</f>
        <v>0</v>
      </c>
      <c r="BJ2141" s="72" t="s">
        <v>105</v>
      </c>
      <c r="BK2141" s="162">
        <f>ROUND(I2141*H2141,2)</f>
        <v>929.7</v>
      </c>
      <c r="BL2141" s="72" t="s">
        <v>162</v>
      </c>
      <c r="BM2141" s="161" t="s">
        <v>3352</v>
      </c>
    </row>
    <row r="2142" spans="1:65" s="82" customFormat="1" x14ac:dyDescent="0.2">
      <c r="A2142" s="79"/>
      <c r="B2142" s="80"/>
      <c r="C2142" s="79"/>
      <c r="D2142" s="163" t="s">
        <v>116</v>
      </c>
      <c r="E2142" s="79"/>
      <c r="F2142" s="164" t="s">
        <v>3353</v>
      </c>
      <c r="G2142" s="79"/>
      <c r="H2142" s="79"/>
      <c r="I2142" s="79"/>
      <c r="J2142" s="79"/>
      <c r="K2142" s="79"/>
      <c r="L2142" s="80"/>
      <c r="M2142" s="165"/>
      <c r="O2142" s="79"/>
      <c r="P2142" s="79"/>
      <c r="Q2142" s="79"/>
      <c r="R2142" s="79"/>
      <c r="S2142" s="79"/>
      <c r="T2142" s="166"/>
      <c r="U2142" s="79"/>
      <c r="V2142" s="79"/>
      <c r="W2142" s="79"/>
      <c r="X2142" s="79"/>
      <c r="Y2142" s="79"/>
      <c r="Z2142" s="79"/>
      <c r="AA2142" s="79"/>
      <c r="AB2142" s="79"/>
      <c r="AC2142" s="79"/>
      <c r="AD2142" s="79"/>
      <c r="AE2142" s="79"/>
      <c r="AT2142" s="72" t="s">
        <v>116</v>
      </c>
      <c r="AU2142" s="72" t="s">
        <v>62</v>
      </c>
    </row>
    <row r="2143" spans="1:65" s="82" customFormat="1" x14ac:dyDescent="0.2">
      <c r="A2143" s="79"/>
      <c r="B2143" s="80"/>
      <c r="C2143" s="79"/>
      <c r="D2143" s="167" t="s">
        <v>118</v>
      </c>
      <c r="E2143" s="79"/>
      <c r="F2143" s="168" t="s">
        <v>4378</v>
      </c>
      <c r="G2143" s="79"/>
      <c r="H2143" s="79"/>
      <c r="I2143" s="79"/>
      <c r="J2143" s="79"/>
      <c r="K2143" s="79"/>
      <c r="L2143" s="80"/>
      <c r="M2143" s="165"/>
      <c r="O2143" s="79"/>
      <c r="P2143" s="79"/>
      <c r="Q2143" s="79"/>
      <c r="R2143" s="79"/>
      <c r="S2143" s="79"/>
      <c r="T2143" s="166"/>
      <c r="U2143" s="79"/>
      <c r="V2143" s="79"/>
      <c r="W2143" s="79"/>
      <c r="X2143" s="79"/>
      <c r="Y2143" s="79"/>
      <c r="Z2143" s="79"/>
      <c r="AA2143" s="79"/>
      <c r="AB2143" s="79"/>
      <c r="AC2143" s="79"/>
      <c r="AD2143" s="79"/>
      <c r="AE2143" s="79"/>
      <c r="AT2143" s="72" t="s">
        <v>118</v>
      </c>
      <c r="AU2143" s="72" t="s">
        <v>62</v>
      </c>
    </row>
    <row r="2144" spans="1:65" s="82" customFormat="1" ht="16.5" customHeight="1" x14ac:dyDescent="0.2">
      <c r="A2144" s="79"/>
      <c r="B2144" s="150"/>
      <c r="C2144" s="151" t="s">
        <v>3354</v>
      </c>
      <c r="D2144" s="151" t="s">
        <v>26</v>
      </c>
      <c r="E2144" s="152" t="s">
        <v>3355</v>
      </c>
      <c r="F2144" s="153" t="s">
        <v>4379</v>
      </c>
      <c r="G2144" s="154" t="s">
        <v>161</v>
      </c>
      <c r="H2144" s="155">
        <v>1</v>
      </c>
      <c r="I2144" s="156">
        <v>214.85</v>
      </c>
      <c r="J2144" s="156">
        <f>ROUND(I2144*H2144,2)</f>
        <v>214.85</v>
      </c>
      <c r="K2144" s="153" t="s">
        <v>3562</v>
      </c>
      <c r="L2144" s="80"/>
      <c r="M2144" s="157" t="s">
        <v>31</v>
      </c>
      <c r="N2144" s="158" t="s">
        <v>3550</v>
      </c>
      <c r="O2144" s="159">
        <v>0.41199999999999998</v>
      </c>
      <c r="P2144" s="159">
        <f>O2144*H2144</f>
        <v>0.41199999999999998</v>
      </c>
      <c r="Q2144" s="159">
        <v>1E-4</v>
      </c>
      <c r="R2144" s="159">
        <f>Q2144*H2144</f>
        <v>1E-4</v>
      </c>
      <c r="S2144" s="159">
        <v>7.0029999999999995E-2</v>
      </c>
      <c r="T2144" s="160">
        <f>S2144*H2144</f>
        <v>7.0029999999999995E-2</v>
      </c>
      <c r="U2144" s="79"/>
      <c r="V2144" s="79"/>
      <c r="W2144" s="79"/>
      <c r="X2144" s="79"/>
      <c r="Y2144" s="79"/>
      <c r="Z2144" s="79"/>
      <c r="AA2144" s="79"/>
      <c r="AB2144" s="79"/>
      <c r="AC2144" s="79"/>
      <c r="AD2144" s="79"/>
      <c r="AE2144" s="79"/>
      <c r="AR2144" s="161" t="s">
        <v>162</v>
      </c>
      <c r="AT2144" s="161" t="s">
        <v>26</v>
      </c>
      <c r="AU2144" s="161" t="s">
        <v>62</v>
      </c>
      <c r="AY2144" s="72" t="s">
        <v>107</v>
      </c>
      <c r="BE2144" s="162">
        <f>IF(N2144="základní",J2144,0)</f>
        <v>214.85</v>
      </c>
      <c r="BF2144" s="162">
        <f>IF(N2144="snížená",J2144,0)</f>
        <v>0</v>
      </c>
      <c r="BG2144" s="162">
        <f>IF(N2144="zákl. přenesená",J2144,0)</f>
        <v>0</v>
      </c>
      <c r="BH2144" s="162">
        <f>IF(N2144="sníž. přenesená",J2144,0)</f>
        <v>0</v>
      </c>
      <c r="BI2144" s="162">
        <f>IF(N2144="nulová",J2144,0)</f>
        <v>0</v>
      </c>
      <c r="BJ2144" s="72" t="s">
        <v>105</v>
      </c>
      <c r="BK2144" s="162">
        <f>ROUND(I2144*H2144,2)</f>
        <v>214.85</v>
      </c>
      <c r="BL2144" s="72" t="s">
        <v>162</v>
      </c>
      <c r="BM2144" s="161" t="s">
        <v>3356</v>
      </c>
    </row>
    <row r="2145" spans="1:65" s="82" customFormat="1" x14ac:dyDescent="0.2">
      <c r="A2145" s="79"/>
      <c r="B2145" s="80"/>
      <c r="C2145" s="79"/>
      <c r="D2145" s="163" t="s">
        <v>116</v>
      </c>
      <c r="E2145" s="79"/>
      <c r="F2145" s="164" t="s">
        <v>3357</v>
      </c>
      <c r="G2145" s="79"/>
      <c r="H2145" s="79"/>
      <c r="I2145" s="79"/>
      <c r="J2145" s="79"/>
      <c r="K2145" s="79"/>
      <c r="L2145" s="80"/>
      <c r="M2145" s="165"/>
      <c r="O2145" s="79"/>
      <c r="P2145" s="79"/>
      <c r="Q2145" s="79"/>
      <c r="R2145" s="79"/>
      <c r="S2145" s="79"/>
      <c r="T2145" s="166"/>
      <c r="U2145" s="79"/>
      <c r="V2145" s="79"/>
      <c r="W2145" s="79"/>
      <c r="X2145" s="79"/>
      <c r="Y2145" s="79"/>
      <c r="Z2145" s="79"/>
      <c r="AA2145" s="79"/>
      <c r="AB2145" s="79"/>
      <c r="AC2145" s="79"/>
      <c r="AD2145" s="79"/>
      <c r="AE2145" s="79"/>
      <c r="AT2145" s="72" t="s">
        <v>116</v>
      </c>
      <c r="AU2145" s="72" t="s">
        <v>62</v>
      </c>
    </row>
    <row r="2146" spans="1:65" s="82" customFormat="1" x14ac:dyDescent="0.2">
      <c r="A2146" s="79"/>
      <c r="B2146" s="80"/>
      <c r="C2146" s="79"/>
      <c r="D2146" s="167" t="s">
        <v>118</v>
      </c>
      <c r="E2146" s="79"/>
      <c r="F2146" s="168" t="s">
        <v>4380</v>
      </c>
      <c r="G2146" s="79"/>
      <c r="H2146" s="79"/>
      <c r="I2146" s="79"/>
      <c r="J2146" s="79"/>
      <c r="K2146" s="79"/>
      <c r="L2146" s="80"/>
      <c r="M2146" s="165"/>
      <c r="O2146" s="79"/>
      <c r="P2146" s="79"/>
      <c r="Q2146" s="79"/>
      <c r="R2146" s="79"/>
      <c r="S2146" s="79"/>
      <c r="T2146" s="166"/>
      <c r="U2146" s="79"/>
      <c r="V2146" s="79"/>
      <c r="W2146" s="79"/>
      <c r="X2146" s="79"/>
      <c r="Y2146" s="79"/>
      <c r="Z2146" s="79"/>
      <c r="AA2146" s="79"/>
      <c r="AB2146" s="79"/>
      <c r="AC2146" s="79"/>
      <c r="AD2146" s="79"/>
      <c r="AE2146" s="79"/>
      <c r="AT2146" s="72" t="s">
        <v>118</v>
      </c>
      <c r="AU2146" s="72" t="s">
        <v>62</v>
      </c>
    </row>
    <row r="2147" spans="1:65" s="82" customFormat="1" ht="21.75" customHeight="1" x14ac:dyDescent="0.2">
      <c r="A2147" s="79"/>
      <c r="B2147" s="150"/>
      <c r="C2147" s="151" t="s">
        <v>3358</v>
      </c>
      <c r="D2147" s="151" t="s">
        <v>26</v>
      </c>
      <c r="E2147" s="152" t="s">
        <v>3359</v>
      </c>
      <c r="F2147" s="153" t="s">
        <v>3360</v>
      </c>
      <c r="G2147" s="154" t="s">
        <v>161</v>
      </c>
      <c r="H2147" s="155">
        <v>4</v>
      </c>
      <c r="I2147" s="156">
        <v>6037.03</v>
      </c>
      <c r="J2147" s="156">
        <f>ROUND(I2147*H2147,2)</f>
        <v>24148.12</v>
      </c>
      <c r="K2147" s="153" t="s">
        <v>3562</v>
      </c>
      <c r="L2147" s="80"/>
      <c r="M2147" s="157" t="s">
        <v>31</v>
      </c>
      <c r="N2147" s="158" t="s">
        <v>3550</v>
      </c>
      <c r="O2147" s="159">
        <v>0.27900000000000003</v>
      </c>
      <c r="P2147" s="159">
        <f>O2147*H2147</f>
        <v>1.1160000000000001</v>
      </c>
      <c r="Q2147" s="159">
        <v>2.8029999999999999E-2</v>
      </c>
      <c r="R2147" s="159">
        <f>Q2147*H2147</f>
        <v>0.11212</v>
      </c>
      <c r="S2147" s="159">
        <v>0</v>
      </c>
      <c r="T2147" s="160">
        <f>S2147*H2147</f>
        <v>0</v>
      </c>
      <c r="U2147" s="79"/>
      <c r="V2147" s="79"/>
      <c r="W2147" s="79"/>
      <c r="X2147" s="79"/>
      <c r="Y2147" s="79"/>
      <c r="Z2147" s="79"/>
      <c r="AA2147" s="79"/>
      <c r="AB2147" s="79"/>
      <c r="AC2147" s="79"/>
      <c r="AD2147" s="79"/>
      <c r="AE2147" s="79"/>
      <c r="AR2147" s="161" t="s">
        <v>162</v>
      </c>
      <c r="AT2147" s="161" t="s">
        <v>26</v>
      </c>
      <c r="AU2147" s="161" t="s">
        <v>62</v>
      </c>
      <c r="AY2147" s="72" t="s">
        <v>107</v>
      </c>
      <c r="BE2147" s="162">
        <f>IF(N2147="základní",J2147,0)</f>
        <v>24148.12</v>
      </c>
      <c r="BF2147" s="162">
        <f>IF(N2147="snížená",J2147,0)</f>
        <v>0</v>
      </c>
      <c r="BG2147" s="162">
        <f>IF(N2147="zákl. přenesená",J2147,0)</f>
        <v>0</v>
      </c>
      <c r="BH2147" s="162">
        <f>IF(N2147="sníž. přenesená",J2147,0)</f>
        <v>0</v>
      </c>
      <c r="BI2147" s="162">
        <f>IF(N2147="nulová",J2147,0)</f>
        <v>0</v>
      </c>
      <c r="BJ2147" s="72" t="s">
        <v>105</v>
      </c>
      <c r="BK2147" s="162">
        <f>ROUND(I2147*H2147,2)</f>
        <v>24148.12</v>
      </c>
      <c r="BL2147" s="72" t="s">
        <v>162</v>
      </c>
      <c r="BM2147" s="161" t="s">
        <v>3361</v>
      </c>
    </row>
    <row r="2148" spans="1:65" s="82" customFormat="1" ht="19.5" x14ac:dyDescent="0.2">
      <c r="A2148" s="79"/>
      <c r="B2148" s="80"/>
      <c r="C2148" s="79"/>
      <c r="D2148" s="163" t="s">
        <v>116</v>
      </c>
      <c r="E2148" s="79"/>
      <c r="F2148" s="164" t="s">
        <v>3362</v>
      </c>
      <c r="G2148" s="79"/>
      <c r="H2148" s="79"/>
      <c r="I2148" s="79"/>
      <c r="J2148" s="79"/>
      <c r="K2148" s="79"/>
      <c r="L2148" s="80"/>
      <c r="M2148" s="165"/>
      <c r="O2148" s="79"/>
      <c r="P2148" s="79"/>
      <c r="Q2148" s="79"/>
      <c r="R2148" s="79"/>
      <c r="S2148" s="79"/>
      <c r="T2148" s="166"/>
      <c r="U2148" s="79"/>
      <c r="V2148" s="79"/>
      <c r="W2148" s="79"/>
      <c r="X2148" s="79"/>
      <c r="Y2148" s="79"/>
      <c r="Z2148" s="79"/>
      <c r="AA2148" s="79"/>
      <c r="AB2148" s="79"/>
      <c r="AC2148" s="79"/>
      <c r="AD2148" s="79"/>
      <c r="AE2148" s="79"/>
      <c r="AT2148" s="72" t="s">
        <v>116</v>
      </c>
      <c r="AU2148" s="72" t="s">
        <v>62</v>
      </c>
    </row>
    <row r="2149" spans="1:65" s="82" customFormat="1" x14ac:dyDescent="0.2">
      <c r="A2149" s="79"/>
      <c r="B2149" s="80"/>
      <c r="C2149" s="79"/>
      <c r="D2149" s="167" t="s">
        <v>118</v>
      </c>
      <c r="E2149" s="79"/>
      <c r="F2149" s="168" t="s">
        <v>4381</v>
      </c>
      <c r="G2149" s="79"/>
      <c r="H2149" s="79"/>
      <c r="I2149" s="79"/>
      <c r="J2149" s="79"/>
      <c r="K2149" s="79"/>
      <c r="L2149" s="80"/>
      <c r="M2149" s="165"/>
      <c r="O2149" s="79"/>
      <c r="P2149" s="79"/>
      <c r="Q2149" s="79"/>
      <c r="R2149" s="79"/>
      <c r="S2149" s="79"/>
      <c r="T2149" s="166"/>
      <c r="U2149" s="79"/>
      <c r="V2149" s="79"/>
      <c r="W2149" s="79"/>
      <c r="X2149" s="79"/>
      <c r="Y2149" s="79"/>
      <c r="Z2149" s="79"/>
      <c r="AA2149" s="79"/>
      <c r="AB2149" s="79"/>
      <c r="AC2149" s="79"/>
      <c r="AD2149" s="79"/>
      <c r="AE2149" s="79"/>
      <c r="AT2149" s="72" t="s">
        <v>118</v>
      </c>
      <c r="AU2149" s="72" t="s">
        <v>62</v>
      </c>
    </row>
    <row r="2150" spans="1:65" s="82" customFormat="1" ht="21.75" customHeight="1" x14ac:dyDescent="0.2">
      <c r="A2150" s="79"/>
      <c r="B2150" s="150"/>
      <c r="C2150" s="151" t="s">
        <v>3363</v>
      </c>
      <c r="D2150" s="151" t="s">
        <v>26</v>
      </c>
      <c r="E2150" s="152" t="s">
        <v>3364</v>
      </c>
      <c r="F2150" s="153" t="s">
        <v>3365</v>
      </c>
      <c r="G2150" s="154" t="s">
        <v>161</v>
      </c>
      <c r="H2150" s="155">
        <v>7</v>
      </c>
      <c r="I2150" s="156">
        <v>6900.92</v>
      </c>
      <c r="J2150" s="156">
        <f>ROUND(I2150*H2150,2)</f>
        <v>48306.44</v>
      </c>
      <c r="K2150" s="153" t="s">
        <v>3562</v>
      </c>
      <c r="L2150" s="80"/>
      <c r="M2150" s="157" t="s">
        <v>31</v>
      </c>
      <c r="N2150" s="158" t="s">
        <v>3550</v>
      </c>
      <c r="O2150" s="159">
        <v>0.30499999999999999</v>
      </c>
      <c r="P2150" s="159">
        <f>O2150*H2150</f>
        <v>2.1349999999999998</v>
      </c>
      <c r="Q2150" s="159">
        <v>3.6639999999999999E-2</v>
      </c>
      <c r="R2150" s="159">
        <f>Q2150*H2150</f>
        <v>0.25647999999999999</v>
      </c>
      <c r="S2150" s="159">
        <v>0</v>
      </c>
      <c r="T2150" s="160">
        <f>S2150*H2150</f>
        <v>0</v>
      </c>
      <c r="U2150" s="79"/>
      <c r="V2150" s="79"/>
      <c r="W2150" s="79"/>
      <c r="X2150" s="79"/>
      <c r="Y2150" s="79"/>
      <c r="Z2150" s="79"/>
      <c r="AA2150" s="79"/>
      <c r="AB2150" s="79"/>
      <c r="AC2150" s="79"/>
      <c r="AD2150" s="79"/>
      <c r="AE2150" s="79"/>
      <c r="AR2150" s="161" t="s">
        <v>162</v>
      </c>
      <c r="AT2150" s="161" t="s">
        <v>26</v>
      </c>
      <c r="AU2150" s="161" t="s">
        <v>62</v>
      </c>
      <c r="AY2150" s="72" t="s">
        <v>107</v>
      </c>
      <c r="BE2150" s="162">
        <f>IF(N2150="základní",J2150,0)</f>
        <v>48306.44</v>
      </c>
      <c r="BF2150" s="162">
        <f>IF(N2150="snížená",J2150,0)</f>
        <v>0</v>
      </c>
      <c r="BG2150" s="162">
        <f>IF(N2150="zákl. přenesená",J2150,0)</f>
        <v>0</v>
      </c>
      <c r="BH2150" s="162">
        <f>IF(N2150="sníž. přenesená",J2150,0)</f>
        <v>0</v>
      </c>
      <c r="BI2150" s="162">
        <f>IF(N2150="nulová",J2150,0)</f>
        <v>0</v>
      </c>
      <c r="BJ2150" s="72" t="s">
        <v>105</v>
      </c>
      <c r="BK2150" s="162">
        <f>ROUND(I2150*H2150,2)</f>
        <v>48306.44</v>
      </c>
      <c r="BL2150" s="72" t="s">
        <v>162</v>
      </c>
      <c r="BM2150" s="161" t="s">
        <v>3366</v>
      </c>
    </row>
    <row r="2151" spans="1:65" s="82" customFormat="1" ht="19.5" x14ac:dyDescent="0.2">
      <c r="A2151" s="79"/>
      <c r="B2151" s="80"/>
      <c r="C2151" s="79"/>
      <c r="D2151" s="163" t="s">
        <v>116</v>
      </c>
      <c r="E2151" s="79"/>
      <c r="F2151" s="164" t="s">
        <v>3367</v>
      </c>
      <c r="G2151" s="79"/>
      <c r="H2151" s="79"/>
      <c r="I2151" s="79"/>
      <c r="J2151" s="79"/>
      <c r="K2151" s="79"/>
      <c r="L2151" s="80"/>
      <c r="M2151" s="165"/>
      <c r="O2151" s="79"/>
      <c r="P2151" s="79"/>
      <c r="Q2151" s="79"/>
      <c r="R2151" s="79"/>
      <c r="S2151" s="79"/>
      <c r="T2151" s="166"/>
      <c r="U2151" s="79"/>
      <c r="V2151" s="79"/>
      <c r="W2151" s="79"/>
      <c r="X2151" s="79"/>
      <c r="Y2151" s="79"/>
      <c r="Z2151" s="79"/>
      <c r="AA2151" s="79"/>
      <c r="AB2151" s="79"/>
      <c r="AC2151" s="79"/>
      <c r="AD2151" s="79"/>
      <c r="AE2151" s="79"/>
      <c r="AT2151" s="72" t="s">
        <v>116</v>
      </c>
      <c r="AU2151" s="72" t="s">
        <v>62</v>
      </c>
    </row>
    <row r="2152" spans="1:65" s="82" customFormat="1" x14ac:dyDescent="0.2">
      <c r="A2152" s="79"/>
      <c r="B2152" s="80"/>
      <c r="C2152" s="79"/>
      <c r="D2152" s="167" t="s">
        <v>118</v>
      </c>
      <c r="E2152" s="79"/>
      <c r="F2152" s="168" t="s">
        <v>4382</v>
      </c>
      <c r="G2152" s="79"/>
      <c r="H2152" s="79"/>
      <c r="I2152" s="79"/>
      <c r="J2152" s="79"/>
      <c r="K2152" s="79"/>
      <c r="L2152" s="80"/>
      <c r="M2152" s="165"/>
      <c r="O2152" s="79"/>
      <c r="P2152" s="79"/>
      <c r="Q2152" s="79"/>
      <c r="R2152" s="79"/>
      <c r="S2152" s="79"/>
      <c r="T2152" s="166"/>
      <c r="U2152" s="79"/>
      <c r="V2152" s="79"/>
      <c r="W2152" s="79"/>
      <c r="X2152" s="79"/>
      <c r="Y2152" s="79"/>
      <c r="Z2152" s="79"/>
      <c r="AA2152" s="79"/>
      <c r="AB2152" s="79"/>
      <c r="AC2152" s="79"/>
      <c r="AD2152" s="79"/>
      <c r="AE2152" s="79"/>
      <c r="AT2152" s="72" t="s">
        <v>118</v>
      </c>
      <c r="AU2152" s="72" t="s">
        <v>62</v>
      </c>
    </row>
    <row r="2153" spans="1:65" s="82" customFormat="1" ht="21.75" customHeight="1" x14ac:dyDescent="0.2">
      <c r="A2153" s="79"/>
      <c r="B2153" s="150"/>
      <c r="C2153" s="151" t="s">
        <v>3368</v>
      </c>
      <c r="D2153" s="151" t="s">
        <v>26</v>
      </c>
      <c r="E2153" s="152" t="s">
        <v>3369</v>
      </c>
      <c r="F2153" s="153" t="s">
        <v>3370</v>
      </c>
      <c r="G2153" s="154" t="s">
        <v>161</v>
      </c>
      <c r="H2153" s="155">
        <v>8</v>
      </c>
      <c r="I2153" s="156">
        <v>7480.54</v>
      </c>
      <c r="J2153" s="156">
        <f>ROUND(I2153*H2153,2)</f>
        <v>59844.32</v>
      </c>
      <c r="K2153" s="153" t="s">
        <v>3562</v>
      </c>
      <c r="L2153" s="80"/>
      <c r="M2153" s="157" t="s">
        <v>31</v>
      </c>
      <c r="N2153" s="158" t="s">
        <v>3550</v>
      </c>
      <c r="O2153" s="159">
        <v>0.32300000000000001</v>
      </c>
      <c r="P2153" s="159">
        <f>O2153*H2153</f>
        <v>2.5840000000000001</v>
      </c>
      <c r="Q2153" s="159">
        <v>4.2380000000000001E-2</v>
      </c>
      <c r="R2153" s="159">
        <f>Q2153*H2153</f>
        <v>0.33904000000000001</v>
      </c>
      <c r="S2153" s="159">
        <v>0</v>
      </c>
      <c r="T2153" s="160">
        <f>S2153*H2153</f>
        <v>0</v>
      </c>
      <c r="U2153" s="79"/>
      <c r="V2153" s="79"/>
      <c r="W2153" s="79"/>
      <c r="X2153" s="79"/>
      <c r="Y2153" s="79"/>
      <c r="Z2153" s="79"/>
      <c r="AA2153" s="79"/>
      <c r="AB2153" s="79"/>
      <c r="AC2153" s="79"/>
      <c r="AD2153" s="79"/>
      <c r="AE2153" s="79"/>
      <c r="AR2153" s="161" t="s">
        <v>162</v>
      </c>
      <c r="AT2153" s="161" t="s">
        <v>26</v>
      </c>
      <c r="AU2153" s="161" t="s">
        <v>62</v>
      </c>
      <c r="AY2153" s="72" t="s">
        <v>107</v>
      </c>
      <c r="BE2153" s="162">
        <f>IF(N2153="základní",J2153,0)</f>
        <v>59844.32</v>
      </c>
      <c r="BF2153" s="162">
        <f>IF(N2153="snížená",J2153,0)</f>
        <v>0</v>
      </c>
      <c r="BG2153" s="162">
        <f>IF(N2153="zákl. přenesená",J2153,0)</f>
        <v>0</v>
      </c>
      <c r="BH2153" s="162">
        <f>IF(N2153="sníž. přenesená",J2153,0)</f>
        <v>0</v>
      </c>
      <c r="BI2153" s="162">
        <f>IF(N2153="nulová",J2153,0)</f>
        <v>0</v>
      </c>
      <c r="BJ2153" s="72" t="s">
        <v>105</v>
      </c>
      <c r="BK2153" s="162">
        <f>ROUND(I2153*H2153,2)</f>
        <v>59844.32</v>
      </c>
      <c r="BL2153" s="72" t="s">
        <v>162</v>
      </c>
      <c r="BM2153" s="161" t="s">
        <v>3371</v>
      </c>
    </row>
    <row r="2154" spans="1:65" s="82" customFormat="1" ht="19.5" x14ac:dyDescent="0.2">
      <c r="A2154" s="79"/>
      <c r="B2154" s="80"/>
      <c r="C2154" s="79"/>
      <c r="D2154" s="163" t="s">
        <v>116</v>
      </c>
      <c r="E2154" s="79"/>
      <c r="F2154" s="164" t="s">
        <v>3372</v>
      </c>
      <c r="G2154" s="79"/>
      <c r="H2154" s="79"/>
      <c r="I2154" s="79"/>
      <c r="J2154" s="79"/>
      <c r="K2154" s="79"/>
      <c r="L2154" s="80"/>
      <c r="M2154" s="165"/>
      <c r="O2154" s="79"/>
      <c r="P2154" s="79"/>
      <c r="Q2154" s="79"/>
      <c r="R2154" s="79"/>
      <c r="S2154" s="79"/>
      <c r="T2154" s="166"/>
      <c r="U2154" s="79"/>
      <c r="V2154" s="79"/>
      <c r="W2154" s="79"/>
      <c r="X2154" s="79"/>
      <c r="Y2154" s="79"/>
      <c r="Z2154" s="79"/>
      <c r="AA2154" s="79"/>
      <c r="AB2154" s="79"/>
      <c r="AC2154" s="79"/>
      <c r="AD2154" s="79"/>
      <c r="AE2154" s="79"/>
      <c r="AT2154" s="72" t="s">
        <v>116</v>
      </c>
      <c r="AU2154" s="72" t="s">
        <v>62</v>
      </c>
    </row>
    <row r="2155" spans="1:65" s="82" customFormat="1" x14ac:dyDescent="0.2">
      <c r="A2155" s="79"/>
      <c r="B2155" s="80"/>
      <c r="C2155" s="79"/>
      <c r="D2155" s="167" t="s">
        <v>118</v>
      </c>
      <c r="E2155" s="79"/>
      <c r="F2155" s="168" t="s">
        <v>4383</v>
      </c>
      <c r="G2155" s="79"/>
      <c r="H2155" s="79"/>
      <c r="I2155" s="79"/>
      <c r="J2155" s="79"/>
      <c r="K2155" s="79"/>
      <c r="L2155" s="80"/>
      <c r="M2155" s="165"/>
      <c r="O2155" s="79"/>
      <c r="P2155" s="79"/>
      <c r="Q2155" s="79"/>
      <c r="R2155" s="79"/>
      <c r="S2155" s="79"/>
      <c r="T2155" s="166"/>
      <c r="U2155" s="79"/>
      <c r="V2155" s="79"/>
      <c r="W2155" s="79"/>
      <c r="X2155" s="79"/>
      <c r="Y2155" s="79"/>
      <c r="Z2155" s="79"/>
      <c r="AA2155" s="79"/>
      <c r="AB2155" s="79"/>
      <c r="AC2155" s="79"/>
      <c r="AD2155" s="79"/>
      <c r="AE2155" s="79"/>
      <c r="AT2155" s="72" t="s">
        <v>118</v>
      </c>
      <c r="AU2155" s="72" t="s">
        <v>62</v>
      </c>
    </row>
    <row r="2156" spans="1:65" s="82" customFormat="1" ht="21.75" customHeight="1" x14ac:dyDescent="0.2">
      <c r="A2156" s="79"/>
      <c r="B2156" s="150"/>
      <c r="C2156" s="151" t="s">
        <v>3373</v>
      </c>
      <c r="D2156" s="151" t="s">
        <v>26</v>
      </c>
      <c r="E2156" s="152" t="s">
        <v>3374</v>
      </c>
      <c r="F2156" s="153" t="s">
        <v>3375</v>
      </c>
      <c r="G2156" s="154" t="s">
        <v>161</v>
      </c>
      <c r="H2156" s="155">
        <v>6</v>
      </c>
      <c r="I2156" s="156">
        <v>9466.7800000000007</v>
      </c>
      <c r="J2156" s="156">
        <f>ROUND(I2156*H2156,2)</f>
        <v>56800.68</v>
      </c>
      <c r="K2156" s="153" t="s">
        <v>3562</v>
      </c>
      <c r="L2156" s="80"/>
      <c r="M2156" s="157" t="s">
        <v>31</v>
      </c>
      <c r="N2156" s="158" t="s">
        <v>3550</v>
      </c>
      <c r="O2156" s="159">
        <v>0.374</v>
      </c>
      <c r="P2156" s="159">
        <f>O2156*H2156</f>
        <v>2.2439999999999998</v>
      </c>
      <c r="Q2156" s="159">
        <v>6.0699999999999997E-2</v>
      </c>
      <c r="R2156" s="159">
        <f>Q2156*H2156</f>
        <v>0.36419999999999997</v>
      </c>
      <c r="S2156" s="159">
        <v>0</v>
      </c>
      <c r="T2156" s="160">
        <f>S2156*H2156</f>
        <v>0</v>
      </c>
      <c r="U2156" s="79"/>
      <c r="V2156" s="79"/>
      <c r="W2156" s="79"/>
      <c r="X2156" s="79"/>
      <c r="Y2156" s="79"/>
      <c r="Z2156" s="79"/>
      <c r="AA2156" s="79"/>
      <c r="AB2156" s="79"/>
      <c r="AC2156" s="79"/>
      <c r="AD2156" s="79"/>
      <c r="AE2156" s="79"/>
      <c r="AR2156" s="161" t="s">
        <v>162</v>
      </c>
      <c r="AT2156" s="161" t="s">
        <v>26</v>
      </c>
      <c r="AU2156" s="161" t="s">
        <v>62</v>
      </c>
      <c r="AY2156" s="72" t="s">
        <v>107</v>
      </c>
      <c r="BE2156" s="162">
        <f>IF(N2156="základní",J2156,0)</f>
        <v>56800.68</v>
      </c>
      <c r="BF2156" s="162">
        <f>IF(N2156="snížená",J2156,0)</f>
        <v>0</v>
      </c>
      <c r="BG2156" s="162">
        <f>IF(N2156="zákl. přenesená",J2156,0)</f>
        <v>0</v>
      </c>
      <c r="BH2156" s="162">
        <f>IF(N2156="sníž. přenesená",J2156,0)</f>
        <v>0</v>
      </c>
      <c r="BI2156" s="162">
        <f>IF(N2156="nulová",J2156,0)</f>
        <v>0</v>
      </c>
      <c r="BJ2156" s="72" t="s">
        <v>105</v>
      </c>
      <c r="BK2156" s="162">
        <f>ROUND(I2156*H2156,2)</f>
        <v>56800.68</v>
      </c>
      <c r="BL2156" s="72" t="s">
        <v>162</v>
      </c>
      <c r="BM2156" s="161" t="s">
        <v>3376</v>
      </c>
    </row>
    <row r="2157" spans="1:65" s="82" customFormat="1" ht="19.5" x14ac:dyDescent="0.2">
      <c r="A2157" s="79"/>
      <c r="B2157" s="80"/>
      <c r="C2157" s="79"/>
      <c r="D2157" s="163" t="s">
        <v>116</v>
      </c>
      <c r="E2157" s="79"/>
      <c r="F2157" s="164" t="s">
        <v>3377</v>
      </c>
      <c r="G2157" s="79"/>
      <c r="H2157" s="79"/>
      <c r="I2157" s="79"/>
      <c r="J2157" s="79"/>
      <c r="K2157" s="79"/>
      <c r="L2157" s="80"/>
      <c r="M2157" s="165"/>
      <c r="O2157" s="79"/>
      <c r="P2157" s="79"/>
      <c r="Q2157" s="79"/>
      <c r="R2157" s="79"/>
      <c r="S2157" s="79"/>
      <c r="T2157" s="166"/>
      <c r="U2157" s="79"/>
      <c r="V2157" s="79"/>
      <c r="W2157" s="79"/>
      <c r="X2157" s="79"/>
      <c r="Y2157" s="79"/>
      <c r="Z2157" s="79"/>
      <c r="AA2157" s="79"/>
      <c r="AB2157" s="79"/>
      <c r="AC2157" s="79"/>
      <c r="AD2157" s="79"/>
      <c r="AE2157" s="79"/>
      <c r="AT2157" s="72" t="s">
        <v>116</v>
      </c>
      <c r="AU2157" s="72" t="s">
        <v>62</v>
      </c>
    </row>
    <row r="2158" spans="1:65" s="82" customFormat="1" x14ac:dyDescent="0.2">
      <c r="A2158" s="79"/>
      <c r="B2158" s="80"/>
      <c r="C2158" s="79"/>
      <c r="D2158" s="167" t="s">
        <v>118</v>
      </c>
      <c r="E2158" s="79"/>
      <c r="F2158" s="168" t="s">
        <v>4384</v>
      </c>
      <c r="G2158" s="79"/>
      <c r="H2158" s="79"/>
      <c r="I2158" s="79"/>
      <c r="J2158" s="79"/>
      <c r="K2158" s="79"/>
      <c r="L2158" s="80"/>
      <c r="M2158" s="165"/>
      <c r="O2158" s="79"/>
      <c r="P2158" s="79"/>
      <c r="Q2158" s="79"/>
      <c r="R2158" s="79"/>
      <c r="S2158" s="79"/>
      <c r="T2158" s="166"/>
      <c r="U2158" s="79"/>
      <c r="V2158" s="79"/>
      <c r="W2158" s="79"/>
      <c r="X2158" s="79"/>
      <c r="Y2158" s="79"/>
      <c r="Z2158" s="79"/>
      <c r="AA2158" s="79"/>
      <c r="AB2158" s="79"/>
      <c r="AC2158" s="79"/>
      <c r="AD2158" s="79"/>
      <c r="AE2158" s="79"/>
      <c r="AT2158" s="72" t="s">
        <v>118</v>
      </c>
      <c r="AU2158" s="72" t="s">
        <v>62</v>
      </c>
    </row>
    <row r="2159" spans="1:65" s="82" customFormat="1" ht="21.75" customHeight="1" x14ac:dyDescent="0.2">
      <c r="A2159" s="79"/>
      <c r="B2159" s="150"/>
      <c r="C2159" s="151" t="s">
        <v>157</v>
      </c>
      <c r="D2159" s="151" t="s">
        <v>26</v>
      </c>
      <c r="E2159" s="152" t="s">
        <v>3378</v>
      </c>
      <c r="F2159" s="153" t="s">
        <v>3379</v>
      </c>
      <c r="G2159" s="154" t="s">
        <v>161</v>
      </c>
      <c r="H2159" s="155">
        <v>8</v>
      </c>
      <c r="I2159" s="156">
        <v>9046.18</v>
      </c>
      <c r="J2159" s="156">
        <f>ROUND(I2159*H2159,2)</f>
        <v>72369.440000000002</v>
      </c>
      <c r="K2159" s="153" t="s">
        <v>3562</v>
      </c>
      <c r="L2159" s="80"/>
      <c r="M2159" s="157" t="s">
        <v>31</v>
      </c>
      <c r="N2159" s="158" t="s">
        <v>3550</v>
      </c>
      <c r="O2159" s="159">
        <v>0.371</v>
      </c>
      <c r="P2159" s="159">
        <f>O2159*H2159</f>
        <v>2.968</v>
      </c>
      <c r="Q2159" s="159">
        <v>5.8599999999999999E-2</v>
      </c>
      <c r="R2159" s="159">
        <f>Q2159*H2159</f>
        <v>0.46879999999999999</v>
      </c>
      <c r="S2159" s="159">
        <v>0</v>
      </c>
      <c r="T2159" s="160">
        <f>S2159*H2159</f>
        <v>0</v>
      </c>
      <c r="U2159" s="79"/>
      <c r="V2159" s="79"/>
      <c r="W2159" s="79"/>
      <c r="X2159" s="79"/>
      <c r="Y2159" s="79"/>
      <c r="Z2159" s="79"/>
      <c r="AA2159" s="79"/>
      <c r="AB2159" s="79"/>
      <c r="AC2159" s="79"/>
      <c r="AD2159" s="79"/>
      <c r="AE2159" s="79"/>
      <c r="AR2159" s="161" t="s">
        <v>162</v>
      </c>
      <c r="AT2159" s="161" t="s">
        <v>26</v>
      </c>
      <c r="AU2159" s="161" t="s">
        <v>62</v>
      </c>
      <c r="AY2159" s="72" t="s">
        <v>107</v>
      </c>
      <c r="BE2159" s="162">
        <f>IF(N2159="základní",J2159,0)</f>
        <v>72369.440000000002</v>
      </c>
      <c r="BF2159" s="162">
        <f>IF(N2159="snížená",J2159,0)</f>
        <v>0</v>
      </c>
      <c r="BG2159" s="162">
        <f>IF(N2159="zákl. přenesená",J2159,0)</f>
        <v>0</v>
      </c>
      <c r="BH2159" s="162">
        <f>IF(N2159="sníž. přenesená",J2159,0)</f>
        <v>0</v>
      </c>
      <c r="BI2159" s="162">
        <f>IF(N2159="nulová",J2159,0)</f>
        <v>0</v>
      </c>
      <c r="BJ2159" s="72" t="s">
        <v>105</v>
      </c>
      <c r="BK2159" s="162">
        <f>ROUND(I2159*H2159,2)</f>
        <v>72369.440000000002</v>
      </c>
      <c r="BL2159" s="72" t="s">
        <v>162</v>
      </c>
      <c r="BM2159" s="161" t="s">
        <v>3380</v>
      </c>
    </row>
    <row r="2160" spans="1:65" s="82" customFormat="1" ht="19.5" x14ac:dyDescent="0.2">
      <c r="A2160" s="79"/>
      <c r="B2160" s="80"/>
      <c r="C2160" s="79"/>
      <c r="D2160" s="163" t="s">
        <v>116</v>
      </c>
      <c r="E2160" s="79"/>
      <c r="F2160" s="164" t="s">
        <v>3381</v>
      </c>
      <c r="G2160" s="79"/>
      <c r="H2160" s="79"/>
      <c r="I2160" s="79"/>
      <c r="J2160" s="79"/>
      <c r="K2160" s="79"/>
      <c r="L2160" s="80"/>
      <c r="M2160" s="165"/>
      <c r="O2160" s="79"/>
      <c r="P2160" s="79"/>
      <c r="Q2160" s="79"/>
      <c r="R2160" s="79"/>
      <c r="S2160" s="79"/>
      <c r="T2160" s="166"/>
      <c r="U2160" s="79"/>
      <c r="V2160" s="79"/>
      <c r="W2160" s="79"/>
      <c r="X2160" s="79"/>
      <c r="Y2160" s="79"/>
      <c r="Z2160" s="79"/>
      <c r="AA2160" s="79"/>
      <c r="AB2160" s="79"/>
      <c r="AC2160" s="79"/>
      <c r="AD2160" s="79"/>
      <c r="AE2160" s="79"/>
      <c r="AT2160" s="72" t="s">
        <v>116</v>
      </c>
      <c r="AU2160" s="72" t="s">
        <v>62</v>
      </c>
    </row>
    <row r="2161" spans="1:65" s="82" customFormat="1" x14ac:dyDescent="0.2">
      <c r="A2161" s="79"/>
      <c r="B2161" s="80"/>
      <c r="C2161" s="79"/>
      <c r="D2161" s="167" t="s">
        <v>118</v>
      </c>
      <c r="E2161" s="79"/>
      <c r="F2161" s="168" t="s">
        <v>4385</v>
      </c>
      <c r="G2161" s="79"/>
      <c r="H2161" s="79"/>
      <c r="I2161" s="79"/>
      <c r="J2161" s="79"/>
      <c r="K2161" s="79"/>
      <c r="L2161" s="80"/>
      <c r="M2161" s="165"/>
      <c r="O2161" s="79"/>
      <c r="P2161" s="79"/>
      <c r="Q2161" s="79"/>
      <c r="R2161" s="79"/>
      <c r="S2161" s="79"/>
      <c r="T2161" s="166"/>
      <c r="U2161" s="79"/>
      <c r="V2161" s="79"/>
      <c r="W2161" s="79"/>
      <c r="X2161" s="79"/>
      <c r="Y2161" s="79"/>
      <c r="Z2161" s="79"/>
      <c r="AA2161" s="79"/>
      <c r="AB2161" s="79"/>
      <c r="AC2161" s="79"/>
      <c r="AD2161" s="79"/>
      <c r="AE2161" s="79"/>
      <c r="AT2161" s="72" t="s">
        <v>118</v>
      </c>
      <c r="AU2161" s="72" t="s">
        <v>62</v>
      </c>
    </row>
    <row r="2162" spans="1:65" s="82" customFormat="1" ht="21.75" customHeight="1" x14ac:dyDescent="0.2">
      <c r="A2162" s="79"/>
      <c r="B2162" s="150"/>
      <c r="C2162" s="151" t="s">
        <v>206</v>
      </c>
      <c r="D2162" s="151" t="s">
        <v>26</v>
      </c>
      <c r="E2162" s="152" t="s">
        <v>3382</v>
      </c>
      <c r="F2162" s="153" t="s">
        <v>3383</v>
      </c>
      <c r="G2162" s="154" t="s">
        <v>161</v>
      </c>
      <c r="H2162" s="155">
        <v>5</v>
      </c>
      <c r="I2162" s="156">
        <v>5942.23</v>
      </c>
      <c r="J2162" s="156">
        <f>ROUND(I2162*H2162,2)</f>
        <v>29711.15</v>
      </c>
      <c r="K2162" s="153" t="s">
        <v>3562</v>
      </c>
      <c r="L2162" s="80"/>
      <c r="M2162" s="157" t="s">
        <v>31</v>
      </c>
      <c r="N2162" s="158" t="s">
        <v>3550</v>
      </c>
      <c r="O2162" s="159">
        <v>0.27</v>
      </c>
      <c r="P2162" s="159">
        <f>O2162*H2162</f>
        <v>1.35</v>
      </c>
      <c r="Q2162" s="159">
        <v>2.5020000000000001E-2</v>
      </c>
      <c r="R2162" s="159">
        <f>Q2162*H2162</f>
        <v>0.12509999999999999</v>
      </c>
      <c r="S2162" s="159">
        <v>0</v>
      </c>
      <c r="T2162" s="160">
        <f>S2162*H2162</f>
        <v>0</v>
      </c>
      <c r="U2162" s="79"/>
      <c r="V2162" s="79"/>
      <c r="W2162" s="79"/>
      <c r="X2162" s="79"/>
      <c r="Y2162" s="79"/>
      <c r="Z2162" s="79"/>
      <c r="AA2162" s="79"/>
      <c r="AB2162" s="79"/>
      <c r="AC2162" s="79"/>
      <c r="AD2162" s="79"/>
      <c r="AE2162" s="79"/>
      <c r="AR2162" s="161" t="s">
        <v>162</v>
      </c>
      <c r="AT2162" s="161" t="s">
        <v>26</v>
      </c>
      <c r="AU2162" s="161" t="s">
        <v>62</v>
      </c>
      <c r="AY2162" s="72" t="s">
        <v>107</v>
      </c>
      <c r="BE2162" s="162">
        <f>IF(N2162="základní",J2162,0)</f>
        <v>29711.15</v>
      </c>
      <c r="BF2162" s="162">
        <f>IF(N2162="snížená",J2162,0)</f>
        <v>0</v>
      </c>
      <c r="BG2162" s="162">
        <f>IF(N2162="zákl. přenesená",J2162,0)</f>
        <v>0</v>
      </c>
      <c r="BH2162" s="162">
        <f>IF(N2162="sníž. přenesená",J2162,0)</f>
        <v>0</v>
      </c>
      <c r="BI2162" s="162">
        <f>IF(N2162="nulová",J2162,0)</f>
        <v>0</v>
      </c>
      <c r="BJ2162" s="72" t="s">
        <v>105</v>
      </c>
      <c r="BK2162" s="162">
        <f>ROUND(I2162*H2162,2)</f>
        <v>29711.15</v>
      </c>
      <c r="BL2162" s="72" t="s">
        <v>162</v>
      </c>
      <c r="BM2162" s="161" t="s">
        <v>3384</v>
      </c>
    </row>
    <row r="2163" spans="1:65" s="82" customFormat="1" ht="19.5" x14ac:dyDescent="0.2">
      <c r="A2163" s="79"/>
      <c r="B2163" s="80"/>
      <c r="C2163" s="79"/>
      <c r="D2163" s="163" t="s">
        <v>116</v>
      </c>
      <c r="E2163" s="79"/>
      <c r="F2163" s="164" t="s">
        <v>3385</v>
      </c>
      <c r="G2163" s="79"/>
      <c r="H2163" s="79"/>
      <c r="I2163" s="79"/>
      <c r="J2163" s="79"/>
      <c r="K2163" s="79"/>
      <c r="L2163" s="80"/>
      <c r="M2163" s="165"/>
      <c r="O2163" s="79"/>
      <c r="P2163" s="79"/>
      <c r="Q2163" s="79"/>
      <c r="R2163" s="79"/>
      <c r="S2163" s="79"/>
      <c r="T2163" s="166"/>
      <c r="U2163" s="79"/>
      <c r="V2163" s="79"/>
      <c r="W2163" s="79"/>
      <c r="X2163" s="79"/>
      <c r="Y2163" s="79"/>
      <c r="Z2163" s="79"/>
      <c r="AA2163" s="79"/>
      <c r="AB2163" s="79"/>
      <c r="AC2163" s="79"/>
      <c r="AD2163" s="79"/>
      <c r="AE2163" s="79"/>
      <c r="AT2163" s="72" t="s">
        <v>116</v>
      </c>
      <c r="AU2163" s="72" t="s">
        <v>62</v>
      </c>
    </row>
    <row r="2164" spans="1:65" s="82" customFormat="1" x14ac:dyDescent="0.2">
      <c r="A2164" s="79"/>
      <c r="B2164" s="80"/>
      <c r="C2164" s="79"/>
      <c r="D2164" s="167" t="s">
        <v>118</v>
      </c>
      <c r="E2164" s="79"/>
      <c r="F2164" s="168" t="s">
        <v>4386</v>
      </c>
      <c r="G2164" s="79"/>
      <c r="H2164" s="79"/>
      <c r="I2164" s="79"/>
      <c r="J2164" s="79"/>
      <c r="K2164" s="79"/>
      <c r="L2164" s="80"/>
      <c r="M2164" s="165"/>
      <c r="O2164" s="79"/>
      <c r="P2164" s="79"/>
      <c r="Q2164" s="79"/>
      <c r="R2164" s="79"/>
      <c r="S2164" s="79"/>
      <c r="T2164" s="166"/>
      <c r="U2164" s="79"/>
      <c r="V2164" s="79"/>
      <c r="W2164" s="79"/>
      <c r="X2164" s="79"/>
      <c r="Y2164" s="79"/>
      <c r="Z2164" s="79"/>
      <c r="AA2164" s="79"/>
      <c r="AB2164" s="79"/>
      <c r="AC2164" s="79"/>
      <c r="AD2164" s="79"/>
      <c r="AE2164" s="79"/>
      <c r="AT2164" s="72" t="s">
        <v>118</v>
      </c>
      <c r="AU2164" s="72" t="s">
        <v>62</v>
      </c>
    </row>
    <row r="2165" spans="1:65" s="82" customFormat="1" ht="21.75" customHeight="1" x14ac:dyDescent="0.2">
      <c r="A2165" s="79"/>
      <c r="B2165" s="150"/>
      <c r="C2165" s="151" t="s">
        <v>860</v>
      </c>
      <c r="D2165" s="151" t="s">
        <v>26</v>
      </c>
      <c r="E2165" s="152" t="s">
        <v>3386</v>
      </c>
      <c r="F2165" s="153" t="s">
        <v>3387</v>
      </c>
      <c r="G2165" s="154" t="s">
        <v>161</v>
      </c>
      <c r="H2165" s="155">
        <v>14</v>
      </c>
      <c r="I2165" s="156">
        <v>6998.25</v>
      </c>
      <c r="J2165" s="156">
        <f>ROUND(I2165*H2165,2)</f>
        <v>97975.5</v>
      </c>
      <c r="K2165" s="153" t="s">
        <v>3562</v>
      </c>
      <c r="L2165" s="80"/>
      <c r="M2165" s="157" t="s">
        <v>31</v>
      </c>
      <c r="N2165" s="158" t="s">
        <v>3550</v>
      </c>
      <c r="O2165" s="159">
        <v>0.3</v>
      </c>
      <c r="P2165" s="159">
        <f>O2165*H2165</f>
        <v>4.2</v>
      </c>
      <c r="Q2165" s="159">
        <v>3.4799999999999998E-2</v>
      </c>
      <c r="R2165" s="159">
        <f>Q2165*H2165</f>
        <v>0.48719999999999997</v>
      </c>
      <c r="S2165" s="159">
        <v>0</v>
      </c>
      <c r="T2165" s="160">
        <f>S2165*H2165</f>
        <v>0</v>
      </c>
      <c r="U2165" s="79"/>
      <c r="V2165" s="79"/>
      <c r="W2165" s="79"/>
      <c r="X2165" s="79"/>
      <c r="Y2165" s="79"/>
      <c r="Z2165" s="79"/>
      <c r="AA2165" s="79"/>
      <c r="AB2165" s="79"/>
      <c r="AC2165" s="79"/>
      <c r="AD2165" s="79"/>
      <c r="AE2165" s="79"/>
      <c r="AR2165" s="161" t="s">
        <v>162</v>
      </c>
      <c r="AT2165" s="161" t="s">
        <v>26</v>
      </c>
      <c r="AU2165" s="161" t="s">
        <v>62</v>
      </c>
      <c r="AY2165" s="72" t="s">
        <v>107</v>
      </c>
      <c r="BE2165" s="162">
        <f>IF(N2165="základní",J2165,0)</f>
        <v>97975.5</v>
      </c>
      <c r="BF2165" s="162">
        <f>IF(N2165="snížená",J2165,0)</f>
        <v>0</v>
      </c>
      <c r="BG2165" s="162">
        <f>IF(N2165="zákl. přenesená",J2165,0)</f>
        <v>0</v>
      </c>
      <c r="BH2165" s="162">
        <f>IF(N2165="sníž. přenesená",J2165,0)</f>
        <v>0</v>
      </c>
      <c r="BI2165" s="162">
        <f>IF(N2165="nulová",J2165,0)</f>
        <v>0</v>
      </c>
      <c r="BJ2165" s="72" t="s">
        <v>105</v>
      </c>
      <c r="BK2165" s="162">
        <f>ROUND(I2165*H2165,2)</f>
        <v>97975.5</v>
      </c>
      <c r="BL2165" s="72" t="s">
        <v>162</v>
      </c>
      <c r="BM2165" s="161" t="s">
        <v>3388</v>
      </c>
    </row>
    <row r="2166" spans="1:65" s="82" customFormat="1" ht="19.5" x14ac:dyDescent="0.2">
      <c r="A2166" s="79"/>
      <c r="B2166" s="80"/>
      <c r="C2166" s="79"/>
      <c r="D2166" s="163" t="s">
        <v>116</v>
      </c>
      <c r="E2166" s="79"/>
      <c r="F2166" s="164" t="s">
        <v>3389</v>
      </c>
      <c r="G2166" s="79"/>
      <c r="H2166" s="79"/>
      <c r="I2166" s="79"/>
      <c r="J2166" s="79"/>
      <c r="K2166" s="79"/>
      <c r="L2166" s="80"/>
      <c r="M2166" s="165"/>
      <c r="O2166" s="79"/>
      <c r="P2166" s="79"/>
      <c r="Q2166" s="79"/>
      <c r="R2166" s="79"/>
      <c r="S2166" s="79"/>
      <c r="T2166" s="166"/>
      <c r="U2166" s="79"/>
      <c r="V2166" s="79"/>
      <c r="W2166" s="79"/>
      <c r="X2166" s="79"/>
      <c r="Y2166" s="79"/>
      <c r="Z2166" s="79"/>
      <c r="AA2166" s="79"/>
      <c r="AB2166" s="79"/>
      <c r="AC2166" s="79"/>
      <c r="AD2166" s="79"/>
      <c r="AE2166" s="79"/>
      <c r="AT2166" s="72" t="s">
        <v>116</v>
      </c>
      <c r="AU2166" s="72" t="s">
        <v>62</v>
      </c>
    </row>
    <row r="2167" spans="1:65" s="82" customFormat="1" x14ac:dyDescent="0.2">
      <c r="A2167" s="79"/>
      <c r="B2167" s="80"/>
      <c r="C2167" s="79"/>
      <c r="D2167" s="167" t="s">
        <v>118</v>
      </c>
      <c r="E2167" s="79"/>
      <c r="F2167" s="168" t="s">
        <v>4387</v>
      </c>
      <c r="G2167" s="79"/>
      <c r="H2167" s="79"/>
      <c r="I2167" s="79"/>
      <c r="J2167" s="79"/>
      <c r="K2167" s="79"/>
      <c r="L2167" s="80"/>
      <c r="M2167" s="165"/>
      <c r="O2167" s="79"/>
      <c r="P2167" s="79"/>
      <c r="Q2167" s="79"/>
      <c r="R2167" s="79"/>
      <c r="S2167" s="79"/>
      <c r="T2167" s="166"/>
      <c r="U2167" s="79"/>
      <c r="V2167" s="79"/>
      <c r="W2167" s="79"/>
      <c r="X2167" s="79"/>
      <c r="Y2167" s="79"/>
      <c r="Z2167" s="79"/>
      <c r="AA2167" s="79"/>
      <c r="AB2167" s="79"/>
      <c r="AC2167" s="79"/>
      <c r="AD2167" s="79"/>
      <c r="AE2167" s="79"/>
      <c r="AT2167" s="72" t="s">
        <v>118</v>
      </c>
      <c r="AU2167" s="72" t="s">
        <v>62</v>
      </c>
    </row>
    <row r="2168" spans="1:65" s="82" customFormat="1" ht="21.75" customHeight="1" x14ac:dyDescent="0.2">
      <c r="A2168" s="79"/>
      <c r="B2168" s="150"/>
      <c r="C2168" s="151" t="s">
        <v>1096</v>
      </c>
      <c r="D2168" s="151" t="s">
        <v>26</v>
      </c>
      <c r="E2168" s="152" t="s">
        <v>3390</v>
      </c>
      <c r="F2168" s="153" t="s">
        <v>3391</v>
      </c>
      <c r="G2168" s="154" t="s">
        <v>161</v>
      </c>
      <c r="H2168" s="155">
        <v>22</v>
      </c>
      <c r="I2168" s="156">
        <v>7698.4</v>
      </c>
      <c r="J2168" s="156">
        <f>ROUND(I2168*H2168,2)</f>
        <v>169364.8</v>
      </c>
      <c r="K2168" s="153" t="s">
        <v>3562</v>
      </c>
      <c r="L2168" s="80"/>
      <c r="M2168" s="157" t="s">
        <v>31</v>
      </c>
      <c r="N2168" s="158" t="s">
        <v>3550</v>
      </c>
      <c r="O2168" s="159">
        <v>0.31900000000000001</v>
      </c>
      <c r="P2168" s="159">
        <f>O2168*H2168</f>
        <v>7.0179999999999998</v>
      </c>
      <c r="Q2168" s="159">
        <v>4.1320000000000003E-2</v>
      </c>
      <c r="R2168" s="159">
        <f>Q2168*H2168</f>
        <v>0.90904000000000007</v>
      </c>
      <c r="S2168" s="159">
        <v>0</v>
      </c>
      <c r="T2168" s="160">
        <f>S2168*H2168</f>
        <v>0</v>
      </c>
      <c r="U2168" s="79"/>
      <c r="V2168" s="79"/>
      <c r="W2168" s="79"/>
      <c r="X2168" s="79"/>
      <c r="Y2168" s="79"/>
      <c r="Z2168" s="79"/>
      <c r="AA2168" s="79"/>
      <c r="AB2168" s="79"/>
      <c r="AC2168" s="79"/>
      <c r="AD2168" s="79"/>
      <c r="AE2168" s="79"/>
      <c r="AR2168" s="161" t="s">
        <v>162</v>
      </c>
      <c r="AT2168" s="161" t="s">
        <v>26</v>
      </c>
      <c r="AU2168" s="161" t="s">
        <v>62</v>
      </c>
      <c r="AY2168" s="72" t="s">
        <v>107</v>
      </c>
      <c r="BE2168" s="162">
        <f>IF(N2168="základní",J2168,0)</f>
        <v>169364.8</v>
      </c>
      <c r="BF2168" s="162">
        <f>IF(N2168="snížená",J2168,0)</f>
        <v>0</v>
      </c>
      <c r="BG2168" s="162">
        <f>IF(N2168="zákl. přenesená",J2168,0)</f>
        <v>0</v>
      </c>
      <c r="BH2168" s="162">
        <f>IF(N2168="sníž. přenesená",J2168,0)</f>
        <v>0</v>
      </c>
      <c r="BI2168" s="162">
        <f>IF(N2168="nulová",J2168,0)</f>
        <v>0</v>
      </c>
      <c r="BJ2168" s="72" t="s">
        <v>105</v>
      </c>
      <c r="BK2168" s="162">
        <f>ROUND(I2168*H2168,2)</f>
        <v>169364.8</v>
      </c>
      <c r="BL2168" s="72" t="s">
        <v>162</v>
      </c>
      <c r="BM2168" s="161" t="s">
        <v>3392</v>
      </c>
    </row>
    <row r="2169" spans="1:65" s="82" customFormat="1" ht="19.5" x14ac:dyDescent="0.2">
      <c r="A2169" s="79"/>
      <c r="B2169" s="80"/>
      <c r="C2169" s="79"/>
      <c r="D2169" s="163" t="s">
        <v>116</v>
      </c>
      <c r="E2169" s="79"/>
      <c r="F2169" s="164" t="s">
        <v>3393</v>
      </c>
      <c r="G2169" s="79"/>
      <c r="H2169" s="79"/>
      <c r="I2169" s="79"/>
      <c r="J2169" s="79"/>
      <c r="K2169" s="79"/>
      <c r="L2169" s="80"/>
      <c r="M2169" s="165"/>
      <c r="O2169" s="79"/>
      <c r="P2169" s="79"/>
      <c r="Q2169" s="79"/>
      <c r="R2169" s="79"/>
      <c r="S2169" s="79"/>
      <c r="T2169" s="166"/>
      <c r="U2169" s="79"/>
      <c r="V2169" s="79"/>
      <c r="W2169" s="79"/>
      <c r="X2169" s="79"/>
      <c r="Y2169" s="79"/>
      <c r="Z2169" s="79"/>
      <c r="AA2169" s="79"/>
      <c r="AB2169" s="79"/>
      <c r="AC2169" s="79"/>
      <c r="AD2169" s="79"/>
      <c r="AE2169" s="79"/>
      <c r="AT2169" s="72" t="s">
        <v>116</v>
      </c>
      <c r="AU2169" s="72" t="s">
        <v>62</v>
      </c>
    </row>
    <row r="2170" spans="1:65" s="82" customFormat="1" x14ac:dyDescent="0.2">
      <c r="A2170" s="79"/>
      <c r="B2170" s="80"/>
      <c r="C2170" s="79"/>
      <c r="D2170" s="167" t="s">
        <v>118</v>
      </c>
      <c r="E2170" s="79"/>
      <c r="F2170" s="168" t="s">
        <v>4388</v>
      </c>
      <c r="G2170" s="79"/>
      <c r="H2170" s="79"/>
      <c r="I2170" s="79"/>
      <c r="J2170" s="79"/>
      <c r="K2170" s="79"/>
      <c r="L2170" s="80"/>
      <c r="M2170" s="165"/>
      <c r="O2170" s="79"/>
      <c r="P2170" s="79"/>
      <c r="Q2170" s="79"/>
      <c r="R2170" s="79"/>
      <c r="S2170" s="79"/>
      <c r="T2170" s="166"/>
      <c r="U2170" s="79"/>
      <c r="V2170" s="79"/>
      <c r="W2170" s="79"/>
      <c r="X2170" s="79"/>
      <c r="Y2170" s="79"/>
      <c r="Z2170" s="79"/>
      <c r="AA2170" s="79"/>
      <c r="AB2170" s="79"/>
      <c r="AC2170" s="79"/>
      <c r="AD2170" s="79"/>
      <c r="AE2170" s="79"/>
      <c r="AT2170" s="72" t="s">
        <v>118</v>
      </c>
      <c r="AU2170" s="72" t="s">
        <v>62</v>
      </c>
    </row>
    <row r="2171" spans="1:65" s="82" customFormat="1" ht="21.75" customHeight="1" x14ac:dyDescent="0.2">
      <c r="A2171" s="79"/>
      <c r="B2171" s="150"/>
      <c r="C2171" s="151" t="s">
        <v>1120</v>
      </c>
      <c r="D2171" s="151" t="s">
        <v>26</v>
      </c>
      <c r="E2171" s="152" t="s">
        <v>3394</v>
      </c>
      <c r="F2171" s="153" t="s">
        <v>3395</v>
      </c>
      <c r="G2171" s="154" t="s">
        <v>161</v>
      </c>
      <c r="H2171" s="155">
        <v>6</v>
      </c>
      <c r="I2171" s="156">
        <v>8399.08</v>
      </c>
      <c r="J2171" s="156">
        <f>ROUND(I2171*H2171,2)</f>
        <v>50394.48</v>
      </c>
      <c r="K2171" s="153" t="s">
        <v>3562</v>
      </c>
      <c r="L2171" s="80"/>
      <c r="M2171" s="157" t="s">
        <v>31</v>
      </c>
      <c r="N2171" s="158" t="s">
        <v>3550</v>
      </c>
      <c r="O2171" s="159">
        <v>0.33900000000000002</v>
      </c>
      <c r="P2171" s="159">
        <f>O2171*H2171</f>
        <v>2.0340000000000003</v>
      </c>
      <c r="Q2171" s="159">
        <v>4.7840000000000001E-2</v>
      </c>
      <c r="R2171" s="159">
        <f>Q2171*H2171</f>
        <v>0.28704000000000002</v>
      </c>
      <c r="S2171" s="159">
        <v>0</v>
      </c>
      <c r="T2171" s="160">
        <f>S2171*H2171</f>
        <v>0</v>
      </c>
      <c r="U2171" s="79"/>
      <c r="V2171" s="79"/>
      <c r="W2171" s="79"/>
      <c r="X2171" s="79"/>
      <c r="Y2171" s="79"/>
      <c r="Z2171" s="79"/>
      <c r="AA2171" s="79"/>
      <c r="AB2171" s="79"/>
      <c r="AC2171" s="79"/>
      <c r="AD2171" s="79"/>
      <c r="AE2171" s="79"/>
      <c r="AR2171" s="161" t="s">
        <v>162</v>
      </c>
      <c r="AT2171" s="161" t="s">
        <v>26</v>
      </c>
      <c r="AU2171" s="161" t="s">
        <v>62</v>
      </c>
      <c r="AY2171" s="72" t="s">
        <v>107</v>
      </c>
      <c r="BE2171" s="162">
        <f>IF(N2171="základní",J2171,0)</f>
        <v>50394.48</v>
      </c>
      <c r="BF2171" s="162">
        <f>IF(N2171="snížená",J2171,0)</f>
        <v>0</v>
      </c>
      <c r="BG2171" s="162">
        <f>IF(N2171="zákl. přenesená",J2171,0)</f>
        <v>0</v>
      </c>
      <c r="BH2171" s="162">
        <f>IF(N2171="sníž. přenesená",J2171,0)</f>
        <v>0</v>
      </c>
      <c r="BI2171" s="162">
        <f>IF(N2171="nulová",J2171,0)</f>
        <v>0</v>
      </c>
      <c r="BJ2171" s="72" t="s">
        <v>105</v>
      </c>
      <c r="BK2171" s="162">
        <f>ROUND(I2171*H2171,2)</f>
        <v>50394.48</v>
      </c>
      <c r="BL2171" s="72" t="s">
        <v>162</v>
      </c>
      <c r="BM2171" s="161" t="s">
        <v>3396</v>
      </c>
    </row>
    <row r="2172" spans="1:65" s="82" customFormat="1" ht="19.5" x14ac:dyDescent="0.2">
      <c r="A2172" s="79"/>
      <c r="B2172" s="80"/>
      <c r="C2172" s="79"/>
      <c r="D2172" s="163" t="s">
        <v>116</v>
      </c>
      <c r="E2172" s="79"/>
      <c r="F2172" s="164" t="s">
        <v>3397</v>
      </c>
      <c r="G2172" s="79"/>
      <c r="H2172" s="79"/>
      <c r="I2172" s="79"/>
      <c r="J2172" s="79"/>
      <c r="K2172" s="79"/>
      <c r="L2172" s="80"/>
      <c r="M2172" s="165"/>
      <c r="O2172" s="79"/>
      <c r="P2172" s="79"/>
      <c r="Q2172" s="79"/>
      <c r="R2172" s="79"/>
      <c r="S2172" s="79"/>
      <c r="T2172" s="166"/>
      <c r="U2172" s="79"/>
      <c r="V2172" s="79"/>
      <c r="W2172" s="79"/>
      <c r="X2172" s="79"/>
      <c r="Y2172" s="79"/>
      <c r="Z2172" s="79"/>
      <c r="AA2172" s="79"/>
      <c r="AB2172" s="79"/>
      <c r="AC2172" s="79"/>
      <c r="AD2172" s="79"/>
      <c r="AE2172" s="79"/>
      <c r="AT2172" s="72" t="s">
        <v>116</v>
      </c>
      <c r="AU2172" s="72" t="s">
        <v>62</v>
      </c>
    </row>
    <row r="2173" spans="1:65" s="82" customFormat="1" x14ac:dyDescent="0.2">
      <c r="A2173" s="79"/>
      <c r="B2173" s="80"/>
      <c r="C2173" s="79"/>
      <c r="D2173" s="167" t="s">
        <v>118</v>
      </c>
      <c r="E2173" s="79"/>
      <c r="F2173" s="168" t="s">
        <v>4389</v>
      </c>
      <c r="G2173" s="79"/>
      <c r="H2173" s="79"/>
      <c r="I2173" s="79"/>
      <c r="J2173" s="79"/>
      <c r="K2173" s="79"/>
      <c r="L2173" s="80"/>
      <c r="M2173" s="165"/>
      <c r="O2173" s="79"/>
      <c r="P2173" s="79"/>
      <c r="Q2173" s="79"/>
      <c r="R2173" s="79"/>
      <c r="S2173" s="79"/>
      <c r="T2173" s="166"/>
      <c r="U2173" s="79"/>
      <c r="V2173" s="79"/>
      <c r="W2173" s="79"/>
      <c r="X2173" s="79"/>
      <c r="Y2173" s="79"/>
      <c r="Z2173" s="79"/>
      <c r="AA2173" s="79"/>
      <c r="AB2173" s="79"/>
      <c r="AC2173" s="79"/>
      <c r="AD2173" s="79"/>
      <c r="AE2173" s="79"/>
      <c r="AT2173" s="72" t="s">
        <v>118</v>
      </c>
      <c r="AU2173" s="72" t="s">
        <v>62</v>
      </c>
    </row>
    <row r="2174" spans="1:65" s="82" customFormat="1" ht="21.75" customHeight="1" x14ac:dyDescent="0.2">
      <c r="A2174" s="79"/>
      <c r="B2174" s="150"/>
      <c r="C2174" s="151" t="s">
        <v>3398</v>
      </c>
      <c r="D2174" s="151" t="s">
        <v>26</v>
      </c>
      <c r="E2174" s="152" t="s">
        <v>3399</v>
      </c>
      <c r="F2174" s="153" t="s">
        <v>3400</v>
      </c>
      <c r="G2174" s="154" t="s">
        <v>161</v>
      </c>
      <c r="H2174" s="155">
        <v>4</v>
      </c>
      <c r="I2174" s="156">
        <v>10829.6</v>
      </c>
      <c r="J2174" s="156">
        <f>ROUND(I2174*H2174,2)</f>
        <v>43318.400000000001</v>
      </c>
      <c r="K2174" s="153" t="s">
        <v>3562</v>
      </c>
      <c r="L2174" s="80"/>
      <c r="M2174" s="157" t="s">
        <v>31</v>
      </c>
      <c r="N2174" s="158" t="s">
        <v>3550</v>
      </c>
      <c r="O2174" s="159">
        <v>0.39800000000000002</v>
      </c>
      <c r="P2174" s="159">
        <f>O2174*H2174</f>
        <v>1.5920000000000001</v>
      </c>
      <c r="Q2174" s="159">
        <v>6.8500000000000005E-2</v>
      </c>
      <c r="R2174" s="159">
        <f>Q2174*H2174</f>
        <v>0.27400000000000002</v>
      </c>
      <c r="S2174" s="159">
        <v>0</v>
      </c>
      <c r="T2174" s="160">
        <f>S2174*H2174</f>
        <v>0</v>
      </c>
      <c r="U2174" s="79"/>
      <c r="V2174" s="79"/>
      <c r="W2174" s="79"/>
      <c r="X2174" s="79"/>
      <c r="Y2174" s="79"/>
      <c r="Z2174" s="79"/>
      <c r="AA2174" s="79"/>
      <c r="AB2174" s="79"/>
      <c r="AC2174" s="79"/>
      <c r="AD2174" s="79"/>
      <c r="AE2174" s="79"/>
      <c r="AR2174" s="161" t="s">
        <v>162</v>
      </c>
      <c r="AT2174" s="161" t="s">
        <v>26</v>
      </c>
      <c r="AU2174" s="161" t="s">
        <v>62</v>
      </c>
      <c r="AY2174" s="72" t="s">
        <v>107</v>
      </c>
      <c r="BE2174" s="162">
        <f>IF(N2174="základní",J2174,0)</f>
        <v>43318.400000000001</v>
      </c>
      <c r="BF2174" s="162">
        <f>IF(N2174="snížená",J2174,0)</f>
        <v>0</v>
      </c>
      <c r="BG2174" s="162">
        <f>IF(N2174="zákl. přenesená",J2174,0)</f>
        <v>0</v>
      </c>
      <c r="BH2174" s="162">
        <f>IF(N2174="sníž. přenesená",J2174,0)</f>
        <v>0</v>
      </c>
      <c r="BI2174" s="162">
        <f>IF(N2174="nulová",J2174,0)</f>
        <v>0</v>
      </c>
      <c r="BJ2174" s="72" t="s">
        <v>105</v>
      </c>
      <c r="BK2174" s="162">
        <f>ROUND(I2174*H2174,2)</f>
        <v>43318.400000000001</v>
      </c>
      <c r="BL2174" s="72" t="s">
        <v>162</v>
      </c>
      <c r="BM2174" s="161" t="s">
        <v>3401</v>
      </c>
    </row>
    <row r="2175" spans="1:65" s="82" customFormat="1" ht="19.5" x14ac:dyDescent="0.2">
      <c r="A2175" s="79"/>
      <c r="B2175" s="80"/>
      <c r="C2175" s="79"/>
      <c r="D2175" s="163" t="s">
        <v>116</v>
      </c>
      <c r="E2175" s="79"/>
      <c r="F2175" s="164" t="s">
        <v>3402</v>
      </c>
      <c r="G2175" s="79"/>
      <c r="H2175" s="79"/>
      <c r="I2175" s="79"/>
      <c r="J2175" s="79"/>
      <c r="K2175" s="79"/>
      <c r="L2175" s="80"/>
      <c r="M2175" s="165"/>
      <c r="O2175" s="79"/>
      <c r="P2175" s="79"/>
      <c r="Q2175" s="79"/>
      <c r="R2175" s="79"/>
      <c r="S2175" s="79"/>
      <c r="T2175" s="166"/>
      <c r="U2175" s="79"/>
      <c r="V2175" s="79"/>
      <c r="W2175" s="79"/>
      <c r="X2175" s="79"/>
      <c r="Y2175" s="79"/>
      <c r="Z2175" s="79"/>
      <c r="AA2175" s="79"/>
      <c r="AB2175" s="79"/>
      <c r="AC2175" s="79"/>
      <c r="AD2175" s="79"/>
      <c r="AE2175" s="79"/>
      <c r="AT2175" s="72" t="s">
        <v>116</v>
      </c>
      <c r="AU2175" s="72" t="s">
        <v>62</v>
      </c>
    </row>
    <row r="2176" spans="1:65" s="82" customFormat="1" x14ac:dyDescent="0.2">
      <c r="A2176" s="79"/>
      <c r="B2176" s="80"/>
      <c r="C2176" s="79"/>
      <c r="D2176" s="167" t="s">
        <v>118</v>
      </c>
      <c r="E2176" s="79"/>
      <c r="F2176" s="168" t="s">
        <v>4390</v>
      </c>
      <c r="G2176" s="79"/>
      <c r="H2176" s="79"/>
      <c r="I2176" s="79"/>
      <c r="J2176" s="79"/>
      <c r="K2176" s="79"/>
      <c r="L2176" s="80"/>
      <c r="M2176" s="165"/>
      <c r="O2176" s="79"/>
      <c r="P2176" s="79"/>
      <c r="Q2176" s="79"/>
      <c r="R2176" s="79"/>
      <c r="S2176" s="79"/>
      <c r="T2176" s="166"/>
      <c r="U2176" s="79"/>
      <c r="V2176" s="79"/>
      <c r="W2176" s="79"/>
      <c r="X2176" s="79"/>
      <c r="Y2176" s="79"/>
      <c r="Z2176" s="79"/>
      <c r="AA2176" s="79"/>
      <c r="AB2176" s="79"/>
      <c r="AC2176" s="79"/>
      <c r="AD2176" s="79"/>
      <c r="AE2176" s="79"/>
      <c r="AT2176" s="72" t="s">
        <v>118</v>
      </c>
      <c r="AU2176" s="72" t="s">
        <v>62</v>
      </c>
    </row>
    <row r="2177" spans="1:65" s="82" customFormat="1" ht="21.75" customHeight="1" x14ac:dyDescent="0.2">
      <c r="A2177" s="79"/>
      <c r="B2177" s="150"/>
      <c r="C2177" s="151" t="s">
        <v>1217</v>
      </c>
      <c r="D2177" s="151" t="s">
        <v>26</v>
      </c>
      <c r="E2177" s="152" t="s">
        <v>3403</v>
      </c>
      <c r="F2177" s="153" t="s">
        <v>3404</v>
      </c>
      <c r="G2177" s="154" t="s">
        <v>161</v>
      </c>
      <c r="H2177" s="155">
        <v>4</v>
      </c>
      <c r="I2177" s="156">
        <v>9362.44</v>
      </c>
      <c r="J2177" s="156">
        <f>ROUND(I2177*H2177,2)</f>
        <v>37449.760000000002</v>
      </c>
      <c r="K2177" s="153" t="s">
        <v>3562</v>
      </c>
      <c r="L2177" s="80"/>
      <c r="M2177" s="157" t="s">
        <v>31</v>
      </c>
      <c r="N2177" s="158" t="s">
        <v>3550</v>
      </c>
      <c r="O2177" s="159">
        <v>0.36399999999999999</v>
      </c>
      <c r="P2177" s="159">
        <f>O2177*H2177</f>
        <v>1.456</v>
      </c>
      <c r="Q2177" s="159">
        <v>5.6099999999999997E-2</v>
      </c>
      <c r="R2177" s="159">
        <f>Q2177*H2177</f>
        <v>0.22439999999999999</v>
      </c>
      <c r="S2177" s="159">
        <v>0</v>
      </c>
      <c r="T2177" s="160">
        <f>S2177*H2177</f>
        <v>0</v>
      </c>
      <c r="U2177" s="79"/>
      <c r="V2177" s="79"/>
      <c r="W2177" s="79"/>
      <c r="X2177" s="79"/>
      <c r="Y2177" s="79"/>
      <c r="Z2177" s="79"/>
      <c r="AA2177" s="79"/>
      <c r="AB2177" s="79"/>
      <c r="AC2177" s="79"/>
      <c r="AD2177" s="79"/>
      <c r="AE2177" s="79"/>
      <c r="AR2177" s="161" t="s">
        <v>162</v>
      </c>
      <c r="AT2177" s="161" t="s">
        <v>26</v>
      </c>
      <c r="AU2177" s="161" t="s">
        <v>62</v>
      </c>
      <c r="AY2177" s="72" t="s">
        <v>107</v>
      </c>
      <c r="BE2177" s="162">
        <f>IF(N2177="základní",J2177,0)</f>
        <v>37449.760000000002</v>
      </c>
      <c r="BF2177" s="162">
        <f>IF(N2177="snížená",J2177,0)</f>
        <v>0</v>
      </c>
      <c r="BG2177" s="162">
        <f>IF(N2177="zákl. přenesená",J2177,0)</f>
        <v>0</v>
      </c>
      <c r="BH2177" s="162">
        <f>IF(N2177="sníž. přenesená",J2177,0)</f>
        <v>0</v>
      </c>
      <c r="BI2177" s="162">
        <f>IF(N2177="nulová",J2177,0)</f>
        <v>0</v>
      </c>
      <c r="BJ2177" s="72" t="s">
        <v>105</v>
      </c>
      <c r="BK2177" s="162">
        <f>ROUND(I2177*H2177,2)</f>
        <v>37449.760000000002</v>
      </c>
      <c r="BL2177" s="72" t="s">
        <v>162</v>
      </c>
      <c r="BM2177" s="161" t="s">
        <v>3405</v>
      </c>
    </row>
    <row r="2178" spans="1:65" s="82" customFormat="1" ht="19.5" x14ac:dyDescent="0.2">
      <c r="A2178" s="79"/>
      <c r="B2178" s="80"/>
      <c r="C2178" s="79"/>
      <c r="D2178" s="163" t="s">
        <v>116</v>
      </c>
      <c r="E2178" s="79"/>
      <c r="F2178" s="164" t="s">
        <v>3406</v>
      </c>
      <c r="G2178" s="79"/>
      <c r="H2178" s="79"/>
      <c r="I2178" s="79"/>
      <c r="J2178" s="79"/>
      <c r="K2178" s="79"/>
      <c r="L2178" s="80"/>
      <c r="M2178" s="165"/>
      <c r="O2178" s="79"/>
      <c r="P2178" s="79"/>
      <c r="Q2178" s="79"/>
      <c r="R2178" s="79"/>
      <c r="S2178" s="79"/>
      <c r="T2178" s="166"/>
      <c r="U2178" s="79"/>
      <c r="V2178" s="79"/>
      <c r="W2178" s="79"/>
      <c r="X2178" s="79"/>
      <c r="Y2178" s="79"/>
      <c r="Z2178" s="79"/>
      <c r="AA2178" s="79"/>
      <c r="AB2178" s="79"/>
      <c r="AC2178" s="79"/>
      <c r="AD2178" s="79"/>
      <c r="AE2178" s="79"/>
      <c r="AT2178" s="72" t="s">
        <v>116</v>
      </c>
      <c r="AU2178" s="72" t="s">
        <v>62</v>
      </c>
    </row>
    <row r="2179" spans="1:65" s="82" customFormat="1" x14ac:dyDescent="0.2">
      <c r="A2179" s="79"/>
      <c r="B2179" s="80"/>
      <c r="C2179" s="79"/>
      <c r="D2179" s="167" t="s">
        <v>118</v>
      </c>
      <c r="E2179" s="79"/>
      <c r="F2179" s="168" t="s">
        <v>4391</v>
      </c>
      <c r="G2179" s="79"/>
      <c r="H2179" s="79"/>
      <c r="I2179" s="79"/>
      <c r="J2179" s="79"/>
      <c r="K2179" s="79"/>
      <c r="L2179" s="80"/>
      <c r="M2179" s="165"/>
      <c r="O2179" s="79"/>
      <c r="P2179" s="79"/>
      <c r="Q2179" s="79"/>
      <c r="R2179" s="79"/>
      <c r="S2179" s="79"/>
      <c r="T2179" s="166"/>
      <c r="U2179" s="79"/>
      <c r="V2179" s="79"/>
      <c r="W2179" s="79"/>
      <c r="X2179" s="79"/>
      <c r="Y2179" s="79"/>
      <c r="Z2179" s="79"/>
      <c r="AA2179" s="79"/>
      <c r="AB2179" s="79"/>
      <c r="AC2179" s="79"/>
      <c r="AD2179" s="79"/>
      <c r="AE2179" s="79"/>
      <c r="AT2179" s="72" t="s">
        <v>118</v>
      </c>
      <c r="AU2179" s="72" t="s">
        <v>62</v>
      </c>
    </row>
    <row r="2180" spans="1:65" s="82" customFormat="1" ht="21.75" customHeight="1" x14ac:dyDescent="0.2">
      <c r="A2180" s="79"/>
      <c r="B2180" s="150"/>
      <c r="C2180" s="151" t="s">
        <v>3407</v>
      </c>
      <c r="D2180" s="151" t="s">
        <v>26</v>
      </c>
      <c r="E2180" s="152" t="s">
        <v>3408</v>
      </c>
      <c r="F2180" s="153" t="s">
        <v>3409</v>
      </c>
      <c r="G2180" s="154" t="s">
        <v>161</v>
      </c>
      <c r="H2180" s="155">
        <v>5</v>
      </c>
      <c r="I2180" s="156">
        <v>10449.530000000001</v>
      </c>
      <c r="J2180" s="156">
        <f>ROUND(I2180*H2180,2)</f>
        <v>52247.65</v>
      </c>
      <c r="K2180" s="153" t="s">
        <v>3562</v>
      </c>
      <c r="L2180" s="80"/>
      <c r="M2180" s="157" t="s">
        <v>31</v>
      </c>
      <c r="N2180" s="158" t="s">
        <v>3550</v>
      </c>
      <c r="O2180" s="159">
        <v>0.39600000000000002</v>
      </c>
      <c r="P2180" s="159">
        <f>O2180*H2180</f>
        <v>1.98</v>
      </c>
      <c r="Q2180" s="159">
        <v>6.6879999999999995E-2</v>
      </c>
      <c r="R2180" s="159">
        <f>Q2180*H2180</f>
        <v>0.33439999999999998</v>
      </c>
      <c r="S2180" s="159">
        <v>0</v>
      </c>
      <c r="T2180" s="160">
        <f>S2180*H2180</f>
        <v>0</v>
      </c>
      <c r="U2180" s="79"/>
      <c r="V2180" s="79"/>
      <c r="W2180" s="79"/>
      <c r="X2180" s="79"/>
      <c r="Y2180" s="79"/>
      <c r="Z2180" s="79"/>
      <c r="AA2180" s="79"/>
      <c r="AB2180" s="79"/>
      <c r="AC2180" s="79"/>
      <c r="AD2180" s="79"/>
      <c r="AE2180" s="79"/>
      <c r="AR2180" s="161" t="s">
        <v>162</v>
      </c>
      <c r="AT2180" s="161" t="s">
        <v>26</v>
      </c>
      <c r="AU2180" s="161" t="s">
        <v>62</v>
      </c>
      <c r="AY2180" s="72" t="s">
        <v>107</v>
      </c>
      <c r="BE2180" s="162">
        <f>IF(N2180="základní",J2180,0)</f>
        <v>52247.65</v>
      </c>
      <c r="BF2180" s="162">
        <f>IF(N2180="snížená",J2180,0)</f>
        <v>0</v>
      </c>
      <c r="BG2180" s="162">
        <f>IF(N2180="zákl. přenesená",J2180,0)</f>
        <v>0</v>
      </c>
      <c r="BH2180" s="162">
        <f>IF(N2180="sníž. přenesená",J2180,0)</f>
        <v>0</v>
      </c>
      <c r="BI2180" s="162">
        <f>IF(N2180="nulová",J2180,0)</f>
        <v>0</v>
      </c>
      <c r="BJ2180" s="72" t="s">
        <v>105</v>
      </c>
      <c r="BK2180" s="162">
        <f>ROUND(I2180*H2180,2)</f>
        <v>52247.65</v>
      </c>
      <c r="BL2180" s="72" t="s">
        <v>162</v>
      </c>
      <c r="BM2180" s="161" t="s">
        <v>3410</v>
      </c>
    </row>
    <row r="2181" spans="1:65" s="82" customFormat="1" ht="19.5" x14ac:dyDescent="0.2">
      <c r="A2181" s="79"/>
      <c r="B2181" s="80"/>
      <c r="C2181" s="79"/>
      <c r="D2181" s="163" t="s">
        <v>116</v>
      </c>
      <c r="E2181" s="79"/>
      <c r="F2181" s="164" t="s">
        <v>3411</v>
      </c>
      <c r="G2181" s="79"/>
      <c r="H2181" s="79"/>
      <c r="I2181" s="79"/>
      <c r="J2181" s="79"/>
      <c r="K2181" s="79"/>
      <c r="L2181" s="80"/>
      <c r="M2181" s="165"/>
      <c r="O2181" s="79"/>
      <c r="P2181" s="79"/>
      <c r="Q2181" s="79"/>
      <c r="R2181" s="79"/>
      <c r="S2181" s="79"/>
      <c r="T2181" s="166"/>
      <c r="U2181" s="79"/>
      <c r="V2181" s="79"/>
      <c r="W2181" s="79"/>
      <c r="X2181" s="79"/>
      <c r="Y2181" s="79"/>
      <c r="Z2181" s="79"/>
      <c r="AA2181" s="79"/>
      <c r="AB2181" s="79"/>
      <c r="AC2181" s="79"/>
      <c r="AD2181" s="79"/>
      <c r="AE2181" s="79"/>
      <c r="AT2181" s="72" t="s">
        <v>116</v>
      </c>
      <c r="AU2181" s="72" t="s">
        <v>62</v>
      </c>
    </row>
    <row r="2182" spans="1:65" s="82" customFormat="1" x14ac:dyDescent="0.2">
      <c r="A2182" s="79"/>
      <c r="B2182" s="80"/>
      <c r="C2182" s="79"/>
      <c r="D2182" s="167" t="s">
        <v>118</v>
      </c>
      <c r="E2182" s="79"/>
      <c r="F2182" s="168" t="s">
        <v>4392</v>
      </c>
      <c r="G2182" s="79"/>
      <c r="H2182" s="79"/>
      <c r="I2182" s="79"/>
      <c r="J2182" s="79"/>
      <c r="K2182" s="79"/>
      <c r="L2182" s="80"/>
      <c r="M2182" s="165"/>
      <c r="O2182" s="79"/>
      <c r="P2182" s="79"/>
      <c r="Q2182" s="79"/>
      <c r="R2182" s="79"/>
      <c r="S2182" s="79"/>
      <c r="T2182" s="166"/>
      <c r="U2182" s="79"/>
      <c r="V2182" s="79"/>
      <c r="W2182" s="79"/>
      <c r="X2182" s="79"/>
      <c r="Y2182" s="79"/>
      <c r="Z2182" s="79"/>
      <c r="AA2182" s="79"/>
      <c r="AB2182" s="79"/>
      <c r="AC2182" s="79"/>
      <c r="AD2182" s="79"/>
      <c r="AE2182" s="79"/>
      <c r="AT2182" s="72" t="s">
        <v>118</v>
      </c>
      <c r="AU2182" s="72" t="s">
        <v>62</v>
      </c>
    </row>
    <row r="2183" spans="1:65" s="82" customFormat="1" ht="21.75" customHeight="1" x14ac:dyDescent="0.2">
      <c r="A2183" s="79"/>
      <c r="B2183" s="150"/>
      <c r="C2183" s="151" t="s">
        <v>3412</v>
      </c>
      <c r="D2183" s="151" t="s">
        <v>26</v>
      </c>
      <c r="E2183" s="152" t="s">
        <v>3413</v>
      </c>
      <c r="F2183" s="153" t="s">
        <v>3414</v>
      </c>
      <c r="G2183" s="154" t="s">
        <v>161</v>
      </c>
      <c r="H2183" s="155">
        <v>2</v>
      </c>
      <c r="I2183" s="156">
        <v>12624.25</v>
      </c>
      <c r="J2183" s="156">
        <f>ROUND(I2183*H2183,2)</f>
        <v>25248.5</v>
      </c>
      <c r="K2183" s="153" t="s">
        <v>3562</v>
      </c>
      <c r="L2183" s="80"/>
      <c r="M2183" s="157" t="s">
        <v>31</v>
      </c>
      <c r="N2183" s="158" t="s">
        <v>3550</v>
      </c>
      <c r="O2183" s="159">
        <v>0.46100000000000002</v>
      </c>
      <c r="P2183" s="159">
        <f>O2183*H2183</f>
        <v>0.92200000000000004</v>
      </c>
      <c r="Q2183" s="159">
        <v>8.8440000000000005E-2</v>
      </c>
      <c r="R2183" s="159">
        <f>Q2183*H2183</f>
        <v>0.17688000000000001</v>
      </c>
      <c r="S2183" s="159">
        <v>0</v>
      </c>
      <c r="T2183" s="160">
        <f>S2183*H2183</f>
        <v>0</v>
      </c>
      <c r="U2183" s="79"/>
      <c r="V2183" s="79"/>
      <c r="W2183" s="79"/>
      <c r="X2183" s="79"/>
      <c r="Y2183" s="79"/>
      <c r="Z2183" s="79"/>
      <c r="AA2183" s="79"/>
      <c r="AB2183" s="79"/>
      <c r="AC2183" s="79"/>
      <c r="AD2183" s="79"/>
      <c r="AE2183" s="79"/>
      <c r="AR2183" s="161" t="s">
        <v>162</v>
      </c>
      <c r="AT2183" s="161" t="s">
        <v>26</v>
      </c>
      <c r="AU2183" s="161" t="s">
        <v>62</v>
      </c>
      <c r="AY2183" s="72" t="s">
        <v>107</v>
      </c>
      <c r="BE2183" s="162">
        <f>IF(N2183="základní",J2183,0)</f>
        <v>25248.5</v>
      </c>
      <c r="BF2183" s="162">
        <f>IF(N2183="snížená",J2183,0)</f>
        <v>0</v>
      </c>
      <c r="BG2183" s="162">
        <f>IF(N2183="zákl. přenesená",J2183,0)</f>
        <v>0</v>
      </c>
      <c r="BH2183" s="162">
        <f>IF(N2183="sníž. přenesená",J2183,0)</f>
        <v>0</v>
      </c>
      <c r="BI2183" s="162">
        <f>IF(N2183="nulová",J2183,0)</f>
        <v>0</v>
      </c>
      <c r="BJ2183" s="72" t="s">
        <v>105</v>
      </c>
      <c r="BK2183" s="162">
        <f>ROUND(I2183*H2183,2)</f>
        <v>25248.5</v>
      </c>
      <c r="BL2183" s="72" t="s">
        <v>162</v>
      </c>
      <c r="BM2183" s="161" t="s">
        <v>3415</v>
      </c>
    </row>
    <row r="2184" spans="1:65" s="82" customFormat="1" ht="19.5" x14ac:dyDescent="0.2">
      <c r="A2184" s="79"/>
      <c r="B2184" s="80"/>
      <c r="C2184" s="79"/>
      <c r="D2184" s="163" t="s">
        <v>116</v>
      </c>
      <c r="E2184" s="79"/>
      <c r="F2184" s="164" t="s">
        <v>3416</v>
      </c>
      <c r="G2184" s="79"/>
      <c r="H2184" s="79"/>
      <c r="I2184" s="79"/>
      <c r="J2184" s="79"/>
      <c r="K2184" s="79"/>
      <c r="L2184" s="80"/>
      <c r="M2184" s="165"/>
      <c r="O2184" s="79"/>
      <c r="P2184" s="79"/>
      <c r="Q2184" s="79"/>
      <c r="R2184" s="79"/>
      <c r="S2184" s="79"/>
      <c r="T2184" s="166"/>
      <c r="U2184" s="79"/>
      <c r="V2184" s="79"/>
      <c r="W2184" s="79"/>
      <c r="X2184" s="79"/>
      <c r="Y2184" s="79"/>
      <c r="Z2184" s="79"/>
      <c r="AA2184" s="79"/>
      <c r="AB2184" s="79"/>
      <c r="AC2184" s="79"/>
      <c r="AD2184" s="79"/>
      <c r="AE2184" s="79"/>
      <c r="AT2184" s="72" t="s">
        <v>116</v>
      </c>
      <c r="AU2184" s="72" t="s">
        <v>62</v>
      </c>
    </row>
    <row r="2185" spans="1:65" s="82" customFormat="1" x14ac:dyDescent="0.2">
      <c r="A2185" s="79"/>
      <c r="B2185" s="80"/>
      <c r="C2185" s="79"/>
      <c r="D2185" s="167" t="s">
        <v>118</v>
      </c>
      <c r="E2185" s="79"/>
      <c r="F2185" s="168" t="s">
        <v>4393</v>
      </c>
      <c r="G2185" s="79"/>
      <c r="H2185" s="79"/>
      <c r="I2185" s="79"/>
      <c r="J2185" s="79"/>
      <c r="K2185" s="79"/>
      <c r="L2185" s="80"/>
      <c r="M2185" s="165"/>
      <c r="O2185" s="79"/>
      <c r="P2185" s="79"/>
      <c r="Q2185" s="79"/>
      <c r="R2185" s="79"/>
      <c r="S2185" s="79"/>
      <c r="T2185" s="166"/>
      <c r="U2185" s="79"/>
      <c r="V2185" s="79"/>
      <c r="W2185" s="79"/>
      <c r="X2185" s="79"/>
      <c r="Y2185" s="79"/>
      <c r="Z2185" s="79"/>
      <c r="AA2185" s="79"/>
      <c r="AB2185" s="79"/>
      <c r="AC2185" s="79"/>
      <c r="AD2185" s="79"/>
      <c r="AE2185" s="79"/>
      <c r="AT2185" s="72" t="s">
        <v>118</v>
      </c>
      <c r="AU2185" s="72" t="s">
        <v>62</v>
      </c>
    </row>
    <row r="2186" spans="1:65" s="82" customFormat="1" ht="21.75" customHeight="1" x14ac:dyDescent="0.2">
      <c r="A2186" s="79"/>
      <c r="B2186" s="150"/>
      <c r="C2186" s="151" t="s">
        <v>3417</v>
      </c>
      <c r="D2186" s="151" t="s">
        <v>26</v>
      </c>
      <c r="E2186" s="152" t="s">
        <v>3418</v>
      </c>
      <c r="F2186" s="153" t="s">
        <v>3419</v>
      </c>
      <c r="G2186" s="154" t="s">
        <v>161</v>
      </c>
      <c r="H2186" s="155">
        <v>3</v>
      </c>
      <c r="I2186" s="156">
        <v>10793.27</v>
      </c>
      <c r="J2186" s="156">
        <f>ROUND(I2186*H2186,2)</f>
        <v>32379.81</v>
      </c>
      <c r="K2186" s="153" t="s">
        <v>3562</v>
      </c>
      <c r="L2186" s="80"/>
      <c r="M2186" s="157" t="s">
        <v>31</v>
      </c>
      <c r="N2186" s="158" t="s">
        <v>3550</v>
      </c>
      <c r="O2186" s="159">
        <v>0.40300000000000002</v>
      </c>
      <c r="P2186" s="159">
        <f>O2186*H2186</f>
        <v>1.2090000000000001</v>
      </c>
      <c r="Q2186" s="159">
        <v>6.9159999999999999E-2</v>
      </c>
      <c r="R2186" s="159">
        <f>Q2186*H2186</f>
        <v>0.20748</v>
      </c>
      <c r="S2186" s="159">
        <v>0</v>
      </c>
      <c r="T2186" s="160">
        <f>S2186*H2186</f>
        <v>0</v>
      </c>
      <c r="U2186" s="79"/>
      <c r="V2186" s="79"/>
      <c r="W2186" s="79"/>
      <c r="X2186" s="79"/>
      <c r="Y2186" s="79"/>
      <c r="Z2186" s="79"/>
      <c r="AA2186" s="79"/>
      <c r="AB2186" s="79"/>
      <c r="AC2186" s="79"/>
      <c r="AD2186" s="79"/>
      <c r="AE2186" s="79"/>
      <c r="AR2186" s="161" t="s">
        <v>162</v>
      </c>
      <c r="AT2186" s="161" t="s">
        <v>26</v>
      </c>
      <c r="AU2186" s="161" t="s">
        <v>62</v>
      </c>
      <c r="AY2186" s="72" t="s">
        <v>107</v>
      </c>
      <c r="BE2186" s="162">
        <f>IF(N2186="základní",J2186,0)</f>
        <v>32379.81</v>
      </c>
      <c r="BF2186" s="162">
        <f>IF(N2186="snížená",J2186,0)</f>
        <v>0</v>
      </c>
      <c r="BG2186" s="162">
        <f>IF(N2186="zákl. přenesená",J2186,0)</f>
        <v>0</v>
      </c>
      <c r="BH2186" s="162">
        <f>IF(N2186="sníž. přenesená",J2186,0)</f>
        <v>0</v>
      </c>
      <c r="BI2186" s="162">
        <f>IF(N2186="nulová",J2186,0)</f>
        <v>0</v>
      </c>
      <c r="BJ2186" s="72" t="s">
        <v>105</v>
      </c>
      <c r="BK2186" s="162">
        <f>ROUND(I2186*H2186,2)</f>
        <v>32379.81</v>
      </c>
      <c r="BL2186" s="72" t="s">
        <v>162</v>
      </c>
      <c r="BM2186" s="161" t="s">
        <v>3420</v>
      </c>
    </row>
    <row r="2187" spans="1:65" s="82" customFormat="1" ht="19.5" x14ac:dyDescent="0.2">
      <c r="A2187" s="79"/>
      <c r="B2187" s="80"/>
      <c r="C2187" s="79"/>
      <c r="D2187" s="163" t="s">
        <v>116</v>
      </c>
      <c r="E2187" s="79"/>
      <c r="F2187" s="164" t="s">
        <v>3421</v>
      </c>
      <c r="G2187" s="79"/>
      <c r="H2187" s="79"/>
      <c r="I2187" s="79"/>
      <c r="J2187" s="79"/>
      <c r="K2187" s="79"/>
      <c r="L2187" s="80"/>
      <c r="M2187" s="165"/>
      <c r="O2187" s="79"/>
      <c r="P2187" s="79"/>
      <c r="Q2187" s="79"/>
      <c r="R2187" s="79"/>
      <c r="S2187" s="79"/>
      <c r="T2187" s="166"/>
      <c r="U2187" s="79"/>
      <c r="V2187" s="79"/>
      <c r="W2187" s="79"/>
      <c r="X2187" s="79"/>
      <c r="Y2187" s="79"/>
      <c r="Z2187" s="79"/>
      <c r="AA2187" s="79"/>
      <c r="AB2187" s="79"/>
      <c r="AC2187" s="79"/>
      <c r="AD2187" s="79"/>
      <c r="AE2187" s="79"/>
      <c r="AT2187" s="72" t="s">
        <v>116</v>
      </c>
      <c r="AU2187" s="72" t="s">
        <v>62</v>
      </c>
    </row>
    <row r="2188" spans="1:65" s="82" customFormat="1" x14ac:dyDescent="0.2">
      <c r="A2188" s="79"/>
      <c r="B2188" s="80"/>
      <c r="C2188" s="79"/>
      <c r="D2188" s="167" t="s">
        <v>118</v>
      </c>
      <c r="E2188" s="79"/>
      <c r="F2188" s="168" t="s">
        <v>4394</v>
      </c>
      <c r="G2188" s="79"/>
      <c r="H2188" s="79"/>
      <c r="I2188" s="79"/>
      <c r="J2188" s="79"/>
      <c r="K2188" s="79"/>
      <c r="L2188" s="80"/>
      <c r="M2188" s="165"/>
      <c r="O2188" s="79"/>
      <c r="P2188" s="79"/>
      <c r="Q2188" s="79"/>
      <c r="R2188" s="79"/>
      <c r="S2188" s="79"/>
      <c r="T2188" s="166"/>
      <c r="U2188" s="79"/>
      <c r="V2188" s="79"/>
      <c r="W2188" s="79"/>
      <c r="X2188" s="79"/>
      <c r="Y2188" s="79"/>
      <c r="Z2188" s="79"/>
      <c r="AA2188" s="79"/>
      <c r="AB2188" s="79"/>
      <c r="AC2188" s="79"/>
      <c r="AD2188" s="79"/>
      <c r="AE2188" s="79"/>
      <c r="AT2188" s="72" t="s">
        <v>118</v>
      </c>
      <c r="AU2188" s="72" t="s">
        <v>62</v>
      </c>
    </row>
    <row r="2189" spans="1:65" s="82" customFormat="1" ht="21.75" customHeight="1" x14ac:dyDescent="0.2">
      <c r="A2189" s="79"/>
      <c r="B2189" s="150"/>
      <c r="C2189" s="151" t="s">
        <v>1218</v>
      </c>
      <c r="D2189" s="151" t="s">
        <v>26</v>
      </c>
      <c r="E2189" s="152" t="s">
        <v>3422</v>
      </c>
      <c r="F2189" s="153" t="s">
        <v>3423</v>
      </c>
      <c r="G2189" s="154" t="s">
        <v>161</v>
      </c>
      <c r="H2189" s="155">
        <v>4</v>
      </c>
      <c r="I2189" s="156">
        <v>14438.67</v>
      </c>
      <c r="J2189" s="156">
        <f>ROUND(I2189*H2189,2)</f>
        <v>57754.68</v>
      </c>
      <c r="K2189" s="153" t="s">
        <v>3562</v>
      </c>
      <c r="L2189" s="80"/>
      <c r="M2189" s="157" t="s">
        <v>31</v>
      </c>
      <c r="N2189" s="158" t="s">
        <v>3550</v>
      </c>
      <c r="O2189" s="159">
        <v>0.48799999999999999</v>
      </c>
      <c r="P2189" s="159">
        <f>O2189*H2189</f>
        <v>1.952</v>
      </c>
      <c r="Q2189" s="159">
        <v>9.7600000000000006E-2</v>
      </c>
      <c r="R2189" s="159">
        <f>Q2189*H2189</f>
        <v>0.39040000000000002</v>
      </c>
      <c r="S2189" s="159">
        <v>0</v>
      </c>
      <c r="T2189" s="160">
        <f>S2189*H2189</f>
        <v>0</v>
      </c>
      <c r="U2189" s="79"/>
      <c r="V2189" s="79"/>
      <c r="W2189" s="79"/>
      <c r="X2189" s="79"/>
      <c r="Y2189" s="79"/>
      <c r="Z2189" s="79"/>
      <c r="AA2189" s="79"/>
      <c r="AB2189" s="79"/>
      <c r="AC2189" s="79"/>
      <c r="AD2189" s="79"/>
      <c r="AE2189" s="79"/>
      <c r="AR2189" s="161" t="s">
        <v>162</v>
      </c>
      <c r="AT2189" s="161" t="s">
        <v>26</v>
      </c>
      <c r="AU2189" s="161" t="s">
        <v>62</v>
      </c>
      <c r="AY2189" s="72" t="s">
        <v>107</v>
      </c>
      <c r="BE2189" s="162">
        <f>IF(N2189="základní",J2189,0)</f>
        <v>57754.68</v>
      </c>
      <c r="BF2189" s="162">
        <f>IF(N2189="snížená",J2189,0)</f>
        <v>0</v>
      </c>
      <c r="BG2189" s="162">
        <f>IF(N2189="zákl. přenesená",J2189,0)</f>
        <v>0</v>
      </c>
      <c r="BH2189" s="162">
        <f>IF(N2189="sníž. přenesená",J2189,0)</f>
        <v>0</v>
      </c>
      <c r="BI2189" s="162">
        <f>IF(N2189="nulová",J2189,0)</f>
        <v>0</v>
      </c>
      <c r="BJ2189" s="72" t="s">
        <v>105</v>
      </c>
      <c r="BK2189" s="162">
        <f>ROUND(I2189*H2189,2)</f>
        <v>57754.68</v>
      </c>
      <c r="BL2189" s="72" t="s">
        <v>162</v>
      </c>
      <c r="BM2189" s="161" t="s">
        <v>3424</v>
      </c>
    </row>
    <row r="2190" spans="1:65" s="82" customFormat="1" ht="19.5" x14ac:dyDescent="0.2">
      <c r="A2190" s="79"/>
      <c r="B2190" s="80"/>
      <c r="C2190" s="79"/>
      <c r="D2190" s="163" t="s">
        <v>116</v>
      </c>
      <c r="E2190" s="79"/>
      <c r="F2190" s="164" t="s">
        <v>3425</v>
      </c>
      <c r="G2190" s="79"/>
      <c r="H2190" s="79"/>
      <c r="I2190" s="79"/>
      <c r="J2190" s="79"/>
      <c r="K2190" s="79"/>
      <c r="L2190" s="80"/>
      <c r="M2190" s="165"/>
      <c r="O2190" s="79"/>
      <c r="P2190" s="79"/>
      <c r="Q2190" s="79"/>
      <c r="R2190" s="79"/>
      <c r="S2190" s="79"/>
      <c r="T2190" s="166"/>
      <c r="U2190" s="79"/>
      <c r="V2190" s="79"/>
      <c r="W2190" s="79"/>
      <c r="X2190" s="79"/>
      <c r="Y2190" s="79"/>
      <c r="Z2190" s="79"/>
      <c r="AA2190" s="79"/>
      <c r="AB2190" s="79"/>
      <c r="AC2190" s="79"/>
      <c r="AD2190" s="79"/>
      <c r="AE2190" s="79"/>
      <c r="AT2190" s="72" t="s">
        <v>116</v>
      </c>
      <c r="AU2190" s="72" t="s">
        <v>62</v>
      </c>
    </row>
    <row r="2191" spans="1:65" s="82" customFormat="1" x14ac:dyDescent="0.2">
      <c r="A2191" s="79"/>
      <c r="B2191" s="80"/>
      <c r="C2191" s="79"/>
      <c r="D2191" s="167" t="s">
        <v>118</v>
      </c>
      <c r="E2191" s="79"/>
      <c r="F2191" s="168" t="s">
        <v>4395</v>
      </c>
      <c r="G2191" s="79"/>
      <c r="H2191" s="79"/>
      <c r="I2191" s="79"/>
      <c r="J2191" s="79"/>
      <c r="K2191" s="79"/>
      <c r="L2191" s="80"/>
      <c r="M2191" s="165"/>
      <c r="O2191" s="79"/>
      <c r="P2191" s="79"/>
      <c r="Q2191" s="79"/>
      <c r="R2191" s="79"/>
      <c r="S2191" s="79"/>
      <c r="T2191" s="166"/>
      <c r="U2191" s="79"/>
      <c r="V2191" s="79"/>
      <c r="W2191" s="79"/>
      <c r="X2191" s="79"/>
      <c r="Y2191" s="79"/>
      <c r="Z2191" s="79"/>
      <c r="AA2191" s="79"/>
      <c r="AB2191" s="79"/>
      <c r="AC2191" s="79"/>
      <c r="AD2191" s="79"/>
      <c r="AE2191" s="79"/>
      <c r="AT2191" s="72" t="s">
        <v>118</v>
      </c>
      <c r="AU2191" s="72" t="s">
        <v>62</v>
      </c>
    </row>
    <row r="2192" spans="1:65" s="82" customFormat="1" ht="16.5" customHeight="1" x14ac:dyDescent="0.2">
      <c r="A2192" s="79"/>
      <c r="B2192" s="150"/>
      <c r="C2192" s="151" t="s">
        <v>1398</v>
      </c>
      <c r="D2192" s="151" t="s">
        <v>26</v>
      </c>
      <c r="E2192" s="152" t="s">
        <v>3426</v>
      </c>
      <c r="F2192" s="153" t="s">
        <v>3427</v>
      </c>
      <c r="G2192" s="154" t="s">
        <v>161</v>
      </c>
      <c r="H2192" s="155">
        <v>1</v>
      </c>
      <c r="I2192" s="156">
        <v>4162.09</v>
      </c>
      <c r="J2192" s="156">
        <f>ROUND(I2192*H2192,2)</f>
        <v>4162.09</v>
      </c>
      <c r="K2192" s="153" t="s">
        <v>3562</v>
      </c>
      <c r="L2192" s="80"/>
      <c r="M2192" s="157" t="s">
        <v>31</v>
      </c>
      <c r="N2192" s="158" t="s">
        <v>3550</v>
      </c>
      <c r="O2192" s="159">
        <v>0.26600000000000001</v>
      </c>
      <c r="P2192" s="159">
        <f>O2192*H2192</f>
        <v>0.26600000000000001</v>
      </c>
      <c r="Q2192" s="159">
        <v>1.3599999999999999E-2</v>
      </c>
      <c r="R2192" s="159">
        <f>Q2192*H2192</f>
        <v>1.3599999999999999E-2</v>
      </c>
      <c r="S2192" s="159">
        <v>0</v>
      </c>
      <c r="T2192" s="160">
        <f>S2192*H2192</f>
        <v>0</v>
      </c>
      <c r="U2192" s="79"/>
      <c r="V2192" s="79"/>
      <c r="W2192" s="79"/>
      <c r="X2192" s="79"/>
      <c r="Y2192" s="79"/>
      <c r="Z2192" s="79"/>
      <c r="AA2192" s="79"/>
      <c r="AB2192" s="79"/>
      <c r="AC2192" s="79"/>
      <c r="AD2192" s="79"/>
      <c r="AE2192" s="79"/>
      <c r="AR2192" s="161" t="s">
        <v>162</v>
      </c>
      <c r="AT2192" s="161" t="s">
        <v>26</v>
      </c>
      <c r="AU2192" s="161" t="s">
        <v>62</v>
      </c>
      <c r="AY2192" s="72" t="s">
        <v>107</v>
      </c>
      <c r="BE2192" s="162">
        <f>IF(N2192="základní",J2192,0)</f>
        <v>4162.09</v>
      </c>
      <c r="BF2192" s="162">
        <f>IF(N2192="snížená",J2192,0)</f>
        <v>0</v>
      </c>
      <c r="BG2192" s="162">
        <f>IF(N2192="zákl. přenesená",J2192,0)</f>
        <v>0</v>
      </c>
      <c r="BH2192" s="162">
        <f>IF(N2192="sníž. přenesená",J2192,0)</f>
        <v>0</v>
      </c>
      <c r="BI2192" s="162">
        <f>IF(N2192="nulová",J2192,0)</f>
        <v>0</v>
      </c>
      <c r="BJ2192" s="72" t="s">
        <v>105</v>
      </c>
      <c r="BK2192" s="162">
        <f>ROUND(I2192*H2192,2)</f>
        <v>4162.09</v>
      </c>
      <c r="BL2192" s="72" t="s">
        <v>162</v>
      </c>
      <c r="BM2192" s="161" t="s">
        <v>3428</v>
      </c>
    </row>
    <row r="2193" spans="1:65" s="82" customFormat="1" x14ac:dyDescent="0.2">
      <c r="A2193" s="79"/>
      <c r="B2193" s="80"/>
      <c r="C2193" s="79"/>
      <c r="D2193" s="163" t="s">
        <v>116</v>
      </c>
      <c r="E2193" s="79"/>
      <c r="F2193" s="164" t="s">
        <v>3429</v>
      </c>
      <c r="G2193" s="79"/>
      <c r="H2193" s="79"/>
      <c r="I2193" s="79"/>
      <c r="J2193" s="79"/>
      <c r="K2193" s="79"/>
      <c r="L2193" s="80"/>
      <c r="M2193" s="165"/>
      <c r="O2193" s="79"/>
      <c r="P2193" s="79"/>
      <c r="Q2193" s="79"/>
      <c r="R2193" s="79"/>
      <c r="S2193" s="79"/>
      <c r="T2193" s="166"/>
      <c r="U2193" s="79"/>
      <c r="V2193" s="79"/>
      <c r="W2193" s="79"/>
      <c r="X2193" s="79"/>
      <c r="Y2193" s="79"/>
      <c r="Z2193" s="79"/>
      <c r="AA2193" s="79"/>
      <c r="AB2193" s="79"/>
      <c r="AC2193" s="79"/>
      <c r="AD2193" s="79"/>
      <c r="AE2193" s="79"/>
      <c r="AT2193" s="72" t="s">
        <v>116</v>
      </c>
      <c r="AU2193" s="72" t="s">
        <v>62</v>
      </c>
    </row>
    <row r="2194" spans="1:65" s="82" customFormat="1" x14ac:dyDescent="0.2">
      <c r="A2194" s="79"/>
      <c r="B2194" s="80"/>
      <c r="C2194" s="79"/>
      <c r="D2194" s="167" t="s">
        <v>118</v>
      </c>
      <c r="E2194" s="79"/>
      <c r="F2194" s="168" t="s">
        <v>4396</v>
      </c>
      <c r="G2194" s="79"/>
      <c r="H2194" s="79"/>
      <c r="I2194" s="79"/>
      <c r="J2194" s="79"/>
      <c r="K2194" s="79"/>
      <c r="L2194" s="80"/>
      <c r="M2194" s="165"/>
      <c r="O2194" s="79"/>
      <c r="P2194" s="79"/>
      <c r="Q2194" s="79"/>
      <c r="R2194" s="79"/>
      <c r="S2194" s="79"/>
      <c r="T2194" s="166"/>
      <c r="U2194" s="79"/>
      <c r="V2194" s="79"/>
      <c r="W2194" s="79"/>
      <c r="X2194" s="79"/>
      <c r="Y2194" s="79"/>
      <c r="Z2194" s="79"/>
      <c r="AA2194" s="79"/>
      <c r="AB2194" s="79"/>
      <c r="AC2194" s="79"/>
      <c r="AD2194" s="79"/>
      <c r="AE2194" s="79"/>
      <c r="AT2194" s="72" t="s">
        <v>118</v>
      </c>
      <c r="AU2194" s="72" t="s">
        <v>62</v>
      </c>
    </row>
    <row r="2195" spans="1:65" s="82" customFormat="1" ht="16.5" customHeight="1" x14ac:dyDescent="0.2">
      <c r="A2195" s="79"/>
      <c r="B2195" s="150"/>
      <c r="C2195" s="151" t="s">
        <v>1638</v>
      </c>
      <c r="D2195" s="151" t="s">
        <v>26</v>
      </c>
      <c r="E2195" s="152" t="s">
        <v>3430</v>
      </c>
      <c r="F2195" s="153" t="s">
        <v>3431</v>
      </c>
      <c r="G2195" s="154" t="s">
        <v>161</v>
      </c>
      <c r="H2195" s="155">
        <v>1</v>
      </c>
      <c r="I2195" s="156">
        <v>4275.68</v>
      </c>
      <c r="J2195" s="156">
        <f>ROUND(I2195*H2195,2)</f>
        <v>4275.68</v>
      </c>
      <c r="K2195" s="153" t="s">
        <v>3562</v>
      </c>
      <c r="L2195" s="80"/>
      <c r="M2195" s="157" t="s">
        <v>31</v>
      </c>
      <c r="N2195" s="158" t="s">
        <v>3550</v>
      </c>
      <c r="O2195" s="159">
        <v>0.254</v>
      </c>
      <c r="P2195" s="159">
        <f>O2195*H2195</f>
        <v>0.254</v>
      </c>
      <c r="Q2195" s="159">
        <v>1.5599999999999999E-2</v>
      </c>
      <c r="R2195" s="159">
        <f>Q2195*H2195</f>
        <v>1.5599999999999999E-2</v>
      </c>
      <c r="S2195" s="159">
        <v>0</v>
      </c>
      <c r="T2195" s="160">
        <f>S2195*H2195</f>
        <v>0</v>
      </c>
      <c r="U2195" s="79"/>
      <c r="V2195" s="79"/>
      <c r="W2195" s="79"/>
      <c r="X2195" s="79"/>
      <c r="Y2195" s="79"/>
      <c r="Z2195" s="79"/>
      <c r="AA2195" s="79"/>
      <c r="AB2195" s="79"/>
      <c r="AC2195" s="79"/>
      <c r="AD2195" s="79"/>
      <c r="AE2195" s="79"/>
      <c r="AR2195" s="161" t="s">
        <v>162</v>
      </c>
      <c r="AT2195" s="161" t="s">
        <v>26</v>
      </c>
      <c r="AU2195" s="161" t="s">
        <v>62</v>
      </c>
      <c r="AY2195" s="72" t="s">
        <v>107</v>
      </c>
      <c r="BE2195" s="162">
        <f>IF(N2195="základní",J2195,0)</f>
        <v>4275.68</v>
      </c>
      <c r="BF2195" s="162">
        <f>IF(N2195="snížená",J2195,0)</f>
        <v>0</v>
      </c>
      <c r="BG2195" s="162">
        <f>IF(N2195="zákl. přenesená",J2195,0)</f>
        <v>0</v>
      </c>
      <c r="BH2195" s="162">
        <f>IF(N2195="sníž. přenesená",J2195,0)</f>
        <v>0</v>
      </c>
      <c r="BI2195" s="162">
        <f>IF(N2195="nulová",J2195,0)</f>
        <v>0</v>
      </c>
      <c r="BJ2195" s="72" t="s">
        <v>105</v>
      </c>
      <c r="BK2195" s="162">
        <f>ROUND(I2195*H2195,2)</f>
        <v>4275.68</v>
      </c>
      <c r="BL2195" s="72" t="s">
        <v>162</v>
      </c>
      <c r="BM2195" s="161" t="s">
        <v>3432</v>
      </c>
    </row>
    <row r="2196" spans="1:65" s="82" customFormat="1" x14ac:dyDescent="0.2">
      <c r="A2196" s="79"/>
      <c r="B2196" s="80"/>
      <c r="C2196" s="79"/>
      <c r="D2196" s="163" t="s">
        <v>116</v>
      </c>
      <c r="E2196" s="79"/>
      <c r="F2196" s="164" t="s">
        <v>3433</v>
      </c>
      <c r="G2196" s="79"/>
      <c r="H2196" s="79"/>
      <c r="I2196" s="79"/>
      <c r="J2196" s="79"/>
      <c r="K2196" s="79"/>
      <c r="L2196" s="80"/>
      <c r="M2196" s="165"/>
      <c r="O2196" s="79"/>
      <c r="P2196" s="79"/>
      <c r="Q2196" s="79"/>
      <c r="R2196" s="79"/>
      <c r="S2196" s="79"/>
      <c r="T2196" s="166"/>
      <c r="U2196" s="79"/>
      <c r="V2196" s="79"/>
      <c r="W2196" s="79"/>
      <c r="X2196" s="79"/>
      <c r="Y2196" s="79"/>
      <c r="Z2196" s="79"/>
      <c r="AA2196" s="79"/>
      <c r="AB2196" s="79"/>
      <c r="AC2196" s="79"/>
      <c r="AD2196" s="79"/>
      <c r="AE2196" s="79"/>
      <c r="AT2196" s="72" t="s">
        <v>116</v>
      </c>
      <c r="AU2196" s="72" t="s">
        <v>62</v>
      </c>
    </row>
    <row r="2197" spans="1:65" s="82" customFormat="1" x14ac:dyDescent="0.2">
      <c r="A2197" s="79"/>
      <c r="B2197" s="80"/>
      <c r="C2197" s="79"/>
      <c r="D2197" s="167" t="s">
        <v>118</v>
      </c>
      <c r="E2197" s="79"/>
      <c r="F2197" s="168" t="s">
        <v>4397</v>
      </c>
      <c r="G2197" s="79"/>
      <c r="H2197" s="79"/>
      <c r="I2197" s="79"/>
      <c r="J2197" s="79"/>
      <c r="K2197" s="79"/>
      <c r="L2197" s="80"/>
      <c r="M2197" s="165"/>
      <c r="O2197" s="79"/>
      <c r="P2197" s="79"/>
      <c r="Q2197" s="79"/>
      <c r="R2197" s="79"/>
      <c r="S2197" s="79"/>
      <c r="T2197" s="166"/>
      <c r="U2197" s="79"/>
      <c r="V2197" s="79"/>
      <c r="W2197" s="79"/>
      <c r="X2197" s="79"/>
      <c r="Y2197" s="79"/>
      <c r="Z2197" s="79"/>
      <c r="AA2197" s="79"/>
      <c r="AB2197" s="79"/>
      <c r="AC2197" s="79"/>
      <c r="AD2197" s="79"/>
      <c r="AE2197" s="79"/>
      <c r="AT2197" s="72" t="s">
        <v>118</v>
      </c>
      <c r="AU2197" s="72" t="s">
        <v>62</v>
      </c>
    </row>
    <row r="2198" spans="1:65" s="82" customFormat="1" ht="16.5" customHeight="1" x14ac:dyDescent="0.2">
      <c r="A2198" s="79"/>
      <c r="B2198" s="150"/>
      <c r="C2198" s="151" t="s">
        <v>1875</v>
      </c>
      <c r="D2198" s="151" t="s">
        <v>26</v>
      </c>
      <c r="E2198" s="152" t="s">
        <v>3434</v>
      </c>
      <c r="F2198" s="153" t="s">
        <v>3435</v>
      </c>
      <c r="G2198" s="154" t="s">
        <v>161</v>
      </c>
      <c r="H2198" s="155">
        <v>2</v>
      </c>
      <c r="I2198" s="156">
        <v>5055.68</v>
      </c>
      <c r="J2198" s="156">
        <f>ROUND(I2198*H2198,2)</f>
        <v>10111.36</v>
      </c>
      <c r="K2198" s="153" t="s">
        <v>3562</v>
      </c>
      <c r="L2198" s="80"/>
      <c r="M2198" s="157" t="s">
        <v>31</v>
      </c>
      <c r="N2198" s="158" t="s">
        <v>3550</v>
      </c>
      <c r="O2198" s="159">
        <v>0.254</v>
      </c>
      <c r="P2198" s="159">
        <f>O2198*H2198</f>
        <v>0.50800000000000001</v>
      </c>
      <c r="Q2198" s="159">
        <v>2.0400000000000001E-2</v>
      </c>
      <c r="R2198" s="159">
        <f>Q2198*H2198</f>
        <v>4.0800000000000003E-2</v>
      </c>
      <c r="S2198" s="159">
        <v>0</v>
      </c>
      <c r="T2198" s="160">
        <f>S2198*H2198</f>
        <v>0</v>
      </c>
      <c r="U2198" s="79"/>
      <c r="V2198" s="79"/>
      <c r="W2198" s="79"/>
      <c r="X2198" s="79"/>
      <c r="Y2198" s="79"/>
      <c r="Z2198" s="79"/>
      <c r="AA2198" s="79"/>
      <c r="AB2198" s="79"/>
      <c r="AC2198" s="79"/>
      <c r="AD2198" s="79"/>
      <c r="AE2198" s="79"/>
      <c r="AR2198" s="161" t="s">
        <v>162</v>
      </c>
      <c r="AT2198" s="161" t="s">
        <v>26</v>
      </c>
      <c r="AU2198" s="161" t="s">
        <v>62</v>
      </c>
      <c r="AY2198" s="72" t="s">
        <v>107</v>
      </c>
      <c r="BE2198" s="162">
        <f>IF(N2198="základní",J2198,0)</f>
        <v>10111.36</v>
      </c>
      <c r="BF2198" s="162">
        <f>IF(N2198="snížená",J2198,0)</f>
        <v>0</v>
      </c>
      <c r="BG2198" s="162">
        <f>IF(N2198="zákl. přenesená",J2198,0)</f>
        <v>0</v>
      </c>
      <c r="BH2198" s="162">
        <f>IF(N2198="sníž. přenesená",J2198,0)</f>
        <v>0</v>
      </c>
      <c r="BI2198" s="162">
        <f>IF(N2198="nulová",J2198,0)</f>
        <v>0</v>
      </c>
      <c r="BJ2198" s="72" t="s">
        <v>105</v>
      </c>
      <c r="BK2198" s="162">
        <f>ROUND(I2198*H2198,2)</f>
        <v>10111.36</v>
      </c>
      <c r="BL2198" s="72" t="s">
        <v>162</v>
      </c>
      <c r="BM2198" s="161" t="s">
        <v>3436</v>
      </c>
    </row>
    <row r="2199" spans="1:65" s="82" customFormat="1" x14ac:dyDescent="0.2">
      <c r="A2199" s="79"/>
      <c r="B2199" s="80"/>
      <c r="C2199" s="79"/>
      <c r="D2199" s="163" t="s">
        <v>116</v>
      </c>
      <c r="E2199" s="79"/>
      <c r="F2199" s="164" t="s">
        <v>3437</v>
      </c>
      <c r="G2199" s="79"/>
      <c r="H2199" s="79"/>
      <c r="I2199" s="79"/>
      <c r="J2199" s="79"/>
      <c r="K2199" s="79"/>
      <c r="L2199" s="80"/>
      <c r="M2199" s="165"/>
      <c r="O2199" s="79"/>
      <c r="P2199" s="79"/>
      <c r="Q2199" s="79"/>
      <c r="R2199" s="79"/>
      <c r="S2199" s="79"/>
      <c r="T2199" s="166"/>
      <c r="U2199" s="79"/>
      <c r="V2199" s="79"/>
      <c r="W2199" s="79"/>
      <c r="X2199" s="79"/>
      <c r="Y2199" s="79"/>
      <c r="Z2199" s="79"/>
      <c r="AA2199" s="79"/>
      <c r="AB2199" s="79"/>
      <c r="AC2199" s="79"/>
      <c r="AD2199" s="79"/>
      <c r="AE2199" s="79"/>
      <c r="AT2199" s="72" t="s">
        <v>116</v>
      </c>
      <c r="AU2199" s="72" t="s">
        <v>62</v>
      </c>
    </row>
    <row r="2200" spans="1:65" s="82" customFormat="1" x14ac:dyDescent="0.2">
      <c r="A2200" s="79"/>
      <c r="B2200" s="80"/>
      <c r="C2200" s="79"/>
      <c r="D2200" s="167" t="s">
        <v>118</v>
      </c>
      <c r="E2200" s="79"/>
      <c r="F2200" s="168" t="s">
        <v>4398</v>
      </c>
      <c r="G2200" s="79"/>
      <c r="H2200" s="79"/>
      <c r="I2200" s="79"/>
      <c r="J2200" s="79"/>
      <c r="K2200" s="79"/>
      <c r="L2200" s="80"/>
      <c r="M2200" s="165"/>
      <c r="O2200" s="79"/>
      <c r="P2200" s="79"/>
      <c r="Q2200" s="79"/>
      <c r="R2200" s="79"/>
      <c r="S2200" s="79"/>
      <c r="T2200" s="166"/>
      <c r="U2200" s="79"/>
      <c r="V2200" s="79"/>
      <c r="W2200" s="79"/>
      <c r="X2200" s="79"/>
      <c r="Y2200" s="79"/>
      <c r="Z2200" s="79"/>
      <c r="AA2200" s="79"/>
      <c r="AB2200" s="79"/>
      <c r="AC2200" s="79"/>
      <c r="AD2200" s="79"/>
      <c r="AE2200" s="79"/>
      <c r="AT2200" s="72" t="s">
        <v>118</v>
      </c>
      <c r="AU2200" s="72" t="s">
        <v>62</v>
      </c>
    </row>
    <row r="2201" spans="1:65" s="82" customFormat="1" ht="16.5" customHeight="1" x14ac:dyDescent="0.2">
      <c r="A2201" s="79"/>
      <c r="B2201" s="150"/>
      <c r="C2201" s="151" t="s">
        <v>3265</v>
      </c>
      <c r="D2201" s="151" t="s">
        <v>26</v>
      </c>
      <c r="E2201" s="152" t="s">
        <v>3438</v>
      </c>
      <c r="F2201" s="153" t="s">
        <v>3439</v>
      </c>
      <c r="G2201" s="154" t="s">
        <v>161</v>
      </c>
      <c r="H2201" s="155">
        <v>4</v>
      </c>
      <c r="I2201" s="156">
        <v>5455.68</v>
      </c>
      <c r="J2201" s="156">
        <f>ROUND(I2201*H2201,2)</f>
        <v>21822.720000000001</v>
      </c>
      <c r="K2201" s="153" t="s">
        <v>3562</v>
      </c>
      <c r="L2201" s="80"/>
      <c r="M2201" s="157" t="s">
        <v>31</v>
      </c>
      <c r="N2201" s="158" t="s">
        <v>3550</v>
      </c>
      <c r="O2201" s="159">
        <v>0.254</v>
      </c>
      <c r="P2201" s="159">
        <f>O2201*H2201</f>
        <v>1.016</v>
      </c>
      <c r="Q2201" s="159">
        <v>2.58E-2</v>
      </c>
      <c r="R2201" s="159">
        <f>Q2201*H2201</f>
        <v>0.1032</v>
      </c>
      <c r="S2201" s="159">
        <v>0</v>
      </c>
      <c r="T2201" s="160">
        <f>S2201*H2201</f>
        <v>0</v>
      </c>
      <c r="U2201" s="79"/>
      <c r="V2201" s="79"/>
      <c r="W2201" s="79"/>
      <c r="X2201" s="79"/>
      <c r="Y2201" s="79"/>
      <c r="Z2201" s="79"/>
      <c r="AA2201" s="79"/>
      <c r="AB2201" s="79"/>
      <c r="AC2201" s="79"/>
      <c r="AD2201" s="79"/>
      <c r="AE2201" s="79"/>
      <c r="AR2201" s="161" t="s">
        <v>162</v>
      </c>
      <c r="AT2201" s="161" t="s">
        <v>26</v>
      </c>
      <c r="AU2201" s="161" t="s">
        <v>62</v>
      </c>
      <c r="AY2201" s="72" t="s">
        <v>107</v>
      </c>
      <c r="BE2201" s="162">
        <f>IF(N2201="základní",J2201,0)</f>
        <v>21822.720000000001</v>
      </c>
      <c r="BF2201" s="162">
        <f>IF(N2201="snížená",J2201,0)</f>
        <v>0</v>
      </c>
      <c r="BG2201" s="162">
        <f>IF(N2201="zákl. přenesená",J2201,0)</f>
        <v>0</v>
      </c>
      <c r="BH2201" s="162">
        <f>IF(N2201="sníž. přenesená",J2201,0)</f>
        <v>0</v>
      </c>
      <c r="BI2201" s="162">
        <f>IF(N2201="nulová",J2201,0)</f>
        <v>0</v>
      </c>
      <c r="BJ2201" s="72" t="s">
        <v>105</v>
      </c>
      <c r="BK2201" s="162">
        <f>ROUND(I2201*H2201,2)</f>
        <v>21822.720000000001</v>
      </c>
      <c r="BL2201" s="72" t="s">
        <v>162</v>
      </c>
      <c r="BM2201" s="161" t="s">
        <v>3440</v>
      </c>
    </row>
    <row r="2202" spans="1:65" s="82" customFormat="1" x14ac:dyDescent="0.2">
      <c r="A2202" s="79"/>
      <c r="B2202" s="80"/>
      <c r="C2202" s="79"/>
      <c r="D2202" s="163" t="s">
        <v>116</v>
      </c>
      <c r="E2202" s="79"/>
      <c r="F2202" s="164" t="s">
        <v>3441</v>
      </c>
      <c r="G2202" s="79"/>
      <c r="H2202" s="79"/>
      <c r="I2202" s="79"/>
      <c r="J2202" s="79"/>
      <c r="K2202" s="79"/>
      <c r="L2202" s="80"/>
      <c r="M2202" s="165"/>
      <c r="O2202" s="79"/>
      <c r="P2202" s="79"/>
      <c r="Q2202" s="79"/>
      <c r="R2202" s="79"/>
      <c r="S2202" s="79"/>
      <c r="T2202" s="166"/>
      <c r="U2202" s="79"/>
      <c r="V2202" s="79"/>
      <c r="W2202" s="79"/>
      <c r="X2202" s="79"/>
      <c r="Y2202" s="79"/>
      <c r="Z2202" s="79"/>
      <c r="AA2202" s="79"/>
      <c r="AB2202" s="79"/>
      <c r="AC2202" s="79"/>
      <c r="AD2202" s="79"/>
      <c r="AE2202" s="79"/>
      <c r="AT2202" s="72" t="s">
        <v>116</v>
      </c>
      <c r="AU2202" s="72" t="s">
        <v>62</v>
      </c>
    </row>
    <row r="2203" spans="1:65" s="82" customFormat="1" x14ac:dyDescent="0.2">
      <c r="A2203" s="79"/>
      <c r="B2203" s="80"/>
      <c r="C2203" s="79"/>
      <c r="D2203" s="167" t="s">
        <v>118</v>
      </c>
      <c r="E2203" s="79"/>
      <c r="F2203" s="168" t="s">
        <v>4399</v>
      </c>
      <c r="G2203" s="79"/>
      <c r="H2203" s="79"/>
      <c r="I2203" s="79"/>
      <c r="J2203" s="79"/>
      <c r="K2203" s="79"/>
      <c r="L2203" s="80"/>
      <c r="M2203" s="165"/>
      <c r="O2203" s="79"/>
      <c r="P2203" s="79"/>
      <c r="Q2203" s="79"/>
      <c r="R2203" s="79"/>
      <c r="S2203" s="79"/>
      <c r="T2203" s="166"/>
      <c r="U2203" s="79"/>
      <c r="V2203" s="79"/>
      <c r="W2203" s="79"/>
      <c r="X2203" s="79"/>
      <c r="Y2203" s="79"/>
      <c r="Z2203" s="79"/>
      <c r="AA2203" s="79"/>
      <c r="AB2203" s="79"/>
      <c r="AC2203" s="79"/>
      <c r="AD2203" s="79"/>
      <c r="AE2203" s="79"/>
      <c r="AT2203" s="72" t="s">
        <v>118</v>
      </c>
      <c r="AU2203" s="72" t="s">
        <v>62</v>
      </c>
    </row>
    <row r="2204" spans="1:65" s="82" customFormat="1" ht="16.5" customHeight="1" x14ac:dyDescent="0.2">
      <c r="A2204" s="79"/>
      <c r="B2204" s="150"/>
      <c r="C2204" s="151" t="s">
        <v>3442</v>
      </c>
      <c r="D2204" s="151" t="s">
        <v>26</v>
      </c>
      <c r="E2204" s="152" t="s">
        <v>3443</v>
      </c>
      <c r="F2204" s="153" t="s">
        <v>3444</v>
      </c>
      <c r="G2204" s="154" t="s">
        <v>161</v>
      </c>
      <c r="H2204" s="155">
        <v>1</v>
      </c>
      <c r="I2204" s="156">
        <v>5523.31</v>
      </c>
      <c r="J2204" s="156">
        <f>ROUND(I2204*H2204,2)</f>
        <v>5523.31</v>
      </c>
      <c r="K2204" s="153" t="s">
        <v>3562</v>
      </c>
      <c r="L2204" s="80"/>
      <c r="M2204" s="157" t="s">
        <v>31</v>
      </c>
      <c r="N2204" s="158" t="s">
        <v>3550</v>
      </c>
      <c r="O2204" s="159">
        <v>0.28699999999999998</v>
      </c>
      <c r="P2204" s="159">
        <f>O2204*H2204</f>
        <v>0.28699999999999998</v>
      </c>
      <c r="Q2204" s="159">
        <v>2.5100000000000001E-2</v>
      </c>
      <c r="R2204" s="159">
        <f>Q2204*H2204</f>
        <v>2.5100000000000001E-2</v>
      </c>
      <c r="S2204" s="159">
        <v>0</v>
      </c>
      <c r="T2204" s="160">
        <f>S2204*H2204</f>
        <v>0</v>
      </c>
      <c r="U2204" s="79"/>
      <c r="V2204" s="79"/>
      <c r="W2204" s="79"/>
      <c r="X2204" s="79"/>
      <c r="Y2204" s="79"/>
      <c r="Z2204" s="79"/>
      <c r="AA2204" s="79"/>
      <c r="AB2204" s="79"/>
      <c r="AC2204" s="79"/>
      <c r="AD2204" s="79"/>
      <c r="AE2204" s="79"/>
      <c r="AR2204" s="161" t="s">
        <v>162</v>
      </c>
      <c r="AT2204" s="161" t="s">
        <v>26</v>
      </c>
      <c r="AU2204" s="161" t="s">
        <v>62</v>
      </c>
      <c r="AY2204" s="72" t="s">
        <v>107</v>
      </c>
      <c r="BE2204" s="162">
        <f>IF(N2204="základní",J2204,0)</f>
        <v>5523.31</v>
      </c>
      <c r="BF2204" s="162">
        <f>IF(N2204="snížená",J2204,0)</f>
        <v>0</v>
      </c>
      <c r="BG2204" s="162">
        <f>IF(N2204="zákl. přenesená",J2204,0)</f>
        <v>0</v>
      </c>
      <c r="BH2204" s="162">
        <f>IF(N2204="sníž. přenesená",J2204,0)</f>
        <v>0</v>
      </c>
      <c r="BI2204" s="162">
        <f>IF(N2204="nulová",J2204,0)</f>
        <v>0</v>
      </c>
      <c r="BJ2204" s="72" t="s">
        <v>105</v>
      </c>
      <c r="BK2204" s="162">
        <f>ROUND(I2204*H2204,2)</f>
        <v>5523.31</v>
      </c>
      <c r="BL2204" s="72" t="s">
        <v>162</v>
      </c>
      <c r="BM2204" s="161" t="s">
        <v>3445</v>
      </c>
    </row>
    <row r="2205" spans="1:65" s="82" customFormat="1" x14ac:dyDescent="0.2">
      <c r="A2205" s="79"/>
      <c r="B2205" s="80"/>
      <c r="C2205" s="79"/>
      <c r="D2205" s="163" t="s">
        <v>116</v>
      </c>
      <c r="E2205" s="79"/>
      <c r="F2205" s="164" t="s">
        <v>3446</v>
      </c>
      <c r="G2205" s="79"/>
      <c r="H2205" s="79"/>
      <c r="I2205" s="79"/>
      <c r="J2205" s="79"/>
      <c r="K2205" s="79"/>
      <c r="L2205" s="80"/>
      <c r="M2205" s="165"/>
      <c r="O2205" s="79"/>
      <c r="P2205" s="79"/>
      <c r="Q2205" s="79"/>
      <c r="R2205" s="79"/>
      <c r="S2205" s="79"/>
      <c r="T2205" s="166"/>
      <c r="U2205" s="79"/>
      <c r="V2205" s="79"/>
      <c r="W2205" s="79"/>
      <c r="X2205" s="79"/>
      <c r="Y2205" s="79"/>
      <c r="Z2205" s="79"/>
      <c r="AA2205" s="79"/>
      <c r="AB2205" s="79"/>
      <c r="AC2205" s="79"/>
      <c r="AD2205" s="79"/>
      <c r="AE2205" s="79"/>
      <c r="AT2205" s="72" t="s">
        <v>116</v>
      </c>
      <c r="AU2205" s="72" t="s">
        <v>62</v>
      </c>
    </row>
    <row r="2206" spans="1:65" s="82" customFormat="1" x14ac:dyDescent="0.2">
      <c r="A2206" s="79"/>
      <c r="B2206" s="80"/>
      <c r="C2206" s="79"/>
      <c r="D2206" s="167" t="s">
        <v>118</v>
      </c>
      <c r="E2206" s="79"/>
      <c r="F2206" s="168" t="s">
        <v>4400</v>
      </c>
      <c r="G2206" s="79"/>
      <c r="H2206" s="79"/>
      <c r="I2206" s="79"/>
      <c r="J2206" s="79"/>
      <c r="K2206" s="79"/>
      <c r="L2206" s="80"/>
      <c r="M2206" s="165"/>
      <c r="O2206" s="79"/>
      <c r="P2206" s="79"/>
      <c r="Q2206" s="79"/>
      <c r="R2206" s="79"/>
      <c r="S2206" s="79"/>
      <c r="T2206" s="166"/>
      <c r="U2206" s="79"/>
      <c r="V2206" s="79"/>
      <c r="W2206" s="79"/>
      <c r="X2206" s="79"/>
      <c r="Y2206" s="79"/>
      <c r="Z2206" s="79"/>
      <c r="AA2206" s="79"/>
      <c r="AB2206" s="79"/>
      <c r="AC2206" s="79"/>
      <c r="AD2206" s="79"/>
      <c r="AE2206" s="79"/>
      <c r="AT2206" s="72" t="s">
        <v>118</v>
      </c>
      <c r="AU2206" s="72" t="s">
        <v>62</v>
      </c>
    </row>
    <row r="2207" spans="1:65" s="82" customFormat="1" ht="16.5" customHeight="1" x14ac:dyDescent="0.2">
      <c r="A2207" s="79"/>
      <c r="B2207" s="150"/>
      <c r="C2207" s="151" t="s">
        <v>3447</v>
      </c>
      <c r="D2207" s="151" t="s">
        <v>26</v>
      </c>
      <c r="E2207" s="152" t="s">
        <v>3448</v>
      </c>
      <c r="F2207" s="153" t="s">
        <v>3449</v>
      </c>
      <c r="G2207" s="154" t="s">
        <v>161</v>
      </c>
      <c r="H2207" s="155">
        <v>1</v>
      </c>
      <c r="I2207" s="156">
        <v>6749.72</v>
      </c>
      <c r="J2207" s="156">
        <f>ROUND(I2207*H2207,2)</f>
        <v>6749.72</v>
      </c>
      <c r="K2207" s="153" t="s">
        <v>3562</v>
      </c>
      <c r="L2207" s="80"/>
      <c r="M2207" s="157" t="s">
        <v>31</v>
      </c>
      <c r="N2207" s="158" t="s">
        <v>3550</v>
      </c>
      <c r="O2207" s="159">
        <v>0.29899999999999999</v>
      </c>
      <c r="P2207" s="159">
        <f>O2207*H2207</f>
        <v>0.29899999999999999</v>
      </c>
      <c r="Q2207" s="159">
        <v>3.9100000000000003E-2</v>
      </c>
      <c r="R2207" s="159">
        <f>Q2207*H2207</f>
        <v>3.9100000000000003E-2</v>
      </c>
      <c r="S2207" s="159">
        <v>0</v>
      </c>
      <c r="T2207" s="160">
        <f>S2207*H2207</f>
        <v>0</v>
      </c>
      <c r="U2207" s="79"/>
      <c r="V2207" s="79"/>
      <c r="W2207" s="79"/>
      <c r="X2207" s="79"/>
      <c r="Y2207" s="79"/>
      <c r="Z2207" s="79"/>
      <c r="AA2207" s="79"/>
      <c r="AB2207" s="79"/>
      <c r="AC2207" s="79"/>
      <c r="AD2207" s="79"/>
      <c r="AE2207" s="79"/>
      <c r="AR2207" s="161" t="s">
        <v>162</v>
      </c>
      <c r="AT2207" s="161" t="s">
        <v>26</v>
      </c>
      <c r="AU2207" s="161" t="s">
        <v>62</v>
      </c>
      <c r="AY2207" s="72" t="s">
        <v>107</v>
      </c>
      <c r="BE2207" s="162">
        <f>IF(N2207="základní",J2207,0)</f>
        <v>6749.72</v>
      </c>
      <c r="BF2207" s="162">
        <f>IF(N2207="snížená",J2207,0)</f>
        <v>0</v>
      </c>
      <c r="BG2207" s="162">
        <f>IF(N2207="zákl. přenesená",J2207,0)</f>
        <v>0</v>
      </c>
      <c r="BH2207" s="162">
        <f>IF(N2207="sníž. přenesená",J2207,0)</f>
        <v>0</v>
      </c>
      <c r="BI2207" s="162">
        <f>IF(N2207="nulová",J2207,0)</f>
        <v>0</v>
      </c>
      <c r="BJ2207" s="72" t="s">
        <v>105</v>
      </c>
      <c r="BK2207" s="162">
        <f>ROUND(I2207*H2207,2)</f>
        <v>6749.72</v>
      </c>
      <c r="BL2207" s="72" t="s">
        <v>162</v>
      </c>
      <c r="BM2207" s="161" t="s">
        <v>3450</v>
      </c>
    </row>
    <row r="2208" spans="1:65" s="82" customFormat="1" x14ac:dyDescent="0.2">
      <c r="A2208" s="79"/>
      <c r="B2208" s="80"/>
      <c r="C2208" s="79"/>
      <c r="D2208" s="163" t="s">
        <v>116</v>
      </c>
      <c r="E2208" s="79"/>
      <c r="F2208" s="164" t="s">
        <v>3451</v>
      </c>
      <c r="G2208" s="79"/>
      <c r="H2208" s="79"/>
      <c r="I2208" s="79"/>
      <c r="J2208" s="79"/>
      <c r="K2208" s="79"/>
      <c r="L2208" s="80"/>
      <c r="M2208" s="165"/>
      <c r="O2208" s="79"/>
      <c r="P2208" s="79"/>
      <c r="Q2208" s="79"/>
      <c r="R2208" s="79"/>
      <c r="S2208" s="79"/>
      <c r="T2208" s="166"/>
      <c r="U2208" s="79"/>
      <c r="V2208" s="79"/>
      <c r="W2208" s="79"/>
      <c r="X2208" s="79"/>
      <c r="Y2208" s="79"/>
      <c r="Z2208" s="79"/>
      <c r="AA2208" s="79"/>
      <c r="AB2208" s="79"/>
      <c r="AC2208" s="79"/>
      <c r="AD2208" s="79"/>
      <c r="AE2208" s="79"/>
      <c r="AT2208" s="72" t="s">
        <v>116</v>
      </c>
      <c r="AU2208" s="72" t="s">
        <v>62</v>
      </c>
    </row>
    <row r="2209" spans="1:65" s="82" customFormat="1" x14ac:dyDescent="0.2">
      <c r="A2209" s="79"/>
      <c r="B2209" s="80"/>
      <c r="C2209" s="79"/>
      <c r="D2209" s="167" t="s">
        <v>118</v>
      </c>
      <c r="E2209" s="79"/>
      <c r="F2209" s="168" t="s">
        <v>4401</v>
      </c>
      <c r="G2209" s="79"/>
      <c r="H2209" s="79"/>
      <c r="I2209" s="79"/>
      <c r="J2209" s="79"/>
      <c r="K2209" s="79"/>
      <c r="L2209" s="80"/>
      <c r="M2209" s="165"/>
      <c r="O2209" s="79"/>
      <c r="P2209" s="79"/>
      <c r="Q2209" s="79"/>
      <c r="R2209" s="79"/>
      <c r="S2209" s="79"/>
      <c r="T2209" s="166"/>
      <c r="U2209" s="79"/>
      <c r="V2209" s="79"/>
      <c r="W2209" s="79"/>
      <c r="X2209" s="79"/>
      <c r="Y2209" s="79"/>
      <c r="Z2209" s="79"/>
      <c r="AA2209" s="79"/>
      <c r="AB2209" s="79"/>
      <c r="AC2209" s="79"/>
      <c r="AD2209" s="79"/>
      <c r="AE2209" s="79"/>
      <c r="AT2209" s="72" t="s">
        <v>118</v>
      </c>
      <c r="AU2209" s="72" t="s">
        <v>62</v>
      </c>
    </row>
    <row r="2210" spans="1:65" s="82" customFormat="1" ht="16.5" customHeight="1" x14ac:dyDescent="0.2">
      <c r="A2210" s="79"/>
      <c r="B2210" s="150"/>
      <c r="C2210" s="151" t="s">
        <v>3452</v>
      </c>
      <c r="D2210" s="151" t="s">
        <v>26</v>
      </c>
      <c r="E2210" s="152" t="s">
        <v>3453</v>
      </c>
      <c r="F2210" s="153" t="s">
        <v>3454</v>
      </c>
      <c r="G2210" s="154" t="s">
        <v>161</v>
      </c>
      <c r="H2210" s="155">
        <v>5</v>
      </c>
      <c r="I2210" s="156">
        <v>186.05</v>
      </c>
      <c r="J2210" s="156">
        <f>ROUND(I2210*H2210,2)</f>
        <v>930.25</v>
      </c>
      <c r="K2210" s="153" t="s">
        <v>3562</v>
      </c>
      <c r="L2210" s="80"/>
      <c r="M2210" s="157" t="s">
        <v>31</v>
      </c>
      <c r="N2210" s="158" t="s">
        <v>3550</v>
      </c>
      <c r="O2210" s="159">
        <v>0.309</v>
      </c>
      <c r="P2210" s="159">
        <f>O2210*H2210</f>
        <v>1.5449999999999999</v>
      </c>
      <c r="Q2210" s="159">
        <v>1.7100000000000001E-4</v>
      </c>
      <c r="R2210" s="159">
        <f>Q2210*H2210</f>
        <v>8.5500000000000007E-4</v>
      </c>
      <c r="S2210" s="159">
        <v>2.419E-2</v>
      </c>
      <c r="T2210" s="160">
        <f>S2210*H2210</f>
        <v>0.12095</v>
      </c>
      <c r="U2210" s="79"/>
      <c r="V2210" s="79"/>
      <c r="W2210" s="79"/>
      <c r="X2210" s="79"/>
      <c r="Y2210" s="79"/>
      <c r="Z2210" s="79"/>
      <c r="AA2210" s="79"/>
      <c r="AB2210" s="79"/>
      <c r="AC2210" s="79"/>
      <c r="AD2210" s="79"/>
      <c r="AE2210" s="79"/>
      <c r="AR2210" s="161" t="s">
        <v>162</v>
      </c>
      <c r="AT2210" s="161" t="s">
        <v>26</v>
      </c>
      <c r="AU2210" s="161" t="s">
        <v>62</v>
      </c>
      <c r="AY2210" s="72" t="s">
        <v>107</v>
      </c>
      <c r="BE2210" s="162">
        <f>IF(N2210="základní",J2210,0)</f>
        <v>930.25</v>
      </c>
      <c r="BF2210" s="162">
        <f>IF(N2210="snížená",J2210,0)</f>
        <v>0</v>
      </c>
      <c r="BG2210" s="162">
        <f>IF(N2210="zákl. přenesená",J2210,0)</f>
        <v>0</v>
      </c>
      <c r="BH2210" s="162">
        <f>IF(N2210="sníž. přenesená",J2210,0)</f>
        <v>0</v>
      </c>
      <c r="BI2210" s="162">
        <f>IF(N2210="nulová",J2210,0)</f>
        <v>0</v>
      </c>
      <c r="BJ2210" s="72" t="s">
        <v>105</v>
      </c>
      <c r="BK2210" s="162">
        <f>ROUND(I2210*H2210,2)</f>
        <v>930.25</v>
      </c>
      <c r="BL2210" s="72" t="s">
        <v>162</v>
      </c>
      <c r="BM2210" s="161" t="s">
        <v>3455</v>
      </c>
    </row>
    <row r="2211" spans="1:65" s="82" customFormat="1" x14ac:dyDescent="0.2">
      <c r="A2211" s="79"/>
      <c r="B2211" s="80"/>
      <c r="C2211" s="79"/>
      <c r="D2211" s="163" t="s">
        <v>116</v>
      </c>
      <c r="E2211" s="79"/>
      <c r="F2211" s="164" t="s">
        <v>3456</v>
      </c>
      <c r="G2211" s="79"/>
      <c r="H2211" s="79"/>
      <c r="I2211" s="79"/>
      <c r="J2211" s="79"/>
      <c r="K2211" s="79"/>
      <c r="L2211" s="80"/>
      <c r="M2211" s="165"/>
      <c r="O2211" s="79"/>
      <c r="P2211" s="79"/>
      <c r="Q2211" s="79"/>
      <c r="R2211" s="79"/>
      <c r="S2211" s="79"/>
      <c r="T2211" s="166"/>
      <c r="U2211" s="79"/>
      <c r="V2211" s="79"/>
      <c r="W2211" s="79"/>
      <c r="X2211" s="79"/>
      <c r="Y2211" s="79"/>
      <c r="Z2211" s="79"/>
      <c r="AA2211" s="79"/>
      <c r="AB2211" s="79"/>
      <c r="AC2211" s="79"/>
      <c r="AD2211" s="79"/>
      <c r="AE2211" s="79"/>
      <c r="AT2211" s="72" t="s">
        <v>116</v>
      </c>
      <c r="AU2211" s="72" t="s">
        <v>62</v>
      </c>
    </row>
    <row r="2212" spans="1:65" s="82" customFormat="1" x14ac:dyDescent="0.2">
      <c r="A2212" s="79"/>
      <c r="B2212" s="80"/>
      <c r="C2212" s="79"/>
      <c r="D2212" s="167" t="s">
        <v>118</v>
      </c>
      <c r="E2212" s="79"/>
      <c r="F2212" s="168" t="s">
        <v>4402</v>
      </c>
      <c r="G2212" s="79"/>
      <c r="H2212" s="79"/>
      <c r="I2212" s="79"/>
      <c r="J2212" s="79"/>
      <c r="K2212" s="79"/>
      <c r="L2212" s="80"/>
      <c r="M2212" s="165"/>
      <c r="O2212" s="79"/>
      <c r="P2212" s="79"/>
      <c r="Q2212" s="79"/>
      <c r="R2212" s="79"/>
      <c r="S2212" s="79"/>
      <c r="T2212" s="166"/>
      <c r="U2212" s="79"/>
      <c r="V2212" s="79"/>
      <c r="W2212" s="79"/>
      <c r="X2212" s="79"/>
      <c r="Y2212" s="79"/>
      <c r="Z2212" s="79"/>
      <c r="AA2212" s="79"/>
      <c r="AB2212" s="79"/>
      <c r="AC2212" s="79"/>
      <c r="AD2212" s="79"/>
      <c r="AE2212" s="79"/>
      <c r="AT2212" s="72" t="s">
        <v>118</v>
      </c>
      <c r="AU2212" s="72" t="s">
        <v>62</v>
      </c>
    </row>
    <row r="2213" spans="1:65" s="82" customFormat="1" ht="16.5" customHeight="1" x14ac:dyDescent="0.2">
      <c r="A2213" s="79"/>
      <c r="B2213" s="150"/>
      <c r="C2213" s="151" t="s">
        <v>3457</v>
      </c>
      <c r="D2213" s="151" t="s">
        <v>26</v>
      </c>
      <c r="E2213" s="152" t="s">
        <v>3458</v>
      </c>
      <c r="F2213" s="153" t="s">
        <v>3459</v>
      </c>
      <c r="G2213" s="154" t="s">
        <v>161</v>
      </c>
      <c r="H2213" s="155">
        <v>6</v>
      </c>
      <c r="I2213" s="156">
        <v>218.92</v>
      </c>
      <c r="J2213" s="156">
        <f>ROUND(I2213*H2213,2)</f>
        <v>1313.52</v>
      </c>
      <c r="K2213" s="153" t="s">
        <v>3562</v>
      </c>
      <c r="L2213" s="80"/>
      <c r="M2213" s="157" t="s">
        <v>31</v>
      </c>
      <c r="N2213" s="158" t="s">
        <v>3550</v>
      </c>
      <c r="O2213" s="159">
        <v>0.36099999999999999</v>
      </c>
      <c r="P2213" s="159">
        <f>O2213*H2213</f>
        <v>2.1659999999999999</v>
      </c>
      <c r="Q2213" s="159">
        <v>2.02E-4</v>
      </c>
      <c r="R2213" s="159">
        <f>Q2213*H2213</f>
        <v>1.212E-3</v>
      </c>
      <c r="S2213" s="159">
        <v>5.108E-2</v>
      </c>
      <c r="T2213" s="160">
        <f>S2213*H2213</f>
        <v>0.30647999999999997</v>
      </c>
      <c r="U2213" s="79"/>
      <c r="V2213" s="79"/>
      <c r="W2213" s="79"/>
      <c r="X2213" s="79"/>
      <c r="Y2213" s="79"/>
      <c r="Z2213" s="79"/>
      <c r="AA2213" s="79"/>
      <c r="AB2213" s="79"/>
      <c r="AC2213" s="79"/>
      <c r="AD2213" s="79"/>
      <c r="AE2213" s="79"/>
      <c r="AR2213" s="161" t="s">
        <v>162</v>
      </c>
      <c r="AT2213" s="161" t="s">
        <v>26</v>
      </c>
      <c r="AU2213" s="161" t="s">
        <v>62</v>
      </c>
      <c r="AY2213" s="72" t="s">
        <v>107</v>
      </c>
      <c r="BE2213" s="162">
        <f>IF(N2213="základní",J2213,0)</f>
        <v>1313.52</v>
      </c>
      <c r="BF2213" s="162">
        <f>IF(N2213="snížená",J2213,0)</f>
        <v>0</v>
      </c>
      <c r="BG2213" s="162">
        <f>IF(N2213="zákl. přenesená",J2213,0)</f>
        <v>0</v>
      </c>
      <c r="BH2213" s="162">
        <f>IF(N2213="sníž. přenesená",J2213,0)</f>
        <v>0</v>
      </c>
      <c r="BI2213" s="162">
        <f>IF(N2213="nulová",J2213,0)</f>
        <v>0</v>
      </c>
      <c r="BJ2213" s="72" t="s">
        <v>105</v>
      </c>
      <c r="BK2213" s="162">
        <f>ROUND(I2213*H2213,2)</f>
        <v>1313.52</v>
      </c>
      <c r="BL2213" s="72" t="s">
        <v>162</v>
      </c>
      <c r="BM2213" s="161" t="s">
        <v>3460</v>
      </c>
    </row>
    <row r="2214" spans="1:65" s="82" customFormat="1" x14ac:dyDescent="0.2">
      <c r="A2214" s="79"/>
      <c r="B2214" s="80"/>
      <c r="C2214" s="79"/>
      <c r="D2214" s="163" t="s">
        <v>116</v>
      </c>
      <c r="E2214" s="79"/>
      <c r="F2214" s="164" t="s">
        <v>3461</v>
      </c>
      <c r="G2214" s="79"/>
      <c r="H2214" s="79"/>
      <c r="I2214" s="79"/>
      <c r="J2214" s="79"/>
      <c r="K2214" s="79"/>
      <c r="L2214" s="80"/>
      <c r="M2214" s="165"/>
      <c r="O2214" s="79"/>
      <c r="P2214" s="79"/>
      <c r="Q2214" s="79"/>
      <c r="R2214" s="79"/>
      <c r="S2214" s="79"/>
      <c r="T2214" s="166"/>
      <c r="U2214" s="79"/>
      <c r="V2214" s="79"/>
      <c r="W2214" s="79"/>
      <c r="X2214" s="79"/>
      <c r="Y2214" s="79"/>
      <c r="Z2214" s="79"/>
      <c r="AA2214" s="79"/>
      <c r="AB2214" s="79"/>
      <c r="AC2214" s="79"/>
      <c r="AD2214" s="79"/>
      <c r="AE2214" s="79"/>
      <c r="AT2214" s="72" t="s">
        <v>116</v>
      </c>
      <c r="AU2214" s="72" t="s">
        <v>62</v>
      </c>
    </row>
    <row r="2215" spans="1:65" s="82" customFormat="1" x14ac:dyDescent="0.2">
      <c r="A2215" s="79"/>
      <c r="B2215" s="80"/>
      <c r="C2215" s="79"/>
      <c r="D2215" s="167" t="s">
        <v>118</v>
      </c>
      <c r="E2215" s="79"/>
      <c r="F2215" s="168" t="s">
        <v>4403</v>
      </c>
      <c r="G2215" s="79"/>
      <c r="H2215" s="79"/>
      <c r="I2215" s="79"/>
      <c r="J2215" s="79"/>
      <c r="K2215" s="79"/>
      <c r="L2215" s="80"/>
      <c r="M2215" s="165"/>
      <c r="O2215" s="79"/>
      <c r="P2215" s="79"/>
      <c r="Q2215" s="79"/>
      <c r="R2215" s="79"/>
      <c r="S2215" s="79"/>
      <c r="T2215" s="166"/>
      <c r="U2215" s="79"/>
      <c r="V2215" s="79"/>
      <c r="W2215" s="79"/>
      <c r="X2215" s="79"/>
      <c r="Y2215" s="79"/>
      <c r="Z2215" s="79"/>
      <c r="AA2215" s="79"/>
      <c r="AB2215" s="79"/>
      <c r="AC2215" s="79"/>
      <c r="AD2215" s="79"/>
      <c r="AE2215" s="79"/>
      <c r="AT2215" s="72" t="s">
        <v>118</v>
      </c>
      <c r="AU2215" s="72" t="s">
        <v>62</v>
      </c>
    </row>
    <row r="2216" spans="1:65" s="82" customFormat="1" ht="16.5" customHeight="1" x14ac:dyDescent="0.2">
      <c r="A2216" s="79"/>
      <c r="B2216" s="150"/>
      <c r="C2216" s="151" t="s">
        <v>3462</v>
      </c>
      <c r="D2216" s="151" t="s">
        <v>26</v>
      </c>
      <c r="E2216" s="152" t="s">
        <v>3463</v>
      </c>
      <c r="F2216" s="153" t="s">
        <v>3464</v>
      </c>
      <c r="G2216" s="154" t="s">
        <v>161</v>
      </c>
      <c r="H2216" s="155">
        <v>5</v>
      </c>
      <c r="I2216" s="156">
        <v>237.57</v>
      </c>
      <c r="J2216" s="156">
        <f>ROUND(I2216*H2216,2)</f>
        <v>1187.8499999999999</v>
      </c>
      <c r="K2216" s="153" t="s">
        <v>3562</v>
      </c>
      <c r="L2216" s="80"/>
      <c r="M2216" s="157" t="s">
        <v>31</v>
      </c>
      <c r="N2216" s="158" t="s">
        <v>3550</v>
      </c>
      <c r="O2216" s="159">
        <v>0.39100000000000001</v>
      </c>
      <c r="P2216" s="159">
        <f>O2216*H2216</f>
        <v>1.9550000000000001</v>
      </c>
      <c r="Q2216" s="159">
        <v>2.2100000000000001E-4</v>
      </c>
      <c r="R2216" s="159">
        <f>Q2216*H2216</f>
        <v>1.1050000000000001E-3</v>
      </c>
      <c r="S2216" s="159">
        <v>7.689E-2</v>
      </c>
      <c r="T2216" s="160">
        <f>S2216*H2216</f>
        <v>0.38445000000000001</v>
      </c>
      <c r="U2216" s="79"/>
      <c r="V2216" s="79"/>
      <c r="W2216" s="79"/>
      <c r="X2216" s="79"/>
      <c r="Y2216" s="79"/>
      <c r="Z2216" s="79"/>
      <c r="AA2216" s="79"/>
      <c r="AB2216" s="79"/>
      <c r="AC2216" s="79"/>
      <c r="AD2216" s="79"/>
      <c r="AE2216" s="79"/>
      <c r="AR2216" s="161" t="s">
        <v>162</v>
      </c>
      <c r="AT2216" s="161" t="s">
        <v>26</v>
      </c>
      <c r="AU2216" s="161" t="s">
        <v>62</v>
      </c>
      <c r="AY2216" s="72" t="s">
        <v>107</v>
      </c>
      <c r="BE2216" s="162">
        <f>IF(N2216="základní",J2216,0)</f>
        <v>1187.8499999999999</v>
      </c>
      <c r="BF2216" s="162">
        <f>IF(N2216="snížená",J2216,0)</f>
        <v>0</v>
      </c>
      <c r="BG2216" s="162">
        <f>IF(N2216="zákl. přenesená",J2216,0)</f>
        <v>0</v>
      </c>
      <c r="BH2216" s="162">
        <f>IF(N2216="sníž. přenesená",J2216,0)</f>
        <v>0</v>
      </c>
      <c r="BI2216" s="162">
        <f>IF(N2216="nulová",J2216,0)</f>
        <v>0</v>
      </c>
      <c r="BJ2216" s="72" t="s">
        <v>105</v>
      </c>
      <c r="BK2216" s="162">
        <f>ROUND(I2216*H2216,2)</f>
        <v>1187.8499999999999</v>
      </c>
      <c r="BL2216" s="72" t="s">
        <v>162</v>
      </c>
      <c r="BM2216" s="161" t="s">
        <v>3465</v>
      </c>
    </row>
    <row r="2217" spans="1:65" s="82" customFormat="1" x14ac:dyDescent="0.2">
      <c r="A2217" s="79"/>
      <c r="B2217" s="80"/>
      <c r="C2217" s="79"/>
      <c r="D2217" s="163" t="s">
        <v>116</v>
      </c>
      <c r="E2217" s="79"/>
      <c r="F2217" s="164" t="s">
        <v>3466</v>
      </c>
      <c r="G2217" s="79"/>
      <c r="H2217" s="79"/>
      <c r="I2217" s="79"/>
      <c r="J2217" s="79"/>
      <c r="K2217" s="79"/>
      <c r="L2217" s="80"/>
      <c r="M2217" s="165"/>
      <c r="O2217" s="79"/>
      <c r="P2217" s="79"/>
      <c r="Q2217" s="79"/>
      <c r="R2217" s="79"/>
      <c r="S2217" s="79"/>
      <c r="T2217" s="166"/>
      <c r="U2217" s="79"/>
      <c r="V2217" s="79"/>
      <c r="W2217" s="79"/>
      <c r="X2217" s="79"/>
      <c r="Y2217" s="79"/>
      <c r="Z2217" s="79"/>
      <c r="AA2217" s="79"/>
      <c r="AB2217" s="79"/>
      <c r="AC2217" s="79"/>
      <c r="AD2217" s="79"/>
      <c r="AE2217" s="79"/>
      <c r="AT2217" s="72" t="s">
        <v>116</v>
      </c>
      <c r="AU2217" s="72" t="s">
        <v>62</v>
      </c>
    </row>
    <row r="2218" spans="1:65" s="82" customFormat="1" x14ac:dyDescent="0.2">
      <c r="A2218" s="79"/>
      <c r="B2218" s="80"/>
      <c r="C2218" s="79"/>
      <c r="D2218" s="167" t="s">
        <v>118</v>
      </c>
      <c r="E2218" s="79"/>
      <c r="F2218" s="168" t="s">
        <v>4404</v>
      </c>
      <c r="G2218" s="79"/>
      <c r="H2218" s="79"/>
      <c r="I2218" s="79"/>
      <c r="J2218" s="79"/>
      <c r="K2218" s="79"/>
      <c r="L2218" s="80"/>
      <c r="M2218" s="165"/>
      <c r="O2218" s="79"/>
      <c r="P2218" s="79"/>
      <c r="Q2218" s="79"/>
      <c r="R2218" s="79"/>
      <c r="S2218" s="79"/>
      <c r="T2218" s="166"/>
      <c r="U2218" s="79"/>
      <c r="V2218" s="79"/>
      <c r="W2218" s="79"/>
      <c r="X2218" s="79"/>
      <c r="Y2218" s="79"/>
      <c r="Z2218" s="79"/>
      <c r="AA2218" s="79"/>
      <c r="AB2218" s="79"/>
      <c r="AC2218" s="79"/>
      <c r="AD2218" s="79"/>
      <c r="AE2218" s="79"/>
      <c r="AT2218" s="72" t="s">
        <v>118</v>
      </c>
      <c r="AU2218" s="72" t="s">
        <v>62</v>
      </c>
    </row>
    <row r="2219" spans="1:65" s="82" customFormat="1" ht="16.5" customHeight="1" x14ac:dyDescent="0.2">
      <c r="A2219" s="79"/>
      <c r="B2219" s="150"/>
      <c r="C2219" s="151" t="s">
        <v>3467</v>
      </c>
      <c r="D2219" s="151" t="s">
        <v>26</v>
      </c>
      <c r="E2219" s="152" t="s">
        <v>3468</v>
      </c>
      <c r="F2219" s="153" t="s">
        <v>3469</v>
      </c>
      <c r="G2219" s="154" t="s">
        <v>161</v>
      </c>
      <c r="H2219" s="155">
        <v>5</v>
      </c>
      <c r="I2219" s="156">
        <v>261.81</v>
      </c>
      <c r="J2219" s="156">
        <f>ROUND(I2219*H2219,2)</f>
        <v>1309.05</v>
      </c>
      <c r="K2219" s="153" t="s">
        <v>3562</v>
      </c>
      <c r="L2219" s="80"/>
      <c r="M2219" s="157" t="s">
        <v>31</v>
      </c>
      <c r="N2219" s="158" t="s">
        <v>3550</v>
      </c>
      <c r="O2219" s="159">
        <v>0.433</v>
      </c>
      <c r="P2219" s="159">
        <f>O2219*H2219</f>
        <v>2.165</v>
      </c>
      <c r="Q2219" s="159">
        <v>2.4000000000000001E-4</v>
      </c>
      <c r="R2219" s="159">
        <f>Q2219*H2219</f>
        <v>1.2000000000000001E-3</v>
      </c>
      <c r="S2219" s="159">
        <v>0.10216</v>
      </c>
      <c r="T2219" s="160">
        <f>S2219*H2219</f>
        <v>0.51080000000000003</v>
      </c>
      <c r="U2219" s="79"/>
      <c r="V2219" s="79"/>
      <c r="W2219" s="79"/>
      <c r="X2219" s="79"/>
      <c r="Y2219" s="79"/>
      <c r="Z2219" s="79"/>
      <c r="AA2219" s="79"/>
      <c r="AB2219" s="79"/>
      <c r="AC2219" s="79"/>
      <c r="AD2219" s="79"/>
      <c r="AE2219" s="79"/>
      <c r="AR2219" s="161" t="s">
        <v>162</v>
      </c>
      <c r="AT2219" s="161" t="s">
        <v>26</v>
      </c>
      <c r="AU2219" s="161" t="s">
        <v>62</v>
      </c>
      <c r="AY2219" s="72" t="s">
        <v>107</v>
      </c>
      <c r="BE2219" s="162">
        <f>IF(N2219="základní",J2219,0)</f>
        <v>1309.05</v>
      </c>
      <c r="BF2219" s="162">
        <f>IF(N2219="snížená",J2219,0)</f>
        <v>0</v>
      </c>
      <c r="BG2219" s="162">
        <f>IF(N2219="zákl. přenesená",J2219,0)</f>
        <v>0</v>
      </c>
      <c r="BH2219" s="162">
        <f>IF(N2219="sníž. přenesená",J2219,0)</f>
        <v>0</v>
      </c>
      <c r="BI2219" s="162">
        <f>IF(N2219="nulová",J2219,0)</f>
        <v>0</v>
      </c>
      <c r="BJ2219" s="72" t="s">
        <v>105</v>
      </c>
      <c r="BK2219" s="162">
        <f>ROUND(I2219*H2219,2)</f>
        <v>1309.05</v>
      </c>
      <c r="BL2219" s="72" t="s">
        <v>162</v>
      </c>
      <c r="BM2219" s="161" t="s">
        <v>3470</v>
      </c>
    </row>
    <row r="2220" spans="1:65" s="82" customFormat="1" x14ac:dyDescent="0.2">
      <c r="A2220" s="79"/>
      <c r="B2220" s="80"/>
      <c r="C2220" s="79"/>
      <c r="D2220" s="163" t="s">
        <v>116</v>
      </c>
      <c r="E2220" s="79"/>
      <c r="F2220" s="164" t="s">
        <v>3471</v>
      </c>
      <c r="G2220" s="79"/>
      <c r="H2220" s="79"/>
      <c r="I2220" s="79"/>
      <c r="J2220" s="79"/>
      <c r="K2220" s="79"/>
      <c r="L2220" s="80"/>
      <c r="M2220" s="165"/>
      <c r="O2220" s="79"/>
      <c r="P2220" s="79"/>
      <c r="Q2220" s="79"/>
      <c r="R2220" s="79"/>
      <c r="S2220" s="79"/>
      <c r="T2220" s="166"/>
      <c r="U2220" s="79"/>
      <c r="V2220" s="79"/>
      <c r="W2220" s="79"/>
      <c r="X2220" s="79"/>
      <c r="Y2220" s="79"/>
      <c r="Z2220" s="79"/>
      <c r="AA2220" s="79"/>
      <c r="AB2220" s="79"/>
      <c r="AC2220" s="79"/>
      <c r="AD2220" s="79"/>
      <c r="AE2220" s="79"/>
      <c r="AT2220" s="72" t="s">
        <v>116</v>
      </c>
      <c r="AU2220" s="72" t="s">
        <v>62</v>
      </c>
    </row>
    <row r="2221" spans="1:65" s="82" customFormat="1" x14ac:dyDescent="0.2">
      <c r="A2221" s="79"/>
      <c r="B2221" s="80"/>
      <c r="C2221" s="79"/>
      <c r="D2221" s="167" t="s">
        <v>118</v>
      </c>
      <c r="E2221" s="79"/>
      <c r="F2221" s="168" t="s">
        <v>4405</v>
      </c>
      <c r="G2221" s="79"/>
      <c r="H2221" s="79"/>
      <c r="I2221" s="79"/>
      <c r="J2221" s="79"/>
      <c r="K2221" s="79"/>
      <c r="L2221" s="80"/>
      <c r="M2221" s="165"/>
      <c r="O2221" s="79"/>
      <c r="P2221" s="79"/>
      <c r="Q2221" s="79"/>
      <c r="R2221" s="79"/>
      <c r="S2221" s="79"/>
      <c r="T2221" s="166"/>
      <c r="U2221" s="79"/>
      <c r="V2221" s="79"/>
      <c r="W2221" s="79"/>
      <c r="X2221" s="79"/>
      <c r="Y2221" s="79"/>
      <c r="Z2221" s="79"/>
      <c r="AA2221" s="79"/>
      <c r="AB2221" s="79"/>
      <c r="AC2221" s="79"/>
      <c r="AD2221" s="79"/>
      <c r="AE2221" s="79"/>
      <c r="AT2221" s="72" t="s">
        <v>118</v>
      </c>
      <c r="AU2221" s="72" t="s">
        <v>62</v>
      </c>
    </row>
    <row r="2222" spans="1:65" s="82" customFormat="1" ht="16.5" customHeight="1" x14ac:dyDescent="0.2">
      <c r="A2222" s="79"/>
      <c r="B2222" s="150"/>
      <c r="C2222" s="151" t="s">
        <v>3472</v>
      </c>
      <c r="D2222" s="151" t="s">
        <v>26</v>
      </c>
      <c r="E2222" s="152" t="s">
        <v>3473</v>
      </c>
      <c r="F2222" s="153" t="s">
        <v>3474</v>
      </c>
      <c r="G2222" s="154" t="s">
        <v>130</v>
      </c>
      <c r="H2222" s="155">
        <v>21</v>
      </c>
      <c r="I2222" s="156">
        <v>41.48</v>
      </c>
      <c r="J2222" s="156">
        <f>ROUND(I2222*H2222,2)</f>
        <v>871.08</v>
      </c>
      <c r="K2222" s="153" t="s">
        <v>3562</v>
      </c>
      <c r="L2222" s="80"/>
      <c r="M2222" s="157" t="s">
        <v>31</v>
      </c>
      <c r="N2222" s="158" t="s">
        <v>3550</v>
      </c>
      <c r="O2222" s="159">
        <v>5.1999999999999998E-2</v>
      </c>
      <c r="P2222" s="159">
        <f>O2222*H2222</f>
        <v>1.0919999999999999</v>
      </c>
      <c r="Q2222" s="159">
        <v>6.2000000000000003E-5</v>
      </c>
      <c r="R2222" s="159">
        <f>Q2222*H2222</f>
        <v>1.302E-3</v>
      </c>
      <c r="S2222" s="159">
        <v>1.14E-2</v>
      </c>
      <c r="T2222" s="160">
        <f>S2222*H2222</f>
        <v>0.2394</v>
      </c>
      <c r="U2222" s="79"/>
      <c r="V2222" s="79"/>
      <c r="W2222" s="79"/>
      <c r="X2222" s="79"/>
      <c r="Y2222" s="79"/>
      <c r="Z2222" s="79"/>
      <c r="AA2222" s="79"/>
      <c r="AB2222" s="79"/>
      <c r="AC2222" s="79"/>
      <c r="AD2222" s="79"/>
      <c r="AE2222" s="79"/>
      <c r="AR2222" s="161" t="s">
        <v>162</v>
      </c>
      <c r="AT2222" s="161" t="s">
        <v>26</v>
      </c>
      <c r="AU2222" s="161" t="s">
        <v>62</v>
      </c>
      <c r="AY2222" s="72" t="s">
        <v>107</v>
      </c>
      <c r="BE2222" s="162">
        <f>IF(N2222="základní",J2222,0)</f>
        <v>871.08</v>
      </c>
      <c r="BF2222" s="162">
        <f>IF(N2222="snížená",J2222,0)</f>
        <v>0</v>
      </c>
      <c r="BG2222" s="162">
        <f>IF(N2222="zákl. přenesená",J2222,0)</f>
        <v>0</v>
      </c>
      <c r="BH2222" s="162">
        <f>IF(N2222="sníž. přenesená",J2222,0)</f>
        <v>0</v>
      </c>
      <c r="BI2222" s="162">
        <f>IF(N2222="nulová",J2222,0)</f>
        <v>0</v>
      </c>
      <c r="BJ2222" s="72" t="s">
        <v>105</v>
      </c>
      <c r="BK2222" s="162">
        <f>ROUND(I2222*H2222,2)</f>
        <v>871.08</v>
      </c>
      <c r="BL2222" s="72" t="s">
        <v>162</v>
      </c>
      <c r="BM2222" s="161" t="s">
        <v>3475</v>
      </c>
    </row>
    <row r="2223" spans="1:65" s="82" customFormat="1" x14ac:dyDescent="0.2">
      <c r="A2223" s="79"/>
      <c r="B2223" s="80"/>
      <c r="C2223" s="79"/>
      <c r="D2223" s="163" t="s">
        <v>116</v>
      </c>
      <c r="E2223" s="79"/>
      <c r="F2223" s="164" t="s">
        <v>3476</v>
      </c>
      <c r="G2223" s="79"/>
      <c r="H2223" s="79"/>
      <c r="I2223" s="79"/>
      <c r="J2223" s="79"/>
      <c r="K2223" s="79"/>
      <c r="L2223" s="80"/>
      <c r="M2223" s="165"/>
      <c r="O2223" s="79"/>
      <c r="P2223" s="79"/>
      <c r="Q2223" s="79"/>
      <c r="R2223" s="79"/>
      <c r="S2223" s="79"/>
      <c r="T2223" s="166"/>
      <c r="U2223" s="79"/>
      <c r="V2223" s="79"/>
      <c r="W2223" s="79"/>
      <c r="X2223" s="79"/>
      <c r="Y2223" s="79"/>
      <c r="Z2223" s="79"/>
      <c r="AA2223" s="79"/>
      <c r="AB2223" s="79"/>
      <c r="AC2223" s="79"/>
      <c r="AD2223" s="79"/>
      <c r="AE2223" s="79"/>
      <c r="AT2223" s="72" t="s">
        <v>116</v>
      </c>
      <c r="AU2223" s="72" t="s">
        <v>62</v>
      </c>
    </row>
    <row r="2224" spans="1:65" s="82" customFormat="1" x14ac:dyDescent="0.2">
      <c r="A2224" s="79"/>
      <c r="B2224" s="80"/>
      <c r="C2224" s="79"/>
      <c r="D2224" s="167" t="s">
        <v>118</v>
      </c>
      <c r="E2224" s="79"/>
      <c r="F2224" s="168" t="s">
        <v>4406</v>
      </c>
      <c r="G2224" s="79"/>
      <c r="H2224" s="79"/>
      <c r="I2224" s="79"/>
      <c r="J2224" s="79"/>
      <c r="K2224" s="79"/>
      <c r="L2224" s="80"/>
      <c r="M2224" s="165"/>
      <c r="O2224" s="79"/>
      <c r="P2224" s="79"/>
      <c r="Q2224" s="79"/>
      <c r="R2224" s="79"/>
      <c r="S2224" s="79"/>
      <c r="T2224" s="166"/>
      <c r="U2224" s="79"/>
      <c r="V2224" s="79"/>
      <c r="W2224" s="79"/>
      <c r="X2224" s="79"/>
      <c r="Y2224" s="79"/>
      <c r="Z2224" s="79"/>
      <c r="AA2224" s="79"/>
      <c r="AB2224" s="79"/>
      <c r="AC2224" s="79"/>
      <c r="AD2224" s="79"/>
      <c r="AE2224" s="79"/>
      <c r="AT2224" s="72" t="s">
        <v>118</v>
      </c>
      <c r="AU2224" s="72" t="s">
        <v>62</v>
      </c>
    </row>
    <row r="2225" spans="1:65" s="82" customFormat="1" ht="16.5" customHeight="1" x14ac:dyDescent="0.2">
      <c r="A2225" s="79"/>
      <c r="B2225" s="150"/>
      <c r="C2225" s="151" t="s">
        <v>3477</v>
      </c>
      <c r="D2225" s="151" t="s">
        <v>26</v>
      </c>
      <c r="E2225" s="152" t="s">
        <v>3478</v>
      </c>
      <c r="F2225" s="153" t="s">
        <v>4407</v>
      </c>
      <c r="G2225" s="154" t="s">
        <v>161</v>
      </c>
      <c r="H2225" s="155">
        <v>10</v>
      </c>
      <c r="I2225" s="156">
        <v>192.44</v>
      </c>
      <c r="J2225" s="156">
        <f>ROUND(I2225*H2225,2)</f>
        <v>1924.4</v>
      </c>
      <c r="K2225" s="153" t="s">
        <v>3562</v>
      </c>
      <c r="L2225" s="80"/>
      <c r="M2225" s="157" t="s">
        <v>31</v>
      </c>
      <c r="N2225" s="158" t="s">
        <v>3550</v>
      </c>
      <c r="O2225" s="159">
        <v>0.31900000000000001</v>
      </c>
      <c r="P2225" s="159">
        <f>O2225*H2225</f>
        <v>3.19</v>
      </c>
      <c r="Q2225" s="159">
        <v>1.772E-4</v>
      </c>
      <c r="R2225" s="159">
        <f>Q2225*H2225</f>
        <v>1.7719999999999999E-3</v>
      </c>
      <c r="S2225" s="159">
        <v>1.7979999999999999E-2</v>
      </c>
      <c r="T2225" s="160">
        <f>S2225*H2225</f>
        <v>0.17979999999999999</v>
      </c>
      <c r="U2225" s="79"/>
      <c r="V2225" s="79"/>
      <c r="W2225" s="79"/>
      <c r="X2225" s="79"/>
      <c r="Y2225" s="79"/>
      <c r="Z2225" s="79"/>
      <c r="AA2225" s="79"/>
      <c r="AB2225" s="79"/>
      <c r="AC2225" s="79"/>
      <c r="AD2225" s="79"/>
      <c r="AE2225" s="79"/>
      <c r="AR2225" s="161" t="s">
        <v>162</v>
      </c>
      <c r="AT2225" s="161" t="s">
        <v>26</v>
      </c>
      <c r="AU2225" s="161" t="s">
        <v>62</v>
      </c>
      <c r="AY2225" s="72" t="s">
        <v>107</v>
      </c>
      <c r="BE2225" s="162">
        <f>IF(N2225="základní",J2225,0)</f>
        <v>1924.4</v>
      </c>
      <c r="BF2225" s="162">
        <f>IF(N2225="snížená",J2225,0)</f>
        <v>0</v>
      </c>
      <c r="BG2225" s="162">
        <f>IF(N2225="zákl. přenesená",J2225,0)</f>
        <v>0</v>
      </c>
      <c r="BH2225" s="162">
        <f>IF(N2225="sníž. přenesená",J2225,0)</f>
        <v>0</v>
      </c>
      <c r="BI2225" s="162">
        <f>IF(N2225="nulová",J2225,0)</f>
        <v>0</v>
      </c>
      <c r="BJ2225" s="72" t="s">
        <v>105</v>
      </c>
      <c r="BK2225" s="162">
        <f>ROUND(I2225*H2225,2)</f>
        <v>1924.4</v>
      </c>
      <c r="BL2225" s="72" t="s">
        <v>162</v>
      </c>
      <c r="BM2225" s="161" t="s">
        <v>3479</v>
      </c>
    </row>
    <row r="2226" spans="1:65" s="82" customFormat="1" x14ac:dyDescent="0.2">
      <c r="A2226" s="79"/>
      <c r="B2226" s="80"/>
      <c r="C2226" s="79"/>
      <c r="D2226" s="163" t="s">
        <v>116</v>
      </c>
      <c r="E2226" s="79"/>
      <c r="F2226" s="164" t="s">
        <v>3480</v>
      </c>
      <c r="G2226" s="79"/>
      <c r="H2226" s="79"/>
      <c r="I2226" s="79"/>
      <c r="J2226" s="79"/>
      <c r="K2226" s="79"/>
      <c r="L2226" s="80"/>
      <c r="M2226" s="165"/>
      <c r="O2226" s="79"/>
      <c r="P2226" s="79"/>
      <c r="Q2226" s="79"/>
      <c r="R2226" s="79"/>
      <c r="S2226" s="79"/>
      <c r="T2226" s="166"/>
      <c r="U2226" s="79"/>
      <c r="V2226" s="79"/>
      <c r="W2226" s="79"/>
      <c r="X2226" s="79"/>
      <c r="Y2226" s="79"/>
      <c r="Z2226" s="79"/>
      <c r="AA2226" s="79"/>
      <c r="AB2226" s="79"/>
      <c r="AC2226" s="79"/>
      <c r="AD2226" s="79"/>
      <c r="AE2226" s="79"/>
      <c r="AT2226" s="72" t="s">
        <v>116</v>
      </c>
      <c r="AU2226" s="72" t="s">
        <v>62</v>
      </c>
    </row>
    <row r="2227" spans="1:65" s="82" customFormat="1" x14ac:dyDescent="0.2">
      <c r="A2227" s="79"/>
      <c r="B2227" s="80"/>
      <c r="C2227" s="79"/>
      <c r="D2227" s="167" t="s">
        <v>118</v>
      </c>
      <c r="E2227" s="79"/>
      <c r="F2227" s="168" t="s">
        <v>4408</v>
      </c>
      <c r="G2227" s="79"/>
      <c r="H2227" s="79"/>
      <c r="I2227" s="79"/>
      <c r="J2227" s="79"/>
      <c r="K2227" s="79"/>
      <c r="L2227" s="80"/>
      <c r="M2227" s="165"/>
      <c r="O2227" s="79"/>
      <c r="P2227" s="79"/>
      <c r="Q2227" s="79"/>
      <c r="R2227" s="79"/>
      <c r="S2227" s="79"/>
      <c r="T2227" s="166"/>
      <c r="U2227" s="79"/>
      <c r="V2227" s="79"/>
      <c r="W2227" s="79"/>
      <c r="X2227" s="79"/>
      <c r="Y2227" s="79"/>
      <c r="Z2227" s="79"/>
      <c r="AA2227" s="79"/>
      <c r="AB2227" s="79"/>
      <c r="AC2227" s="79"/>
      <c r="AD2227" s="79"/>
      <c r="AE2227" s="79"/>
      <c r="AT2227" s="72" t="s">
        <v>118</v>
      </c>
      <c r="AU2227" s="72" t="s">
        <v>62</v>
      </c>
    </row>
    <row r="2228" spans="1:65" s="82" customFormat="1" ht="16.5" customHeight="1" x14ac:dyDescent="0.2">
      <c r="A2228" s="79"/>
      <c r="B2228" s="150"/>
      <c r="C2228" s="151" t="s">
        <v>3481</v>
      </c>
      <c r="D2228" s="151" t="s">
        <v>26</v>
      </c>
      <c r="E2228" s="152" t="s">
        <v>3482</v>
      </c>
      <c r="F2228" s="153" t="s">
        <v>4409</v>
      </c>
      <c r="G2228" s="154" t="s">
        <v>161</v>
      </c>
      <c r="H2228" s="155">
        <v>10</v>
      </c>
      <c r="I2228" s="156">
        <v>218.92</v>
      </c>
      <c r="J2228" s="156">
        <f>ROUND(I2228*H2228,2)</f>
        <v>2189.1999999999998</v>
      </c>
      <c r="K2228" s="153" t="s">
        <v>3562</v>
      </c>
      <c r="L2228" s="80"/>
      <c r="M2228" s="157" t="s">
        <v>31</v>
      </c>
      <c r="N2228" s="158" t="s">
        <v>3550</v>
      </c>
      <c r="O2228" s="159">
        <v>0.36099999999999999</v>
      </c>
      <c r="P2228" s="159">
        <f>O2228*H2228</f>
        <v>3.61</v>
      </c>
      <c r="Q2228" s="159">
        <v>2.02E-4</v>
      </c>
      <c r="R2228" s="159">
        <f>Q2228*H2228</f>
        <v>2.0200000000000001E-3</v>
      </c>
      <c r="S2228" s="159">
        <v>2.717E-2</v>
      </c>
      <c r="T2228" s="160">
        <f>S2228*H2228</f>
        <v>0.2717</v>
      </c>
      <c r="U2228" s="79"/>
      <c r="V2228" s="79"/>
      <c r="W2228" s="79"/>
      <c r="X2228" s="79"/>
      <c r="Y2228" s="79"/>
      <c r="Z2228" s="79"/>
      <c r="AA2228" s="79"/>
      <c r="AB2228" s="79"/>
      <c r="AC2228" s="79"/>
      <c r="AD2228" s="79"/>
      <c r="AE2228" s="79"/>
      <c r="AR2228" s="161" t="s">
        <v>162</v>
      </c>
      <c r="AT2228" s="161" t="s">
        <v>26</v>
      </c>
      <c r="AU2228" s="161" t="s">
        <v>62</v>
      </c>
      <c r="AY2228" s="72" t="s">
        <v>107</v>
      </c>
      <c r="BE2228" s="162">
        <f>IF(N2228="základní",J2228,0)</f>
        <v>2189.1999999999998</v>
      </c>
      <c r="BF2228" s="162">
        <f>IF(N2228="snížená",J2228,0)</f>
        <v>0</v>
      </c>
      <c r="BG2228" s="162">
        <f>IF(N2228="zákl. přenesená",J2228,0)</f>
        <v>0</v>
      </c>
      <c r="BH2228" s="162">
        <f>IF(N2228="sníž. přenesená",J2228,0)</f>
        <v>0</v>
      </c>
      <c r="BI2228" s="162">
        <f>IF(N2228="nulová",J2228,0)</f>
        <v>0</v>
      </c>
      <c r="BJ2228" s="72" t="s">
        <v>105</v>
      </c>
      <c r="BK2228" s="162">
        <f>ROUND(I2228*H2228,2)</f>
        <v>2189.1999999999998</v>
      </c>
      <c r="BL2228" s="72" t="s">
        <v>162</v>
      </c>
      <c r="BM2228" s="161" t="s">
        <v>3483</v>
      </c>
    </row>
    <row r="2229" spans="1:65" s="82" customFormat="1" x14ac:dyDescent="0.2">
      <c r="A2229" s="79"/>
      <c r="B2229" s="80"/>
      <c r="C2229" s="79"/>
      <c r="D2229" s="163" t="s">
        <v>116</v>
      </c>
      <c r="E2229" s="79"/>
      <c r="F2229" s="164" t="s">
        <v>3484</v>
      </c>
      <c r="G2229" s="79"/>
      <c r="H2229" s="79"/>
      <c r="I2229" s="79"/>
      <c r="J2229" s="79"/>
      <c r="K2229" s="79"/>
      <c r="L2229" s="80"/>
      <c r="M2229" s="165"/>
      <c r="O2229" s="79"/>
      <c r="P2229" s="79"/>
      <c r="Q2229" s="79"/>
      <c r="R2229" s="79"/>
      <c r="S2229" s="79"/>
      <c r="T2229" s="166"/>
      <c r="U2229" s="79"/>
      <c r="V2229" s="79"/>
      <c r="W2229" s="79"/>
      <c r="X2229" s="79"/>
      <c r="Y2229" s="79"/>
      <c r="Z2229" s="79"/>
      <c r="AA2229" s="79"/>
      <c r="AB2229" s="79"/>
      <c r="AC2229" s="79"/>
      <c r="AD2229" s="79"/>
      <c r="AE2229" s="79"/>
      <c r="AT2229" s="72" t="s">
        <v>116</v>
      </c>
      <c r="AU2229" s="72" t="s">
        <v>62</v>
      </c>
    </row>
    <row r="2230" spans="1:65" s="82" customFormat="1" x14ac:dyDescent="0.2">
      <c r="A2230" s="79"/>
      <c r="B2230" s="80"/>
      <c r="C2230" s="79"/>
      <c r="D2230" s="167" t="s">
        <v>118</v>
      </c>
      <c r="E2230" s="79"/>
      <c r="F2230" s="168" t="s">
        <v>4410</v>
      </c>
      <c r="G2230" s="79"/>
      <c r="H2230" s="79"/>
      <c r="I2230" s="79"/>
      <c r="J2230" s="79"/>
      <c r="K2230" s="79"/>
      <c r="L2230" s="80"/>
      <c r="M2230" s="165"/>
      <c r="O2230" s="79"/>
      <c r="P2230" s="79"/>
      <c r="Q2230" s="79"/>
      <c r="R2230" s="79"/>
      <c r="S2230" s="79"/>
      <c r="T2230" s="166"/>
      <c r="U2230" s="79"/>
      <c r="V2230" s="79"/>
      <c r="W2230" s="79"/>
      <c r="X2230" s="79"/>
      <c r="Y2230" s="79"/>
      <c r="Z2230" s="79"/>
      <c r="AA2230" s="79"/>
      <c r="AB2230" s="79"/>
      <c r="AC2230" s="79"/>
      <c r="AD2230" s="79"/>
      <c r="AE2230" s="79"/>
      <c r="AT2230" s="72" t="s">
        <v>118</v>
      </c>
      <c r="AU2230" s="72" t="s">
        <v>62</v>
      </c>
    </row>
    <row r="2231" spans="1:65" s="82" customFormat="1" ht="16.5" customHeight="1" x14ac:dyDescent="0.2">
      <c r="A2231" s="79"/>
      <c r="B2231" s="150"/>
      <c r="C2231" s="151" t="s">
        <v>3485</v>
      </c>
      <c r="D2231" s="151" t="s">
        <v>26</v>
      </c>
      <c r="E2231" s="152" t="s">
        <v>3486</v>
      </c>
      <c r="F2231" s="153" t="s">
        <v>3487</v>
      </c>
      <c r="G2231" s="154" t="s">
        <v>161</v>
      </c>
      <c r="H2231" s="155">
        <v>2</v>
      </c>
      <c r="I2231" s="156">
        <v>148.77000000000001</v>
      </c>
      <c r="J2231" s="156">
        <f>ROUND(I2231*H2231,2)</f>
        <v>297.54000000000002</v>
      </c>
      <c r="K2231" s="153" t="s">
        <v>3562</v>
      </c>
      <c r="L2231" s="80"/>
      <c r="M2231" s="157" t="s">
        <v>31</v>
      </c>
      <c r="N2231" s="158" t="s">
        <v>3550</v>
      </c>
      <c r="O2231" s="159">
        <v>0.31900000000000001</v>
      </c>
      <c r="P2231" s="159">
        <f>O2231*H2231</f>
        <v>0.63800000000000001</v>
      </c>
      <c r="Q2231" s="159">
        <v>0</v>
      </c>
      <c r="R2231" s="159">
        <f>Q2231*H2231</f>
        <v>0</v>
      </c>
      <c r="S2231" s="159">
        <v>1.7000000000000001E-2</v>
      </c>
      <c r="T2231" s="160">
        <f>S2231*H2231</f>
        <v>3.4000000000000002E-2</v>
      </c>
      <c r="U2231" s="79"/>
      <c r="V2231" s="79"/>
      <c r="W2231" s="79"/>
      <c r="X2231" s="79"/>
      <c r="Y2231" s="79"/>
      <c r="Z2231" s="79"/>
      <c r="AA2231" s="79"/>
      <c r="AB2231" s="79"/>
      <c r="AC2231" s="79"/>
      <c r="AD2231" s="79"/>
      <c r="AE2231" s="79"/>
      <c r="AR2231" s="161" t="s">
        <v>162</v>
      </c>
      <c r="AT2231" s="161" t="s">
        <v>26</v>
      </c>
      <c r="AU2231" s="161" t="s">
        <v>62</v>
      </c>
      <c r="AY2231" s="72" t="s">
        <v>107</v>
      </c>
      <c r="BE2231" s="162">
        <f>IF(N2231="základní",J2231,0)</f>
        <v>297.54000000000002</v>
      </c>
      <c r="BF2231" s="162">
        <f>IF(N2231="snížená",J2231,0)</f>
        <v>0</v>
      </c>
      <c r="BG2231" s="162">
        <f>IF(N2231="zákl. přenesená",J2231,0)</f>
        <v>0</v>
      </c>
      <c r="BH2231" s="162">
        <f>IF(N2231="sníž. přenesená",J2231,0)</f>
        <v>0</v>
      </c>
      <c r="BI2231" s="162">
        <f>IF(N2231="nulová",J2231,0)</f>
        <v>0</v>
      </c>
      <c r="BJ2231" s="72" t="s">
        <v>105</v>
      </c>
      <c r="BK2231" s="162">
        <f>ROUND(I2231*H2231,2)</f>
        <v>297.54000000000002</v>
      </c>
      <c r="BL2231" s="72" t="s">
        <v>162</v>
      </c>
      <c r="BM2231" s="161" t="s">
        <v>3488</v>
      </c>
    </row>
    <row r="2232" spans="1:65" s="82" customFormat="1" x14ac:dyDescent="0.2">
      <c r="A2232" s="79"/>
      <c r="B2232" s="80"/>
      <c r="C2232" s="79"/>
      <c r="D2232" s="163" t="s">
        <v>116</v>
      </c>
      <c r="E2232" s="79"/>
      <c r="F2232" s="164" t="s">
        <v>3489</v>
      </c>
      <c r="G2232" s="79"/>
      <c r="H2232" s="79"/>
      <c r="I2232" s="79"/>
      <c r="J2232" s="79"/>
      <c r="K2232" s="79"/>
      <c r="L2232" s="80"/>
      <c r="M2232" s="165"/>
      <c r="O2232" s="79"/>
      <c r="P2232" s="79"/>
      <c r="Q2232" s="79"/>
      <c r="R2232" s="79"/>
      <c r="S2232" s="79"/>
      <c r="T2232" s="166"/>
      <c r="U2232" s="79"/>
      <c r="V2232" s="79"/>
      <c r="W2232" s="79"/>
      <c r="X2232" s="79"/>
      <c r="Y2232" s="79"/>
      <c r="Z2232" s="79"/>
      <c r="AA2232" s="79"/>
      <c r="AB2232" s="79"/>
      <c r="AC2232" s="79"/>
      <c r="AD2232" s="79"/>
      <c r="AE2232" s="79"/>
      <c r="AT2232" s="72" t="s">
        <v>116</v>
      </c>
      <c r="AU2232" s="72" t="s">
        <v>62</v>
      </c>
    </row>
    <row r="2233" spans="1:65" s="82" customFormat="1" x14ac:dyDescent="0.2">
      <c r="A2233" s="79"/>
      <c r="B2233" s="80"/>
      <c r="C2233" s="79"/>
      <c r="D2233" s="167" t="s">
        <v>118</v>
      </c>
      <c r="E2233" s="79"/>
      <c r="F2233" s="168" t="s">
        <v>4411</v>
      </c>
      <c r="G2233" s="79"/>
      <c r="H2233" s="79"/>
      <c r="I2233" s="79"/>
      <c r="J2233" s="79"/>
      <c r="K2233" s="79"/>
      <c r="L2233" s="80"/>
      <c r="M2233" s="165"/>
      <c r="O2233" s="79"/>
      <c r="P2233" s="79"/>
      <c r="Q2233" s="79"/>
      <c r="R2233" s="79"/>
      <c r="S2233" s="79"/>
      <c r="T2233" s="166"/>
      <c r="U2233" s="79"/>
      <c r="V2233" s="79"/>
      <c r="W2233" s="79"/>
      <c r="X2233" s="79"/>
      <c r="Y2233" s="79"/>
      <c r="Z2233" s="79"/>
      <c r="AA2233" s="79"/>
      <c r="AB2233" s="79"/>
      <c r="AC2233" s="79"/>
      <c r="AD2233" s="79"/>
      <c r="AE2233" s="79"/>
      <c r="AT2233" s="72" t="s">
        <v>118</v>
      </c>
      <c r="AU2233" s="72" t="s">
        <v>62</v>
      </c>
    </row>
    <row r="2234" spans="1:65" s="82" customFormat="1" ht="16.5" customHeight="1" x14ac:dyDescent="0.2">
      <c r="A2234" s="79"/>
      <c r="B2234" s="150"/>
      <c r="C2234" s="151" t="s">
        <v>3490</v>
      </c>
      <c r="D2234" s="151" t="s">
        <v>26</v>
      </c>
      <c r="E2234" s="152" t="s">
        <v>3491</v>
      </c>
      <c r="F2234" s="153" t="s">
        <v>3492</v>
      </c>
      <c r="G2234" s="154" t="s">
        <v>161</v>
      </c>
      <c r="H2234" s="155">
        <v>3</v>
      </c>
      <c r="I2234" s="156">
        <v>225.72</v>
      </c>
      <c r="J2234" s="156">
        <f>ROUND(I2234*H2234,2)</f>
        <v>677.16</v>
      </c>
      <c r="K2234" s="153" t="s">
        <v>3562</v>
      </c>
      <c r="L2234" s="80"/>
      <c r="M2234" s="157" t="s">
        <v>31</v>
      </c>
      <c r="N2234" s="158" t="s">
        <v>3550</v>
      </c>
      <c r="O2234" s="159">
        <v>0.48399999999999999</v>
      </c>
      <c r="P2234" s="159">
        <f>O2234*H2234</f>
        <v>1.452</v>
      </c>
      <c r="Q2234" s="159">
        <v>0</v>
      </c>
      <c r="R2234" s="159">
        <f>Q2234*H2234</f>
        <v>0</v>
      </c>
      <c r="S2234" s="159">
        <v>3.5999999999999997E-2</v>
      </c>
      <c r="T2234" s="160">
        <f>S2234*H2234</f>
        <v>0.10799999999999998</v>
      </c>
      <c r="U2234" s="79"/>
      <c r="V2234" s="79"/>
      <c r="W2234" s="79"/>
      <c r="X2234" s="79"/>
      <c r="Y2234" s="79"/>
      <c r="Z2234" s="79"/>
      <c r="AA2234" s="79"/>
      <c r="AB2234" s="79"/>
      <c r="AC2234" s="79"/>
      <c r="AD2234" s="79"/>
      <c r="AE2234" s="79"/>
      <c r="AR2234" s="161" t="s">
        <v>162</v>
      </c>
      <c r="AT2234" s="161" t="s">
        <v>26</v>
      </c>
      <c r="AU2234" s="161" t="s">
        <v>62</v>
      </c>
      <c r="AY2234" s="72" t="s">
        <v>107</v>
      </c>
      <c r="BE2234" s="162">
        <f>IF(N2234="základní",J2234,0)</f>
        <v>677.16</v>
      </c>
      <c r="BF2234" s="162">
        <f>IF(N2234="snížená",J2234,0)</f>
        <v>0</v>
      </c>
      <c r="BG2234" s="162">
        <f>IF(N2234="zákl. přenesená",J2234,0)</f>
        <v>0</v>
      </c>
      <c r="BH2234" s="162">
        <f>IF(N2234="sníž. přenesená",J2234,0)</f>
        <v>0</v>
      </c>
      <c r="BI2234" s="162">
        <f>IF(N2234="nulová",J2234,0)</f>
        <v>0</v>
      </c>
      <c r="BJ2234" s="72" t="s">
        <v>105</v>
      </c>
      <c r="BK2234" s="162">
        <f>ROUND(I2234*H2234,2)</f>
        <v>677.16</v>
      </c>
      <c r="BL2234" s="72" t="s">
        <v>162</v>
      </c>
      <c r="BM2234" s="161" t="s">
        <v>3493</v>
      </c>
    </row>
    <row r="2235" spans="1:65" s="82" customFormat="1" x14ac:dyDescent="0.2">
      <c r="A2235" s="79"/>
      <c r="B2235" s="80"/>
      <c r="C2235" s="79"/>
      <c r="D2235" s="163" t="s">
        <v>116</v>
      </c>
      <c r="E2235" s="79"/>
      <c r="F2235" s="164" t="s">
        <v>3494</v>
      </c>
      <c r="G2235" s="79"/>
      <c r="H2235" s="79"/>
      <c r="I2235" s="79"/>
      <c r="J2235" s="79"/>
      <c r="K2235" s="79"/>
      <c r="L2235" s="80"/>
      <c r="M2235" s="165"/>
      <c r="O2235" s="79"/>
      <c r="P2235" s="79"/>
      <c r="Q2235" s="79"/>
      <c r="R2235" s="79"/>
      <c r="S2235" s="79"/>
      <c r="T2235" s="166"/>
      <c r="U2235" s="79"/>
      <c r="V2235" s="79"/>
      <c r="W2235" s="79"/>
      <c r="X2235" s="79"/>
      <c r="Y2235" s="79"/>
      <c r="Z2235" s="79"/>
      <c r="AA2235" s="79"/>
      <c r="AB2235" s="79"/>
      <c r="AC2235" s="79"/>
      <c r="AD2235" s="79"/>
      <c r="AE2235" s="79"/>
      <c r="AT2235" s="72" t="s">
        <v>116</v>
      </c>
      <c r="AU2235" s="72" t="s">
        <v>62</v>
      </c>
    </row>
    <row r="2236" spans="1:65" s="82" customFormat="1" x14ac:dyDescent="0.2">
      <c r="A2236" s="79"/>
      <c r="B2236" s="80"/>
      <c r="C2236" s="79"/>
      <c r="D2236" s="167" t="s">
        <v>118</v>
      </c>
      <c r="E2236" s="79"/>
      <c r="F2236" s="168" t="s">
        <v>4412</v>
      </c>
      <c r="G2236" s="79"/>
      <c r="H2236" s="79"/>
      <c r="I2236" s="79"/>
      <c r="J2236" s="79"/>
      <c r="K2236" s="79"/>
      <c r="L2236" s="80"/>
      <c r="M2236" s="165"/>
      <c r="O2236" s="79"/>
      <c r="P2236" s="79"/>
      <c r="Q2236" s="79"/>
      <c r="R2236" s="79"/>
      <c r="S2236" s="79"/>
      <c r="T2236" s="166"/>
      <c r="U2236" s="79"/>
      <c r="V2236" s="79"/>
      <c r="W2236" s="79"/>
      <c r="X2236" s="79"/>
      <c r="Y2236" s="79"/>
      <c r="Z2236" s="79"/>
      <c r="AA2236" s="79"/>
      <c r="AB2236" s="79"/>
      <c r="AC2236" s="79"/>
      <c r="AD2236" s="79"/>
      <c r="AE2236" s="79"/>
      <c r="AT2236" s="72" t="s">
        <v>118</v>
      </c>
      <c r="AU2236" s="72" t="s">
        <v>62</v>
      </c>
    </row>
    <row r="2237" spans="1:65" s="82" customFormat="1" ht="16.5" customHeight="1" x14ac:dyDescent="0.2">
      <c r="A2237" s="79"/>
      <c r="B2237" s="150"/>
      <c r="C2237" s="151" t="s">
        <v>3495</v>
      </c>
      <c r="D2237" s="151" t="s">
        <v>26</v>
      </c>
      <c r="E2237" s="152" t="s">
        <v>3496</v>
      </c>
      <c r="F2237" s="153" t="s">
        <v>3497</v>
      </c>
      <c r="G2237" s="154" t="s">
        <v>112</v>
      </c>
      <c r="H2237" s="155">
        <v>500</v>
      </c>
      <c r="I2237" s="156">
        <v>24.25</v>
      </c>
      <c r="J2237" s="156">
        <f>ROUND(I2237*H2237,2)</f>
        <v>12125</v>
      </c>
      <c r="K2237" s="153" t="s">
        <v>3562</v>
      </c>
      <c r="L2237" s="80"/>
      <c r="M2237" s="157" t="s">
        <v>31</v>
      </c>
      <c r="N2237" s="158" t="s">
        <v>3550</v>
      </c>
      <c r="O2237" s="159">
        <v>5.1999999999999998E-2</v>
      </c>
      <c r="P2237" s="159">
        <f>O2237*H2237</f>
        <v>26</v>
      </c>
      <c r="Q2237" s="159">
        <v>0</v>
      </c>
      <c r="R2237" s="159">
        <f>Q2237*H2237</f>
        <v>0</v>
      </c>
      <c r="S2237" s="159">
        <v>0</v>
      </c>
      <c r="T2237" s="160">
        <f>S2237*H2237</f>
        <v>0</v>
      </c>
      <c r="U2237" s="79"/>
      <c r="V2237" s="79"/>
      <c r="W2237" s="79"/>
      <c r="X2237" s="79"/>
      <c r="Y2237" s="79"/>
      <c r="Z2237" s="79"/>
      <c r="AA2237" s="79"/>
      <c r="AB2237" s="79"/>
      <c r="AC2237" s="79"/>
      <c r="AD2237" s="79"/>
      <c r="AE2237" s="79"/>
      <c r="AR2237" s="161" t="s">
        <v>162</v>
      </c>
      <c r="AT2237" s="161" t="s">
        <v>26</v>
      </c>
      <c r="AU2237" s="161" t="s">
        <v>62</v>
      </c>
      <c r="AY2237" s="72" t="s">
        <v>107</v>
      </c>
      <c r="BE2237" s="162">
        <f>IF(N2237="základní",J2237,0)</f>
        <v>12125</v>
      </c>
      <c r="BF2237" s="162">
        <f>IF(N2237="snížená",J2237,0)</f>
        <v>0</v>
      </c>
      <c r="BG2237" s="162">
        <f>IF(N2237="zákl. přenesená",J2237,0)</f>
        <v>0</v>
      </c>
      <c r="BH2237" s="162">
        <f>IF(N2237="sníž. přenesená",J2237,0)</f>
        <v>0</v>
      </c>
      <c r="BI2237" s="162">
        <f>IF(N2237="nulová",J2237,0)</f>
        <v>0</v>
      </c>
      <c r="BJ2237" s="72" t="s">
        <v>105</v>
      </c>
      <c r="BK2237" s="162">
        <f>ROUND(I2237*H2237,2)</f>
        <v>12125</v>
      </c>
      <c r="BL2237" s="72" t="s">
        <v>162</v>
      </c>
      <c r="BM2237" s="161" t="s">
        <v>3498</v>
      </c>
    </row>
    <row r="2238" spans="1:65" s="82" customFormat="1" x14ac:dyDescent="0.2">
      <c r="A2238" s="79"/>
      <c r="B2238" s="80"/>
      <c r="C2238" s="79"/>
      <c r="D2238" s="163" t="s">
        <v>116</v>
      </c>
      <c r="E2238" s="79"/>
      <c r="F2238" s="164" t="s">
        <v>3499</v>
      </c>
      <c r="G2238" s="79"/>
      <c r="H2238" s="79"/>
      <c r="I2238" s="79"/>
      <c r="J2238" s="79"/>
      <c r="K2238" s="79"/>
      <c r="L2238" s="80"/>
      <c r="M2238" s="165"/>
      <c r="O2238" s="79"/>
      <c r="P2238" s="79"/>
      <c r="Q2238" s="79"/>
      <c r="R2238" s="79"/>
      <c r="S2238" s="79"/>
      <c r="T2238" s="166"/>
      <c r="U2238" s="79"/>
      <c r="V2238" s="79"/>
      <c r="W2238" s="79"/>
      <c r="X2238" s="79"/>
      <c r="Y2238" s="79"/>
      <c r="Z2238" s="79"/>
      <c r="AA2238" s="79"/>
      <c r="AB2238" s="79"/>
      <c r="AC2238" s="79"/>
      <c r="AD2238" s="79"/>
      <c r="AE2238" s="79"/>
      <c r="AT2238" s="72" t="s">
        <v>116</v>
      </c>
      <c r="AU2238" s="72" t="s">
        <v>62</v>
      </c>
    </row>
    <row r="2239" spans="1:65" s="82" customFormat="1" x14ac:dyDescent="0.2">
      <c r="A2239" s="79"/>
      <c r="B2239" s="80"/>
      <c r="C2239" s="79"/>
      <c r="D2239" s="167" t="s">
        <v>118</v>
      </c>
      <c r="E2239" s="79"/>
      <c r="F2239" s="168" t="s">
        <v>4413</v>
      </c>
      <c r="G2239" s="79"/>
      <c r="H2239" s="79"/>
      <c r="I2239" s="79"/>
      <c r="J2239" s="79"/>
      <c r="K2239" s="79"/>
      <c r="L2239" s="80"/>
      <c r="M2239" s="165"/>
      <c r="O2239" s="79"/>
      <c r="P2239" s="79"/>
      <c r="Q2239" s="79"/>
      <c r="R2239" s="79"/>
      <c r="S2239" s="79"/>
      <c r="T2239" s="166"/>
      <c r="U2239" s="79"/>
      <c r="V2239" s="79"/>
      <c r="W2239" s="79"/>
      <c r="X2239" s="79"/>
      <c r="Y2239" s="79"/>
      <c r="Z2239" s="79"/>
      <c r="AA2239" s="79"/>
      <c r="AB2239" s="79"/>
      <c r="AC2239" s="79"/>
      <c r="AD2239" s="79"/>
      <c r="AE2239" s="79"/>
      <c r="AT2239" s="72" t="s">
        <v>118</v>
      </c>
      <c r="AU2239" s="72" t="s">
        <v>62</v>
      </c>
    </row>
    <row r="2240" spans="1:65" s="82" customFormat="1" ht="16.5" customHeight="1" x14ac:dyDescent="0.2">
      <c r="A2240" s="79"/>
      <c r="B2240" s="150"/>
      <c r="C2240" s="151" t="s">
        <v>3500</v>
      </c>
      <c r="D2240" s="151" t="s">
        <v>26</v>
      </c>
      <c r="E2240" s="152" t="s">
        <v>3501</v>
      </c>
      <c r="F2240" s="153" t="s">
        <v>3502</v>
      </c>
      <c r="G2240" s="154" t="s">
        <v>835</v>
      </c>
      <c r="H2240" s="155">
        <v>1</v>
      </c>
      <c r="I2240" s="156">
        <v>1291.22</v>
      </c>
      <c r="J2240" s="156">
        <f>ROUND(I2240*H2240,2)</f>
        <v>1291.22</v>
      </c>
      <c r="K2240" s="153" t="s">
        <v>3562</v>
      </c>
      <c r="L2240" s="80"/>
      <c r="M2240" s="157" t="s">
        <v>31</v>
      </c>
      <c r="N2240" s="158" t="s">
        <v>3550</v>
      </c>
      <c r="O2240" s="159">
        <v>3.0739999999999998</v>
      </c>
      <c r="P2240" s="159">
        <f>O2240*H2240</f>
        <v>3.0739999999999998</v>
      </c>
      <c r="Q2240" s="159">
        <v>0</v>
      </c>
      <c r="R2240" s="159">
        <f>Q2240*H2240</f>
        <v>0</v>
      </c>
      <c r="S2240" s="159">
        <v>0</v>
      </c>
      <c r="T2240" s="160">
        <f>S2240*H2240</f>
        <v>0</v>
      </c>
      <c r="U2240" s="79"/>
      <c r="V2240" s="79"/>
      <c r="W2240" s="79"/>
      <c r="X2240" s="79"/>
      <c r="Y2240" s="79"/>
      <c r="Z2240" s="79"/>
      <c r="AA2240" s="79"/>
      <c r="AB2240" s="79"/>
      <c r="AC2240" s="79"/>
      <c r="AD2240" s="79"/>
      <c r="AE2240" s="79"/>
      <c r="AR2240" s="161" t="s">
        <v>162</v>
      </c>
      <c r="AT2240" s="161" t="s">
        <v>26</v>
      </c>
      <c r="AU2240" s="161" t="s">
        <v>62</v>
      </c>
      <c r="AY2240" s="72" t="s">
        <v>107</v>
      </c>
      <c r="BE2240" s="162">
        <f>IF(N2240="základní",J2240,0)</f>
        <v>1291.22</v>
      </c>
      <c r="BF2240" s="162">
        <f>IF(N2240="snížená",J2240,0)</f>
        <v>0</v>
      </c>
      <c r="BG2240" s="162">
        <f>IF(N2240="zákl. přenesená",J2240,0)</f>
        <v>0</v>
      </c>
      <c r="BH2240" s="162">
        <f>IF(N2240="sníž. přenesená",J2240,0)</f>
        <v>0</v>
      </c>
      <c r="BI2240" s="162">
        <f>IF(N2240="nulová",J2240,0)</f>
        <v>0</v>
      </c>
      <c r="BJ2240" s="72" t="s">
        <v>105</v>
      </c>
      <c r="BK2240" s="162">
        <f>ROUND(I2240*H2240,2)</f>
        <v>1291.22</v>
      </c>
      <c r="BL2240" s="72" t="s">
        <v>162</v>
      </c>
      <c r="BM2240" s="161" t="s">
        <v>3503</v>
      </c>
    </row>
    <row r="2241" spans="1:65" s="82" customFormat="1" x14ac:dyDescent="0.2">
      <c r="A2241" s="79"/>
      <c r="B2241" s="80"/>
      <c r="C2241" s="79"/>
      <c r="D2241" s="163" t="s">
        <v>116</v>
      </c>
      <c r="E2241" s="79"/>
      <c r="F2241" s="164" t="s">
        <v>3504</v>
      </c>
      <c r="G2241" s="79"/>
      <c r="H2241" s="79"/>
      <c r="I2241" s="79"/>
      <c r="J2241" s="79"/>
      <c r="K2241" s="79"/>
      <c r="L2241" s="80"/>
      <c r="M2241" s="165"/>
      <c r="O2241" s="79"/>
      <c r="P2241" s="79"/>
      <c r="Q2241" s="79"/>
      <c r="R2241" s="79"/>
      <c r="S2241" s="79"/>
      <c r="T2241" s="166"/>
      <c r="U2241" s="79"/>
      <c r="V2241" s="79"/>
      <c r="W2241" s="79"/>
      <c r="X2241" s="79"/>
      <c r="Y2241" s="79"/>
      <c r="Z2241" s="79"/>
      <c r="AA2241" s="79"/>
      <c r="AB2241" s="79"/>
      <c r="AC2241" s="79"/>
      <c r="AD2241" s="79"/>
      <c r="AE2241" s="79"/>
      <c r="AT2241" s="72" t="s">
        <v>116</v>
      </c>
      <c r="AU2241" s="72" t="s">
        <v>62</v>
      </c>
    </row>
    <row r="2242" spans="1:65" s="82" customFormat="1" x14ac:dyDescent="0.2">
      <c r="A2242" s="79"/>
      <c r="B2242" s="80"/>
      <c r="C2242" s="79"/>
      <c r="D2242" s="167" t="s">
        <v>118</v>
      </c>
      <c r="E2242" s="79"/>
      <c r="F2242" s="168" t="s">
        <v>4414</v>
      </c>
      <c r="G2242" s="79"/>
      <c r="H2242" s="79"/>
      <c r="I2242" s="79"/>
      <c r="J2242" s="79"/>
      <c r="K2242" s="79"/>
      <c r="L2242" s="80"/>
      <c r="M2242" s="165"/>
      <c r="O2242" s="79"/>
      <c r="P2242" s="79"/>
      <c r="Q2242" s="79"/>
      <c r="R2242" s="79"/>
      <c r="S2242" s="79"/>
      <c r="T2242" s="166"/>
      <c r="U2242" s="79"/>
      <c r="V2242" s="79"/>
      <c r="W2242" s="79"/>
      <c r="X2242" s="79"/>
      <c r="Y2242" s="79"/>
      <c r="Z2242" s="79"/>
      <c r="AA2242" s="79"/>
      <c r="AB2242" s="79"/>
      <c r="AC2242" s="79"/>
      <c r="AD2242" s="79"/>
      <c r="AE2242" s="79"/>
      <c r="AT2242" s="72" t="s">
        <v>118</v>
      </c>
      <c r="AU2242" s="72" t="s">
        <v>62</v>
      </c>
    </row>
    <row r="2243" spans="1:65" s="82" customFormat="1" ht="21.75" customHeight="1" x14ac:dyDescent="0.2">
      <c r="A2243" s="79"/>
      <c r="B2243" s="150"/>
      <c r="C2243" s="151" t="s">
        <v>3505</v>
      </c>
      <c r="D2243" s="151" t="s">
        <v>26</v>
      </c>
      <c r="E2243" s="152" t="s">
        <v>3506</v>
      </c>
      <c r="F2243" s="153" t="s">
        <v>3507</v>
      </c>
      <c r="G2243" s="154" t="s">
        <v>835</v>
      </c>
      <c r="H2243" s="155">
        <v>4</v>
      </c>
      <c r="I2243" s="156">
        <v>1568.87</v>
      </c>
      <c r="J2243" s="156">
        <f>ROUND(I2243*H2243,2)</f>
        <v>6275.48</v>
      </c>
      <c r="K2243" s="153" t="s">
        <v>3562</v>
      </c>
      <c r="L2243" s="80"/>
      <c r="M2243" s="157" t="s">
        <v>31</v>
      </c>
      <c r="N2243" s="158" t="s">
        <v>3550</v>
      </c>
      <c r="O2243" s="159">
        <v>3.7349999999999999</v>
      </c>
      <c r="P2243" s="159">
        <f>O2243*H2243</f>
        <v>14.94</v>
      </c>
      <c r="Q2243" s="159">
        <v>0</v>
      </c>
      <c r="R2243" s="159">
        <f>Q2243*H2243</f>
        <v>0</v>
      </c>
      <c r="S2243" s="159">
        <v>0</v>
      </c>
      <c r="T2243" s="160">
        <f>S2243*H2243</f>
        <v>0</v>
      </c>
      <c r="U2243" s="79"/>
      <c r="V2243" s="79"/>
      <c r="W2243" s="79"/>
      <c r="X2243" s="79"/>
      <c r="Y2243" s="79"/>
      <c r="Z2243" s="79"/>
      <c r="AA2243" s="79"/>
      <c r="AB2243" s="79"/>
      <c r="AC2243" s="79"/>
      <c r="AD2243" s="79"/>
      <c r="AE2243" s="79"/>
      <c r="AR2243" s="161" t="s">
        <v>162</v>
      </c>
      <c r="AT2243" s="161" t="s">
        <v>26</v>
      </c>
      <c r="AU2243" s="161" t="s">
        <v>62</v>
      </c>
      <c r="AY2243" s="72" t="s">
        <v>107</v>
      </c>
      <c r="BE2243" s="162">
        <f>IF(N2243="základní",J2243,0)</f>
        <v>6275.48</v>
      </c>
      <c r="BF2243" s="162">
        <f>IF(N2243="snížená",J2243,0)</f>
        <v>0</v>
      </c>
      <c r="BG2243" s="162">
        <f>IF(N2243="zákl. přenesená",J2243,0)</f>
        <v>0</v>
      </c>
      <c r="BH2243" s="162">
        <f>IF(N2243="sníž. přenesená",J2243,0)</f>
        <v>0</v>
      </c>
      <c r="BI2243" s="162">
        <f>IF(N2243="nulová",J2243,0)</f>
        <v>0</v>
      </c>
      <c r="BJ2243" s="72" t="s">
        <v>105</v>
      </c>
      <c r="BK2243" s="162">
        <f>ROUND(I2243*H2243,2)</f>
        <v>6275.48</v>
      </c>
      <c r="BL2243" s="72" t="s">
        <v>162</v>
      </c>
      <c r="BM2243" s="161" t="s">
        <v>3508</v>
      </c>
    </row>
    <row r="2244" spans="1:65" s="82" customFormat="1" ht="19.5" x14ac:dyDescent="0.2">
      <c r="A2244" s="79"/>
      <c r="B2244" s="80"/>
      <c r="C2244" s="79"/>
      <c r="D2244" s="163" t="s">
        <v>116</v>
      </c>
      <c r="E2244" s="79"/>
      <c r="F2244" s="164" t="s">
        <v>3509</v>
      </c>
      <c r="G2244" s="79"/>
      <c r="H2244" s="79"/>
      <c r="I2244" s="79"/>
      <c r="J2244" s="79"/>
      <c r="K2244" s="79"/>
      <c r="L2244" s="80"/>
      <c r="M2244" s="165"/>
      <c r="O2244" s="79"/>
      <c r="P2244" s="79"/>
      <c r="Q2244" s="79"/>
      <c r="R2244" s="79"/>
      <c r="S2244" s="79"/>
      <c r="T2244" s="166"/>
      <c r="U2244" s="79"/>
      <c r="V2244" s="79"/>
      <c r="W2244" s="79"/>
      <c r="X2244" s="79"/>
      <c r="Y2244" s="79"/>
      <c r="Z2244" s="79"/>
      <c r="AA2244" s="79"/>
      <c r="AB2244" s="79"/>
      <c r="AC2244" s="79"/>
      <c r="AD2244" s="79"/>
      <c r="AE2244" s="79"/>
      <c r="AT2244" s="72" t="s">
        <v>116</v>
      </c>
      <c r="AU2244" s="72" t="s">
        <v>62</v>
      </c>
    </row>
    <row r="2245" spans="1:65" s="82" customFormat="1" x14ac:dyDescent="0.2">
      <c r="A2245" s="79"/>
      <c r="B2245" s="80"/>
      <c r="C2245" s="79"/>
      <c r="D2245" s="167" t="s">
        <v>118</v>
      </c>
      <c r="E2245" s="79"/>
      <c r="F2245" s="168" t="s">
        <v>4415</v>
      </c>
      <c r="G2245" s="79"/>
      <c r="H2245" s="79"/>
      <c r="I2245" s="79"/>
      <c r="J2245" s="79"/>
      <c r="K2245" s="79"/>
      <c r="L2245" s="80"/>
      <c r="M2245" s="165"/>
      <c r="O2245" s="79"/>
      <c r="P2245" s="79"/>
      <c r="Q2245" s="79"/>
      <c r="R2245" s="79"/>
      <c r="S2245" s="79"/>
      <c r="T2245" s="166"/>
      <c r="U2245" s="79"/>
      <c r="V2245" s="79"/>
      <c r="W2245" s="79"/>
      <c r="X2245" s="79"/>
      <c r="Y2245" s="79"/>
      <c r="Z2245" s="79"/>
      <c r="AA2245" s="79"/>
      <c r="AB2245" s="79"/>
      <c r="AC2245" s="79"/>
      <c r="AD2245" s="79"/>
      <c r="AE2245" s="79"/>
      <c r="AT2245" s="72" t="s">
        <v>118</v>
      </c>
      <c r="AU2245" s="72" t="s">
        <v>62</v>
      </c>
    </row>
    <row r="2246" spans="1:65" s="82" customFormat="1" ht="21.75" customHeight="1" x14ac:dyDescent="0.2">
      <c r="A2246" s="79"/>
      <c r="B2246" s="150"/>
      <c r="C2246" s="151" t="s">
        <v>3510</v>
      </c>
      <c r="D2246" s="151" t="s">
        <v>26</v>
      </c>
      <c r="E2246" s="152" t="s">
        <v>3511</v>
      </c>
      <c r="F2246" s="153" t="s">
        <v>3512</v>
      </c>
      <c r="G2246" s="154" t="s">
        <v>835</v>
      </c>
      <c r="H2246" s="155">
        <v>1</v>
      </c>
      <c r="I2246" s="156">
        <v>2124.17</v>
      </c>
      <c r="J2246" s="156">
        <f>ROUND(I2246*H2246,2)</f>
        <v>2124.17</v>
      </c>
      <c r="K2246" s="153" t="s">
        <v>3562</v>
      </c>
      <c r="L2246" s="80"/>
      <c r="M2246" s="157" t="s">
        <v>31</v>
      </c>
      <c r="N2246" s="158" t="s">
        <v>3550</v>
      </c>
      <c r="O2246" s="159">
        <v>5.0570000000000004</v>
      </c>
      <c r="P2246" s="159">
        <f>O2246*H2246</f>
        <v>5.0570000000000004</v>
      </c>
      <c r="Q2246" s="159">
        <v>0</v>
      </c>
      <c r="R2246" s="159">
        <f>Q2246*H2246</f>
        <v>0</v>
      </c>
      <c r="S2246" s="159">
        <v>0</v>
      </c>
      <c r="T2246" s="160">
        <f>S2246*H2246</f>
        <v>0</v>
      </c>
      <c r="U2246" s="79"/>
      <c r="V2246" s="79"/>
      <c r="W2246" s="79"/>
      <c r="X2246" s="79"/>
      <c r="Y2246" s="79"/>
      <c r="Z2246" s="79"/>
      <c r="AA2246" s="79"/>
      <c r="AB2246" s="79"/>
      <c r="AC2246" s="79"/>
      <c r="AD2246" s="79"/>
      <c r="AE2246" s="79"/>
      <c r="AR2246" s="161" t="s">
        <v>162</v>
      </c>
      <c r="AT2246" s="161" t="s">
        <v>26</v>
      </c>
      <c r="AU2246" s="161" t="s">
        <v>62</v>
      </c>
      <c r="AY2246" s="72" t="s">
        <v>107</v>
      </c>
      <c r="BE2246" s="162">
        <f>IF(N2246="základní",J2246,0)</f>
        <v>2124.17</v>
      </c>
      <c r="BF2246" s="162">
        <f>IF(N2246="snížená",J2246,0)</f>
        <v>0</v>
      </c>
      <c r="BG2246" s="162">
        <f>IF(N2246="zákl. přenesená",J2246,0)</f>
        <v>0</v>
      </c>
      <c r="BH2246" s="162">
        <f>IF(N2246="sníž. přenesená",J2246,0)</f>
        <v>0</v>
      </c>
      <c r="BI2246" s="162">
        <f>IF(N2246="nulová",J2246,0)</f>
        <v>0</v>
      </c>
      <c r="BJ2246" s="72" t="s">
        <v>105</v>
      </c>
      <c r="BK2246" s="162">
        <f>ROUND(I2246*H2246,2)</f>
        <v>2124.17</v>
      </c>
      <c r="BL2246" s="72" t="s">
        <v>162</v>
      </c>
      <c r="BM2246" s="161" t="s">
        <v>3513</v>
      </c>
    </row>
    <row r="2247" spans="1:65" s="82" customFormat="1" ht="19.5" x14ac:dyDescent="0.2">
      <c r="A2247" s="79"/>
      <c r="B2247" s="80"/>
      <c r="C2247" s="79"/>
      <c r="D2247" s="163" t="s">
        <v>116</v>
      </c>
      <c r="E2247" s="79"/>
      <c r="F2247" s="164" t="s">
        <v>3514</v>
      </c>
      <c r="G2247" s="79"/>
      <c r="H2247" s="79"/>
      <c r="I2247" s="79"/>
      <c r="J2247" s="79"/>
      <c r="K2247" s="79"/>
      <c r="L2247" s="80"/>
      <c r="M2247" s="165"/>
      <c r="O2247" s="79"/>
      <c r="P2247" s="79"/>
      <c r="Q2247" s="79"/>
      <c r="R2247" s="79"/>
      <c r="S2247" s="79"/>
      <c r="T2247" s="166"/>
      <c r="U2247" s="79"/>
      <c r="V2247" s="79"/>
      <c r="W2247" s="79"/>
      <c r="X2247" s="79"/>
      <c r="Y2247" s="79"/>
      <c r="Z2247" s="79"/>
      <c r="AA2247" s="79"/>
      <c r="AB2247" s="79"/>
      <c r="AC2247" s="79"/>
      <c r="AD2247" s="79"/>
      <c r="AE2247" s="79"/>
      <c r="AT2247" s="72" t="s">
        <v>116</v>
      </c>
      <c r="AU2247" s="72" t="s">
        <v>62</v>
      </c>
    </row>
    <row r="2248" spans="1:65" s="82" customFormat="1" x14ac:dyDescent="0.2">
      <c r="A2248" s="79"/>
      <c r="B2248" s="80"/>
      <c r="C2248" s="79"/>
      <c r="D2248" s="167" t="s">
        <v>118</v>
      </c>
      <c r="E2248" s="79"/>
      <c r="F2248" s="168" t="s">
        <v>4416</v>
      </c>
      <c r="G2248" s="79"/>
      <c r="H2248" s="79"/>
      <c r="I2248" s="79"/>
      <c r="J2248" s="79"/>
      <c r="K2248" s="79"/>
      <c r="L2248" s="80"/>
      <c r="M2248" s="165"/>
      <c r="O2248" s="79"/>
      <c r="P2248" s="79"/>
      <c r="Q2248" s="79"/>
      <c r="R2248" s="79"/>
      <c r="S2248" s="79"/>
      <c r="T2248" s="166"/>
      <c r="U2248" s="79"/>
      <c r="V2248" s="79"/>
      <c r="W2248" s="79"/>
      <c r="X2248" s="79"/>
      <c r="Y2248" s="79"/>
      <c r="Z2248" s="79"/>
      <c r="AA2248" s="79"/>
      <c r="AB2248" s="79"/>
      <c r="AC2248" s="79"/>
      <c r="AD2248" s="79"/>
      <c r="AE2248" s="79"/>
      <c r="AT2248" s="72" t="s">
        <v>118</v>
      </c>
      <c r="AU2248" s="72" t="s">
        <v>62</v>
      </c>
    </row>
    <row r="2249" spans="1:65" s="82" customFormat="1" ht="16.5" customHeight="1" x14ac:dyDescent="0.2">
      <c r="A2249" s="79"/>
      <c r="B2249" s="150"/>
      <c r="C2249" s="151" t="s">
        <v>3515</v>
      </c>
      <c r="D2249" s="151" t="s">
        <v>26</v>
      </c>
      <c r="E2249" s="152" t="s">
        <v>3516</v>
      </c>
      <c r="F2249" s="153" t="s">
        <v>3517</v>
      </c>
      <c r="G2249" s="154" t="s">
        <v>835</v>
      </c>
      <c r="H2249" s="155">
        <v>6.649</v>
      </c>
      <c r="I2249" s="156">
        <v>1243.3399999999999</v>
      </c>
      <c r="J2249" s="156">
        <f>ROUND(I2249*H2249,2)</f>
        <v>8266.9699999999993</v>
      </c>
      <c r="K2249" s="153" t="s">
        <v>3562</v>
      </c>
      <c r="L2249" s="80"/>
      <c r="M2249" s="157" t="s">
        <v>31</v>
      </c>
      <c r="N2249" s="158" t="s">
        <v>3550</v>
      </c>
      <c r="O2249" s="159">
        <v>2.96</v>
      </c>
      <c r="P2249" s="159">
        <f>O2249*H2249</f>
        <v>19.681039999999999</v>
      </c>
      <c r="Q2249" s="159">
        <v>0</v>
      </c>
      <c r="R2249" s="159">
        <f>Q2249*H2249</f>
        <v>0</v>
      </c>
      <c r="S2249" s="159">
        <v>0</v>
      </c>
      <c r="T2249" s="160">
        <f>S2249*H2249</f>
        <v>0</v>
      </c>
      <c r="U2249" s="79"/>
      <c r="V2249" s="79"/>
      <c r="W2249" s="79"/>
      <c r="X2249" s="79"/>
      <c r="Y2249" s="79"/>
      <c r="Z2249" s="79"/>
      <c r="AA2249" s="79"/>
      <c r="AB2249" s="79"/>
      <c r="AC2249" s="79"/>
      <c r="AD2249" s="79"/>
      <c r="AE2249" s="79"/>
      <c r="AR2249" s="161" t="s">
        <v>162</v>
      </c>
      <c r="AT2249" s="161" t="s">
        <v>26</v>
      </c>
      <c r="AU2249" s="161" t="s">
        <v>62</v>
      </c>
      <c r="AY2249" s="72" t="s">
        <v>107</v>
      </c>
      <c r="BE2249" s="162">
        <f>IF(N2249="základní",J2249,0)</f>
        <v>8266.9699999999993</v>
      </c>
      <c r="BF2249" s="162">
        <f>IF(N2249="snížená",J2249,0)</f>
        <v>0</v>
      </c>
      <c r="BG2249" s="162">
        <f>IF(N2249="zákl. přenesená",J2249,0)</f>
        <v>0</v>
      </c>
      <c r="BH2249" s="162">
        <f>IF(N2249="sníž. přenesená",J2249,0)</f>
        <v>0</v>
      </c>
      <c r="BI2249" s="162">
        <f>IF(N2249="nulová",J2249,0)</f>
        <v>0</v>
      </c>
      <c r="BJ2249" s="72" t="s">
        <v>105</v>
      </c>
      <c r="BK2249" s="162">
        <f>ROUND(I2249*H2249,2)</f>
        <v>8266.9699999999993</v>
      </c>
      <c r="BL2249" s="72" t="s">
        <v>162</v>
      </c>
      <c r="BM2249" s="161" t="s">
        <v>3518</v>
      </c>
    </row>
    <row r="2250" spans="1:65" s="82" customFormat="1" ht="19.5" x14ac:dyDescent="0.2">
      <c r="A2250" s="79"/>
      <c r="B2250" s="80"/>
      <c r="C2250" s="79"/>
      <c r="D2250" s="163" t="s">
        <v>116</v>
      </c>
      <c r="E2250" s="79"/>
      <c r="F2250" s="164" t="s">
        <v>3519</v>
      </c>
      <c r="G2250" s="79"/>
      <c r="H2250" s="79"/>
      <c r="I2250" s="79"/>
      <c r="J2250" s="79"/>
      <c r="K2250" s="79"/>
      <c r="L2250" s="80"/>
      <c r="M2250" s="165"/>
      <c r="O2250" s="79"/>
      <c r="P2250" s="79"/>
      <c r="Q2250" s="79"/>
      <c r="R2250" s="79"/>
      <c r="S2250" s="79"/>
      <c r="T2250" s="166"/>
      <c r="U2250" s="79"/>
      <c r="V2250" s="79"/>
      <c r="W2250" s="79"/>
      <c r="X2250" s="79"/>
      <c r="Y2250" s="79"/>
      <c r="Z2250" s="79"/>
      <c r="AA2250" s="79"/>
      <c r="AB2250" s="79"/>
      <c r="AC2250" s="79"/>
      <c r="AD2250" s="79"/>
      <c r="AE2250" s="79"/>
      <c r="AT2250" s="72" t="s">
        <v>116</v>
      </c>
      <c r="AU2250" s="72" t="s">
        <v>62</v>
      </c>
    </row>
    <row r="2251" spans="1:65" s="82" customFormat="1" x14ac:dyDescent="0.2">
      <c r="A2251" s="79"/>
      <c r="B2251" s="80"/>
      <c r="C2251" s="79"/>
      <c r="D2251" s="167" t="s">
        <v>118</v>
      </c>
      <c r="E2251" s="79"/>
      <c r="F2251" s="168" t="s">
        <v>4417</v>
      </c>
      <c r="G2251" s="79"/>
      <c r="H2251" s="79"/>
      <c r="I2251" s="79"/>
      <c r="J2251" s="79"/>
      <c r="K2251" s="79"/>
      <c r="L2251" s="80"/>
      <c r="M2251" s="165"/>
      <c r="O2251" s="79"/>
      <c r="P2251" s="79"/>
      <c r="Q2251" s="79"/>
      <c r="R2251" s="79"/>
      <c r="S2251" s="79"/>
      <c r="T2251" s="166"/>
      <c r="U2251" s="79"/>
      <c r="V2251" s="79"/>
      <c r="W2251" s="79"/>
      <c r="X2251" s="79"/>
      <c r="Y2251" s="79"/>
      <c r="Z2251" s="79"/>
      <c r="AA2251" s="79"/>
      <c r="AB2251" s="79"/>
      <c r="AC2251" s="79"/>
      <c r="AD2251" s="79"/>
      <c r="AE2251" s="79"/>
      <c r="AT2251" s="72" t="s">
        <v>118</v>
      </c>
      <c r="AU2251" s="72" t="s">
        <v>62</v>
      </c>
    </row>
    <row r="2252" spans="1:65" s="82" customFormat="1" ht="16.5" customHeight="1" x14ac:dyDescent="0.2">
      <c r="A2252" s="79"/>
      <c r="B2252" s="150"/>
      <c r="C2252" s="151" t="s">
        <v>3520</v>
      </c>
      <c r="D2252" s="151" t="s">
        <v>26</v>
      </c>
      <c r="E2252" s="152" t="s">
        <v>3521</v>
      </c>
      <c r="F2252" s="153" t="s">
        <v>4418</v>
      </c>
      <c r="G2252" s="154" t="s">
        <v>835</v>
      </c>
      <c r="H2252" s="155">
        <v>6.649</v>
      </c>
      <c r="I2252" s="156">
        <v>1269.47</v>
      </c>
      <c r="J2252" s="156">
        <f>ROUND(I2252*H2252,2)</f>
        <v>8440.7099999999991</v>
      </c>
      <c r="K2252" s="153" t="s">
        <v>3562</v>
      </c>
      <c r="L2252" s="80"/>
      <c r="M2252" s="157" t="s">
        <v>31</v>
      </c>
      <c r="N2252" s="158" t="s">
        <v>3550</v>
      </c>
      <c r="O2252" s="159">
        <v>2.71</v>
      </c>
      <c r="P2252" s="159">
        <f>O2252*H2252</f>
        <v>18.018789999999999</v>
      </c>
      <c r="Q2252" s="159">
        <v>0</v>
      </c>
      <c r="R2252" s="159">
        <f>Q2252*H2252</f>
        <v>0</v>
      </c>
      <c r="S2252" s="159">
        <v>0</v>
      </c>
      <c r="T2252" s="160">
        <f>S2252*H2252</f>
        <v>0</v>
      </c>
      <c r="U2252" s="79"/>
      <c r="V2252" s="79"/>
      <c r="W2252" s="79"/>
      <c r="X2252" s="79"/>
      <c r="Y2252" s="79"/>
      <c r="Z2252" s="79"/>
      <c r="AA2252" s="79"/>
      <c r="AB2252" s="79"/>
      <c r="AC2252" s="79"/>
      <c r="AD2252" s="79"/>
      <c r="AE2252" s="79"/>
      <c r="AR2252" s="161" t="s">
        <v>162</v>
      </c>
      <c r="AT2252" s="161" t="s">
        <v>26</v>
      </c>
      <c r="AU2252" s="161" t="s">
        <v>62</v>
      </c>
      <c r="AY2252" s="72" t="s">
        <v>107</v>
      </c>
      <c r="BE2252" s="162">
        <f>IF(N2252="základní",J2252,0)</f>
        <v>8440.7099999999991</v>
      </c>
      <c r="BF2252" s="162">
        <f>IF(N2252="snížená",J2252,0)</f>
        <v>0</v>
      </c>
      <c r="BG2252" s="162">
        <f>IF(N2252="zákl. přenesená",J2252,0)</f>
        <v>0</v>
      </c>
      <c r="BH2252" s="162">
        <f>IF(N2252="sníž. přenesená",J2252,0)</f>
        <v>0</v>
      </c>
      <c r="BI2252" s="162">
        <f>IF(N2252="nulová",J2252,0)</f>
        <v>0</v>
      </c>
      <c r="BJ2252" s="72" t="s">
        <v>105</v>
      </c>
      <c r="BK2252" s="162">
        <f>ROUND(I2252*H2252,2)</f>
        <v>8440.7099999999991</v>
      </c>
      <c r="BL2252" s="72" t="s">
        <v>162</v>
      </c>
      <c r="BM2252" s="161" t="s">
        <v>3522</v>
      </c>
    </row>
    <row r="2253" spans="1:65" s="82" customFormat="1" ht="19.5" x14ac:dyDescent="0.2">
      <c r="A2253" s="79"/>
      <c r="B2253" s="80"/>
      <c r="C2253" s="79"/>
      <c r="D2253" s="163" t="s">
        <v>116</v>
      </c>
      <c r="E2253" s="79"/>
      <c r="F2253" s="164" t="s">
        <v>3523</v>
      </c>
      <c r="G2253" s="79"/>
      <c r="H2253" s="79"/>
      <c r="I2253" s="79"/>
      <c r="J2253" s="79"/>
      <c r="K2253" s="79"/>
      <c r="L2253" s="80"/>
      <c r="M2253" s="165"/>
      <c r="O2253" s="79"/>
      <c r="P2253" s="79"/>
      <c r="Q2253" s="79"/>
      <c r="R2253" s="79"/>
      <c r="S2253" s="79"/>
      <c r="T2253" s="166"/>
      <c r="U2253" s="79"/>
      <c r="V2253" s="79"/>
      <c r="W2253" s="79"/>
      <c r="X2253" s="79"/>
      <c r="Y2253" s="79"/>
      <c r="Z2253" s="79"/>
      <c r="AA2253" s="79"/>
      <c r="AB2253" s="79"/>
      <c r="AC2253" s="79"/>
      <c r="AD2253" s="79"/>
      <c r="AE2253" s="79"/>
      <c r="AT2253" s="72" t="s">
        <v>116</v>
      </c>
      <c r="AU2253" s="72" t="s">
        <v>62</v>
      </c>
    </row>
    <row r="2254" spans="1:65" s="82" customFormat="1" x14ac:dyDescent="0.2">
      <c r="A2254" s="79"/>
      <c r="B2254" s="80"/>
      <c r="C2254" s="79"/>
      <c r="D2254" s="167" t="s">
        <v>118</v>
      </c>
      <c r="E2254" s="79"/>
      <c r="F2254" s="168" t="s">
        <v>4419</v>
      </c>
      <c r="G2254" s="79"/>
      <c r="H2254" s="79"/>
      <c r="I2254" s="79"/>
      <c r="J2254" s="79"/>
      <c r="K2254" s="79"/>
      <c r="L2254" s="80"/>
      <c r="M2254" s="165"/>
      <c r="O2254" s="79"/>
      <c r="P2254" s="79"/>
      <c r="Q2254" s="79"/>
      <c r="R2254" s="79"/>
      <c r="S2254" s="79"/>
      <c r="T2254" s="166"/>
      <c r="U2254" s="79"/>
      <c r="V2254" s="79"/>
      <c r="W2254" s="79"/>
      <c r="X2254" s="79"/>
      <c r="Y2254" s="79"/>
      <c r="Z2254" s="79"/>
      <c r="AA2254" s="79"/>
      <c r="AB2254" s="79"/>
      <c r="AC2254" s="79"/>
      <c r="AD2254" s="79"/>
      <c r="AE2254" s="79"/>
      <c r="AT2254" s="72" t="s">
        <v>118</v>
      </c>
      <c r="AU2254" s="72" t="s">
        <v>62</v>
      </c>
    </row>
    <row r="2255" spans="1:65" s="82" customFormat="1" ht="16.5" customHeight="1" x14ac:dyDescent="0.2">
      <c r="A2255" s="79"/>
      <c r="B2255" s="150"/>
      <c r="C2255" s="151" t="s">
        <v>3524</v>
      </c>
      <c r="D2255" s="151" t="s">
        <v>26</v>
      </c>
      <c r="E2255" s="152" t="s">
        <v>3525</v>
      </c>
      <c r="F2255" s="153" t="s">
        <v>4420</v>
      </c>
      <c r="G2255" s="154" t="s">
        <v>835</v>
      </c>
      <c r="H2255" s="155">
        <v>6.649</v>
      </c>
      <c r="I2255" s="156">
        <v>1275.7</v>
      </c>
      <c r="J2255" s="156">
        <f>ROUND(I2255*H2255,2)</f>
        <v>8482.1299999999992</v>
      </c>
      <c r="K2255" s="153" t="s">
        <v>3562</v>
      </c>
      <c r="L2255" s="80"/>
      <c r="M2255" s="157" t="s">
        <v>31</v>
      </c>
      <c r="N2255" s="158" t="s">
        <v>3550</v>
      </c>
      <c r="O2255" s="159">
        <v>2.72</v>
      </c>
      <c r="P2255" s="159">
        <f>O2255*H2255</f>
        <v>18.085280000000001</v>
      </c>
      <c r="Q2255" s="159">
        <v>0</v>
      </c>
      <c r="R2255" s="159">
        <f>Q2255*H2255</f>
        <v>0</v>
      </c>
      <c r="S2255" s="159">
        <v>0</v>
      </c>
      <c r="T2255" s="160">
        <f>S2255*H2255</f>
        <v>0</v>
      </c>
      <c r="U2255" s="79"/>
      <c r="V2255" s="79"/>
      <c r="W2255" s="79"/>
      <c r="X2255" s="79"/>
      <c r="Y2255" s="79"/>
      <c r="Z2255" s="79"/>
      <c r="AA2255" s="79"/>
      <c r="AB2255" s="79"/>
      <c r="AC2255" s="79"/>
      <c r="AD2255" s="79"/>
      <c r="AE2255" s="79"/>
      <c r="AR2255" s="161" t="s">
        <v>162</v>
      </c>
      <c r="AT2255" s="161" t="s">
        <v>26</v>
      </c>
      <c r="AU2255" s="161" t="s">
        <v>62</v>
      </c>
      <c r="AY2255" s="72" t="s">
        <v>107</v>
      </c>
      <c r="BE2255" s="162">
        <f>IF(N2255="základní",J2255,0)</f>
        <v>8482.1299999999992</v>
      </c>
      <c r="BF2255" s="162">
        <f>IF(N2255="snížená",J2255,0)</f>
        <v>0</v>
      </c>
      <c r="BG2255" s="162">
        <f>IF(N2255="zákl. přenesená",J2255,0)</f>
        <v>0</v>
      </c>
      <c r="BH2255" s="162">
        <f>IF(N2255="sníž. přenesená",J2255,0)</f>
        <v>0</v>
      </c>
      <c r="BI2255" s="162">
        <f>IF(N2255="nulová",J2255,0)</f>
        <v>0</v>
      </c>
      <c r="BJ2255" s="72" t="s">
        <v>105</v>
      </c>
      <c r="BK2255" s="162">
        <f>ROUND(I2255*H2255,2)</f>
        <v>8482.1299999999992</v>
      </c>
      <c r="BL2255" s="72" t="s">
        <v>162</v>
      </c>
      <c r="BM2255" s="161" t="s">
        <v>3526</v>
      </c>
    </row>
    <row r="2256" spans="1:65" s="82" customFormat="1" ht="19.5" x14ac:dyDescent="0.2">
      <c r="A2256" s="79"/>
      <c r="B2256" s="80"/>
      <c r="C2256" s="79"/>
      <c r="D2256" s="163" t="s">
        <v>116</v>
      </c>
      <c r="E2256" s="79"/>
      <c r="F2256" s="164" t="s">
        <v>3527</v>
      </c>
      <c r="G2256" s="79"/>
      <c r="H2256" s="79"/>
      <c r="I2256" s="79"/>
      <c r="J2256" s="79"/>
      <c r="K2256" s="79"/>
      <c r="L2256" s="80"/>
      <c r="M2256" s="165"/>
      <c r="O2256" s="79"/>
      <c r="P2256" s="79"/>
      <c r="Q2256" s="79"/>
      <c r="R2256" s="79"/>
      <c r="S2256" s="79"/>
      <c r="T2256" s="166"/>
      <c r="U2256" s="79"/>
      <c r="V2256" s="79"/>
      <c r="W2256" s="79"/>
      <c r="X2256" s="79"/>
      <c r="Y2256" s="79"/>
      <c r="Z2256" s="79"/>
      <c r="AA2256" s="79"/>
      <c r="AB2256" s="79"/>
      <c r="AC2256" s="79"/>
      <c r="AD2256" s="79"/>
      <c r="AE2256" s="79"/>
      <c r="AT2256" s="72" t="s">
        <v>116</v>
      </c>
      <c r="AU2256" s="72" t="s">
        <v>62</v>
      </c>
    </row>
    <row r="2257" spans="1:65" s="82" customFormat="1" x14ac:dyDescent="0.2">
      <c r="A2257" s="79"/>
      <c r="B2257" s="80"/>
      <c r="C2257" s="79"/>
      <c r="D2257" s="167" t="s">
        <v>118</v>
      </c>
      <c r="E2257" s="79"/>
      <c r="F2257" s="168" t="s">
        <v>4421</v>
      </c>
      <c r="G2257" s="79"/>
      <c r="H2257" s="79"/>
      <c r="I2257" s="79"/>
      <c r="J2257" s="79"/>
      <c r="K2257" s="79"/>
      <c r="L2257" s="80"/>
      <c r="M2257" s="165"/>
      <c r="O2257" s="79"/>
      <c r="P2257" s="79"/>
      <c r="Q2257" s="79"/>
      <c r="R2257" s="79"/>
      <c r="S2257" s="79"/>
      <c r="T2257" s="166"/>
      <c r="U2257" s="79"/>
      <c r="V2257" s="79"/>
      <c r="W2257" s="79"/>
      <c r="X2257" s="79"/>
      <c r="Y2257" s="79"/>
      <c r="Z2257" s="79"/>
      <c r="AA2257" s="79"/>
      <c r="AB2257" s="79"/>
      <c r="AC2257" s="79"/>
      <c r="AD2257" s="79"/>
      <c r="AE2257" s="79"/>
      <c r="AT2257" s="72" t="s">
        <v>118</v>
      </c>
      <c r="AU2257" s="72" t="s">
        <v>62</v>
      </c>
    </row>
    <row r="2258" spans="1:65" s="82" customFormat="1" ht="16.5" customHeight="1" x14ac:dyDescent="0.2">
      <c r="A2258" s="79"/>
      <c r="B2258" s="150"/>
      <c r="C2258" s="151" t="s">
        <v>3528</v>
      </c>
      <c r="D2258" s="151" t="s">
        <v>26</v>
      </c>
      <c r="E2258" s="152" t="s">
        <v>3529</v>
      </c>
      <c r="F2258" s="153" t="s">
        <v>3530</v>
      </c>
      <c r="G2258" s="154" t="s">
        <v>835</v>
      </c>
      <c r="H2258" s="155">
        <v>6.649</v>
      </c>
      <c r="I2258" s="156">
        <v>635.69000000000005</v>
      </c>
      <c r="J2258" s="156">
        <f>ROUND(I2258*H2258,2)</f>
        <v>4226.7</v>
      </c>
      <c r="K2258" s="153" t="s">
        <v>3562</v>
      </c>
      <c r="L2258" s="80"/>
      <c r="M2258" s="157" t="s">
        <v>31</v>
      </c>
      <c r="N2258" s="158" t="s">
        <v>3550</v>
      </c>
      <c r="O2258" s="159">
        <v>1.39</v>
      </c>
      <c r="P2258" s="159">
        <f>O2258*H2258</f>
        <v>9.2421099999999985</v>
      </c>
      <c r="Q2258" s="159">
        <v>0</v>
      </c>
      <c r="R2258" s="159">
        <f>Q2258*H2258</f>
        <v>0</v>
      </c>
      <c r="S2258" s="159">
        <v>0</v>
      </c>
      <c r="T2258" s="160">
        <f>S2258*H2258</f>
        <v>0</v>
      </c>
      <c r="U2258" s="79"/>
      <c r="V2258" s="79"/>
      <c r="W2258" s="79"/>
      <c r="X2258" s="79"/>
      <c r="Y2258" s="79"/>
      <c r="Z2258" s="79"/>
      <c r="AA2258" s="79"/>
      <c r="AB2258" s="79"/>
      <c r="AC2258" s="79"/>
      <c r="AD2258" s="79"/>
      <c r="AE2258" s="79"/>
      <c r="AR2258" s="161" t="s">
        <v>162</v>
      </c>
      <c r="AT2258" s="161" t="s">
        <v>26</v>
      </c>
      <c r="AU2258" s="161" t="s">
        <v>62</v>
      </c>
      <c r="AY2258" s="72" t="s">
        <v>107</v>
      </c>
      <c r="BE2258" s="162">
        <f>IF(N2258="základní",J2258,0)</f>
        <v>4226.7</v>
      </c>
      <c r="BF2258" s="162">
        <f>IF(N2258="snížená",J2258,0)</f>
        <v>0</v>
      </c>
      <c r="BG2258" s="162">
        <f>IF(N2258="zákl. přenesená",J2258,0)</f>
        <v>0</v>
      </c>
      <c r="BH2258" s="162">
        <f>IF(N2258="sníž. přenesená",J2258,0)</f>
        <v>0</v>
      </c>
      <c r="BI2258" s="162">
        <f>IF(N2258="nulová",J2258,0)</f>
        <v>0</v>
      </c>
      <c r="BJ2258" s="72" t="s">
        <v>105</v>
      </c>
      <c r="BK2258" s="162">
        <f>ROUND(I2258*H2258,2)</f>
        <v>4226.7</v>
      </c>
      <c r="BL2258" s="72" t="s">
        <v>162</v>
      </c>
      <c r="BM2258" s="161" t="s">
        <v>3531</v>
      </c>
    </row>
    <row r="2259" spans="1:65" s="82" customFormat="1" ht="19.5" x14ac:dyDescent="0.2">
      <c r="A2259" s="79"/>
      <c r="B2259" s="80"/>
      <c r="C2259" s="79"/>
      <c r="D2259" s="163" t="s">
        <v>116</v>
      </c>
      <c r="E2259" s="79"/>
      <c r="F2259" s="164" t="s">
        <v>3532</v>
      </c>
      <c r="G2259" s="79"/>
      <c r="H2259" s="79"/>
      <c r="I2259" s="79"/>
      <c r="J2259" s="79"/>
      <c r="K2259" s="79"/>
      <c r="L2259" s="80"/>
      <c r="M2259" s="165"/>
      <c r="O2259" s="79"/>
      <c r="P2259" s="79"/>
      <c r="Q2259" s="79"/>
      <c r="R2259" s="79"/>
      <c r="S2259" s="79"/>
      <c r="T2259" s="166"/>
      <c r="U2259" s="79"/>
      <c r="V2259" s="79"/>
      <c r="W2259" s="79"/>
      <c r="X2259" s="79"/>
      <c r="Y2259" s="79"/>
      <c r="Z2259" s="79"/>
      <c r="AA2259" s="79"/>
      <c r="AB2259" s="79"/>
      <c r="AC2259" s="79"/>
      <c r="AD2259" s="79"/>
      <c r="AE2259" s="79"/>
      <c r="AT2259" s="72" t="s">
        <v>116</v>
      </c>
      <c r="AU2259" s="72" t="s">
        <v>62</v>
      </c>
    </row>
    <row r="2260" spans="1:65" s="82" customFormat="1" x14ac:dyDescent="0.2">
      <c r="A2260" s="79"/>
      <c r="B2260" s="80"/>
      <c r="C2260" s="79"/>
      <c r="D2260" s="167" t="s">
        <v>118</v>
      </c>
      <c r="E2260" s="79"/>
      <c r="F2260" s="168" t="s">
        <v>4422</v>
      </c>
      <c r="G2260" s="79"/>
      <c r="H2260" s="79"/>
      <c r="I2260" s="79"/>
      <c r="J2260" s="79"/>
      <c r="K2260" s="79"/>
      <c r="L2260" s="80"/>
      <c r="M2260" s="165"/>
      <c r="O2260" s="79"/>
      <c r="P2260" s="79"/>
      <c r="Q2260" s="79"/>
      <c r="R2260" s="79"/>
      <c r="S2260" s="79"/>
      <c r="T2260" s="166"/>
      <c r="U2260" s="79"/>
      <c r="V2260" s="79"/>
      <c r="W2260" s="79"/>
      <c r="X2260" s="79"/>
      <c r="Y2260" s="79"/>
      <c r="Z2260" s="79"/>
      <c r="AA2260" s="79"/>
      <c r="AB2260" s="79"/>
      <c r="AC2260" s="79"/>
      <c r="AD2260" s="79"/>
      <c r="AE2260" s="79"/>
      <c r="AT2260" s="72" t="s">
        <v>118</v>
      </c>
      <c r="AU2260" s="72" t="s">
        <v>62</v>
      </c>
    </row>
    <row r="2261" spans="1:65" s="82" customFormat="1" ht="16.5" customHeight="1" x14ac:dyDescent="0.2">
      <c r="A2261" s="79"/>
      <c r="B2261" s="150"/>
      <c r="C2261" s="151" t="s">
        <v>3533</v>
      </c>
      <c r="D2261" s="151" t="s">
        <v>26</v>
      </c>
      <c r="E2261" s="152" t="s">
        <v>3534</v>
      </c>
      <c r="F2261" s="153" t="s">
        <v>3535</v>
      </c>
      <c r="G2261" s="154" t="s">
        <v>835</v>
      </c>
      <c r="H2261" s="155">
        <v>6.649</v>
      </c>
      <c r="I2261" s="156">
        <v>610.66</v>
      </c>
      <c r="J2261" s="156">
        <f>ROUND(I2261*H2261,2)</f>
        <v>4060.28</v>
      </c>
      <c r="K2261" s="153" t="s">
        <v>3562</v>
      </c>
      <c r="L2261" s="80"/>
      <c r="M2261" s="157" t="s">
        <v>31</v>
      </c>
      <c r="N2261" s="158" t="s">
        <v>3550</v>
      </c>
      <c r="O2261" s="159">
        <v>1.079</v>
      </c>
      <c r="P2261" s="159">
        <f>O2261*H2261</f>
        <v>7.1742710000000001</v>
      </c>
      <c r="Q2261" s="159">
        <v>0</v>
      </c>
      <c r="R2261" s="159">
        <f>Q2261*H2261</f>
        <v>0</v>
      </c>
      <c r="S2261" s="159">
        <v>0</v>
      </c>
      <c r="T2261" s="160">
        <f>S2261*H2261</f>
        <v>0</v>
      </c>
      <c r="U2261" s="79"/>
      <c r="V2261" s="79"/>
      <c r="W2261" s="79"/>
      <c r="X2261" s="79"/>
      <c r="Y2261" s="79"/>
      <c r="Z2261" s="79"/>
      <c r="AA2261" s="79"/>
      <c r="AB2261" s="79"/>
      <c r="AC2261" s="79"/>
      <c r="AD2261" s="79"/>
      <c r="AE2261" s="79"/>
      <c r="AR2261" s="161" t="s">
        <v>162</v>
      </c>
      <c r="AT2261" s="161" t="s">
        <v>26</v>
      </c>
      <c r="AU2261" s="161" t="s">
        <v>62</v>
      </c>
      <c r="AY2261" s="72" t="s">
        <v>107</v>
      </c>
      <c r="BE2261" s="162">
        <f>IF(N2261="základní",J2261,0)</f>
        <v>4060.28</v>
      </c>
      <c r="BF2261" s="162">
        <f>IF(N2261="snížená",J2261,0)</f>
        <v>0</v>
      </c>
      <c r="BG2261" s="162">
        <f>IF(N2261="zákl. přenesená",J2261,0)</f>
        <v>0</v>
      </c>
      <c r="BH2261" s="162">
        <f>IF(N2261="sníž. přenesená",J2261,0)</f>
        <v>0</v>
      </c>
      <c r="BI2261" s="162">
        <f>IF(N2261="nulová",J2261,0)</f>
        <v>0</v>
      </c>
      <c r="BJ2261" s="72" t="s">
        <v>105</v>
      </c>
      <c r="BK2261" s="162">
        <f>ROUND(I2261*H2261,2)</f>
        <v>4060.28</v>
      </c>
      <c r="BL2261" s="72" t="s">
        <v>162</v>
      </c>
      <c r="BM2261" s="161" t="s">
        <v>3536</v>
      </c>
    </row>
    <row r="2262" spans="1:65" s="82" customFormat="1" ht="19.5" x14ac:dyDescent="0.2">
      <c r="A2262" s="79"/>
      <c r="B2262" s="80"/>
      <c r="C2262" s="79"/>
      <c r="D2262" s="163" t="s">
        <v>116</v>
      </c>
      <c r="E2262" s="79"/>
      <c r="F2262" s="164" t="s">
        <v>3537</v>
      </c>
      <c r="G2262" s="79"/>
      <c r="H2262" s="79"/>
      <c r="I2262" s="79"/>
      <c r="J2262" s="79"/>
      <c r="K2262" s="79"/>
      <c r="L2262" s="80"/>
      <c r="M2262" s="165"/>
      <c r="O2262" s="79"/>
      <c r="P2262" s="79"/>
      <c r="Q2262" s="79"/>
      <c r="R2262" s="79"/>
      <c r="S2262" s="79"/>
      <c r="T2262" s="166"/>
      <c r="U2262" s="79"/>
      <c r="V2262" s="79"/>
      <c r="W2262" s="79"/>
      <c r="X2262" s="79"/>
      <c r="Y2262" s="79"/>
      <c r="Z2262" s="79"/>
      <c r="AA2262" s="79"/>
      <c r="AB2262" s="79"/>
      <c r="AC2262" s="79"/>
      <c r="AD2262" s="79"/>
      <c r="AE2262" s="79"/>
      <c r="AT2262" s="72" t="s">
        <v>116</v>
      </c>
      <c r="AU2262" s="72" t="s">
        <v>62</v>
      </c>
    </row>
    <row r="2263" spans="1:65" s="82" customFormat="1" x14ac:dyDescent="0.2">
      <c r="A2263" s="79"/>
      <c r="B2263" s="80"/>
      <c r="C2263" s="79"/>
      <c r="D2263" s="167" t="s">
        <v>118</v>
      </c>
      <c r="E2263" s="79"/>
      <c r="F2263" s="168" t="s">
        <v>4423</v>
      </c>
      <c r="G2263" s="79"/>
      <c r="H2263" s="79"/>
      <c r="I2263" s="79"/>
      <c r="J2263" s="79"/>
      <c r="K2263" s="79"/>
      <c r="L2263" s="80"/>
      <c r="M2263" s="185"/>
      <c r="N2263" s="186"/>
      <c r="O2263" s="187"/>
      <c r="P2263" s="187"/>
      <c r="Q2263" s="187"/>
      <c r="R2263" s="187"/>
      <c r="S2263" s="187"/>
      <c r="T2263" s="188"/>
      <c r="U2263" s="79"/>
      <c r="V2263" s="79"/>
      <c r="W2263" s="79"/>
      <c r="X2263" s="79"/>
      <c r="Y2263" s="79"/>
      <c r="Z2263" s="79"/>
      <c r="AA2263" s="79"/>
      <c r="AB2263" s="79"/>
      <c r="AC2263" s="79"/>
      <c r="AD2263" s="79"/>
      <c r="AE2263" s="79"/>
      <c r="AT2263" s="72" t="s">
        <v>118</v>
      </c>
      <c r="AU2263" s="72" t="s">
        <v>62</v>
      </c>
    </row>
    <row r="2264" spans="1:65" s="82" customFormat="1" ht="6.95" customHeight="1" x14ac:dyDescent="0.2">
      <c r="A2264" s="79"/>
      <c r="B2264" s="103"/>
      <c r="C2264" s="104"/>
      <c r="D2264" s="104"/>
      <c r="E2264" s="104"/>
      <c r="F2264" s="104"/>
      <c r="G2264" s="104"/>
      <c r="H2264" s="104"/>
      <c r="I2264" s="104"/>
      <c r="J2264" s="104"/>
      <c r="K2264" s="104"/>
      <c r="L2264" s="80"/>
      <c r="M2264" s="79"/>
      <c r="O2264" s="79"/>
      <c r="P2264" s="79"/>
      <c r="Q2264" s="79"/>
      <c r="R2264" s="79"/>
      <c r="S2264" s="79"/>
      <c r="T2264" s="79"/>
      <c r="U2264" s="79"/>
      <c r="V2264" s="79"/>
      <c r="W2264" s="79"/>
      <c r="X2264" s="79"/>
      <c r="Y2264" s="79"/>
      <c r="Z2264" s="79"/>
      <c r="AA2264" s="79"/>
      <c r="AB2264" s="79"/>
      <c r="AC2264" s="79"/>
      <c r="AD2264" s="79"/>
      <c r="AE2264" s="79"/>
    </row>
  </sheetData>
  <autoFilter ref="C93:K2263" xr:uid="{00000000-0009-0000-0000-000001000000}"/>
  <mergeCells count="9">
    <mergeCell ref="E50:H50"/>
    <mergeCell ref="E84:H84"/>
    <mergeCell ref="E86:H86"/>
    <mergeCell ref="L2:V2"/>
    <mergeCell ref="E7:H7"/>
    <mergeCell ref="E9:H9"/>
    <mergeCell ref="E18:H18"/>
    <mergeCell ref="E27:H27"/>
    <mergeCell ref="E48:H48"/>
  </mergeCells>
  <hyperlinks>
    <hyperlink ref="F99" r:id="rId1" xr:uid="{ECBE26E1-529B-4CA1-A4BB-50D0E9BF174A}"/>
    <hyperlink ref="F102" r:id="rId2" xr:uid="{8615789A-282B-4440-975E-9CC9C03E79C9}"/>
    <hyperlink ref="F105" r:id="rId3" xr:uid="{22A619C1-312D-4B2C-ADE5-AEDFBAA65ECF}"/>
    <hyperlink ref="F108" r:id="rId4" xr:uid="{8D266653-C644-442D-8264-ADBEBDCDBC45}"/>
    <hyperlink ref="F112" r:id="rId5" xr:uid="{C3DC76D0-5745-424B-8638-7BF7E686F987}"/>
    <hyperlink ref="F115" r:id="rId6" xr:uid="{909DF32E-973D-4348-AD37-695E55D47C85}"/>
    <hyperlink ref="F118" r:id="rId7" xr:uid="{786FF055-C1A8-42E9-AC7A-1E258CEBC58E}"/>
    <hyperlink ref="F122" r:id="rId8" xr:uid="{41B0203B-E632-4B0C-88C5-69492FC2FF1F}"/>
    <hyperlink ref="F125" r:id="rId9" xr:uid="{FE81EE3D-863A-4FC4-8F58-6232EC7848A9}"/>
    <hyperlink ref="F130" r:id="rId10" xr:uid="{8ED1650F-87C0-4DB9-BBB8-BB0BEF33D4AC}"/>
    <hyperlink ref="F133" r:id="rId11" xr:uid="{F4FF3D74-C7C0-4A32-A1C7-ADE9A7C60194}"/>
    <hyperlink ref="F136" r:id="rId12" xr:uid="{DBF8117A-DC7D-42A3-BC51-08B64C30A35D}"/>
    <hyperlink ref="F139" r:id="rId13" xr:uid="{4CBC32A1-75D6-417D-A948-7AC4CA8F46A6}"/>
    <hyperlink ref="F142" r:id="rId14" xr:uid="{13AFDFED-B361-4077-8FCA-BB7FA05B65DF}"/>
    <hyperlink ref="F145" r:id="rId15" xr:uid="{15455A67-022B-4243-886C-956596D2A1AA}"/>
    <hyperlink ref="F148" r:id="rId16" xr:uid="{BBAD6064-3898-4CBA-8D3F-C45C4588114E}"/>
    <hyperlink ref="F151" r:id="rId17" xr:uid="{FC4CC8D7-9885-487B-88C1-883EEEB7A9A4}"/>
    <hyperlink ref="F154" r:id="rId18" xr:uid="{5912C755-72BD-4B1D-81C8-0BC9DDA95BA8}"/>
    <hyperlink ref="F157" r:id="rId19" xr:uid="{99CE664A-B8AD-4350-B94E-1DCFC3B1435D}"/>
    <hyperlink ref="F161" r:id="rId20" xr:uid="{84D08E8F-433C-44CF-8D3A-F0F2CBD001B6}"/>
    <hyperlink ref="F164" r:id="rId21" xr:uid="{F3F418A7-723F-4787-8924-3B24B4E8E3F9}"/>
    <hyperlink ref="F167" r:id="rId22" xr:uid="{552C389F-992E-41BB-8083-326461C16CC8}"/>
    <hyperlink ref="F170" r:id="rId23" xr:uid="{45CF2A3B-C233-43DC-B819-0F7B33B8488F}"/>
    <hyperlink ref="F173" r:id="rId24" xr:uid="{5A41C8B3-A53F-4FD0-9E97-792D3D19FB9D}"/>
    <hyperlink ref="F176" r:id="rId25" xr:uid="{15EDA07C-C2DF-4969-BFA7-1E8DD336F035}"/>
    <hyperlink ref="F179" r:id="rId26" xr:uid="{0AB2F221-2CE5-483B-8FFB-46DD34590946}"/>
    <hyperlink ref="F182" r:id="rId27" xr:uid="{8E7BC327-372A-4288-8438-C2C675012C3D}"/>
    <hyperlink ref="F185" r:id="rId28" xr:uid="{CAD089E5-1754-4741-9C0D-7643E2C78D66}"/>
    <hyperlink ref="F188" r:id="rId29" xr:uid="{06DBB123-2AC1-444A-946C-0FF545A91E12}"/>
    <hyperlink ref="F191" r:id="rId30" xr:uid="{80A41BD9-64B0-4F80-9372-E72C622938DF}"/>
    <hyperlink ref="F194" r:id="rId31" xr:uid="{ED226817-03DC-408D-A1DE-1352E7BA7579}"/>
    <hyperlink ref="F197" r:id="rId32" xr:uid="{83211177-92CB-44BF-9E93-FF581EB7A432}"/>
    <hyperlink ref="F200" r:id="rId33" xr:uid="{BA7C11BA-F73C-4F67-9353-9D8627627AB0}"/>
    <hyperlink ref="F203" r:id="rId34" xr:uid="{4CEE93F7-28DE-409D-BC9A-D5AEDE18710D}"/>
    <hyperlink ref="F206" r:id="rId35" xr:uid="{327156D8-555C-43A0-A88F-6F834C7B27DC}"/>
    <hyperlink ref="F209" r:id="rId36" xr:uid="{8015C232-F23C-4AED-8CC9-C1C0F6FD6BF3}"/>
    <hyperlink ref="F212" r:id="rId37" xr:uid="{C1C909E3-7CA8-4112-A28A-92621262A703}"/>
    <hyperlink ref="F215" r:id="rId38" xr:uid="{D6B3A584-F739-4A9E-B9FC-02508B4AA3CF}"/>
    <hyperlink ref="F218" r:id="rId39" xr:uid="{2A368717-1EEC-47FE-9F21-279788BC32E4}"/>
    <hyperlink ref="F221" r:id="rId40" xr:uid="{B37B2AC1-C22F-4D08-A210-468FAF81BBCC}"/>
    <hyperlink ref="F224" r:id="rId41" xr:uid="{9D2DB59F-964C-4E69-885C-45AA4732E22C}"/>
    <hyperlink ref="F227" r:id="rId42" xr:uid="{D4B18756-CD25-4497-8E42-258CEB8B3CB5}"/>
    <hyperlink ref="F230" r:id="rId43" xr:uid="{9E0A01A6-9D50-4869-B913-F5A1B0B937A5}"/>
    <hyperlink ref="F233" r:id="rId44" xr:uid="{92E2FF5F-3838-44F6-8801-D5A3EC8E3A35}"/>
    <hyperlink ref="F236" r:id="rId45" xr:uid="{AA57ABD5-AB40-4968-95A5-22330C1599C5}"/>
    <hyperlink ref="F239" r:id="rId46" xr:uid="{59077F61-CFC0-4BA4-BDDB-E27A35427215}"/>
    <hyperlink ref="F242" r:id="rId47" xr:uid="{281D8B1E-62F6-46D1-AC7B-DC2741799EAA}"/>
    <hyperlink ref="F248" r:id="rId48" xr:uid="{73FDB045-BEBF-43B1-83BC-2C9BD0DC1EF8}"/>
    <hyperlink ref="F254" r:id="rId49" xr:uid="{44C7CF7D-2AF3-4C7C-AB08-45AD322BB45A}"/>
    <hyperlink ref="F260" r:id="rId50" xr:uid="{A95C35E1-BBA4-4EF2-9870-AC67324EDA0B}"/>
    <hyperlink ref="F266" r:id="rId51" xr:uid="{499453A5-F2B6-43A5-9624-40E59F881EB4}"/>
    <hyperlink ref="F269" r:id="rId52" xr:uid="{69F01635-3767-4D0E-8D19-FE546B2FCC47}"/>
    <hyperlink ref="F272" r:id="rId53" xr:uid="{265CBA04-E09B-40BE-A140-4403C4745CFA}"/>
    <hyperlink ref="F275" r:id="rId54" xr:uid="{EA2A3F1B-9E46-4460-9D65-2A96C6FEEC70}"/>
    <hyperlink ref="F278" r:id="rId55" xr:uid="{D0D3732F-5A5B-4FBD-A3B1-42666208E7F0}"/>
    <hyperlink ref="F281" r:id="rId56" xr:uid="{1178B1DF-26ED-428C-A4A9-AB43A91126F7}"/>
    <hyperlink ref="F284" r:id="rId57" xr:uid="{BFE0BE43-4ACC-4921-B6C6-CBA697362A4C}"/>
    <hyperlink ref="F287" r:id="rId58" xr:uid="{23DEAF14-F522-4C24-9892-FE490CFC1F8D}"/>
    <hyperlink ref="F290" r:id="rId59" xr:uid="{526BE39C-449B-46C0-AE36-860149E894A3}"/>
    <hyperlink ref="F293" r:id="rId60" xr:uid="{CC20AAEF-A733-447B-B20F-A51EDCA17C36}"/>
    <hyperlink ref="F296" r:id="rId61" xr:uid="{54ABD96C-9207-4D2B-AEC0-CFA1E5A41192}"/>
    <hyperlink ref="F299" r:id="rId62" xr:uid="{50F9F573-6830-46D5-B3E8-674DA2422AD2}"/>
    <hyperlink ref="F302" r:id="rId63" xr:uid="{976C7AAA-0C9A-4FBE-A880-78AAA7EF2464}"/>
    <hyperlink ref="F305" r:id="rId64" xr:uid="{FBA40A7F-8A0F-48A6-B01B-B88A01D03C29}"/>
    <hyperlink ref="F308" r:id="rId65" xr:uid="{429794A3-CA05-4C81-8A10-4C263F5E46FC}"/>
    <hyperlink ref="F311" r:id="rId66" xr:uid="{76157E4B-6EF7-4C46-81A5-F4897B943281}"/>
    <hyperlink ref="F317" r:id="rId67" xr:uid="{A556589F-4A58-410C-BE9B-7DA9EC111D1A}"/>
    <hyperlink ref="F323" r:id="rId68" xr:uid="{672C9B3F-71F3-48A0-98B3-BE7026D738A0}"/>
    <hyperlink ref="F329" r:id="rId69" xr:uid="{CDA36876-1ACF-4E5C-8799-B12604508E16}"/>
    <hyperlink ref="F335" r:id="rId70" xr:uid="{647C7F48-E2F8-4B58-A121-9C404EA33AA2}"/>
    <hyperlink ref="F338" r:id="rId71" xr:uid="{C8F6FAE9-8075-4DD9-8864-61079D3BD12F}"/>
    <hyperlink ref="F341" r:id="rId72" xr:uid="{9AE443F2-E209-4E3D-8B2B-A820ABCD89E9}"/>
    <hyperlink ref="F344" r:id="rId73" xr:uid="{0B24DAE4-D9AF-47CD-88B2-A05B989F5663}"/>
    <hyperlink ref="F347" r:id="rId74" xr:uid="{10BC6884-C911-4BD9-8E0F-258D9B8B0696}"/>
    <hyperlink ref="F350" r:id="rId75" xr:uid="{700BB541-7037-44AA-B3FC-3280672383FA}"/>
    <hyperlink ref="F353" r:id="rId76" xr:uid="{E81920A6-33E4-4441-A34B-63CF2EAAA577}"/>
    <hyperlink ref="F356" r:id="rId77" xr:uid="{61D99CAD-ECD0-44B7-B9ED-F516DBE1D16D}"/>
    <hyperlink ref="F359" r:id="rId78" xr:uid="{AA5D141B-EA41-4109-A20B-FE708010D018}"/>
    <hyperlink ref="F362" r:id="rId79" xr:uid="{A80B4CC5-746E-43F8-AB3F-09BC4F9FD9F7}"/>
    <hyperlink ref="F365" r:id="rId80" xr:uid="{AB98DC09-9D1F-4878-930A-618B5FFC9FBB}"/>
    <hyperlink ref="F368" r:id="rId81" xr:uid="{97ADB59D-8D71-41AF-B81D-5F801B179F47}"/>
    <hyperlink ref="F371" r:id="rId82" xr:uid="{BB25021F-7E31-49A0-A62F-8C1C4ADC9ADB}"/>
    <hyperlink ref="F374" r:id="rId83" xr:uid="{F4B52482-A2FD-4C5A-AB7D-EB047E20483A}"/>
    <hyperlink ref="F377" r:id="rId84" xr:uid="{7F7070B8-2808-42A5-B659-0ECF3909C09D}"/>
    <hyperlink ref="F380" r:id="rId85" xr:uid="{5F5D7F92-857D-4A3B-ABD5-5D6463F5C9DD}"/>
    <hyperlink ref="F383" r:id="rId86" xr:uid="{00D1518C-3F11-4068-BBDB-FB6D8ECAB515}"/>
    <hyperlink ref="F386" r:id="rId87" xr:uid="{8D1DBF2D-CDED-4A7B-89A1-2C28B054E840}"/>
    <hyperlink ref="F389" r:id="rId88" xr:uid="{B45CAC15-23BE-479E-9670-E812FB8DF700}"/>
    <hyperlink ref="F392" r:id="rId89" xr:uid="{2C3C2494-BD1F-43B3-B257-11321045C723}"/>
    <hyperlink ref="F395" r:id="rId90" xr:uid="{3E1E0553-4ACE-4F5E-B477-93A0775FC1D1}"/>
    <hyperlink ref="F398" r:id="rId91" xr:uid="{A7F24E28-D07D-4549-A83D-96CCEC1D240F}"/>
    <hyperlink ref="F401" r:id="rId92" xr:uid="{7E5CE75D-5997-44D0-ABBC-3A8A86C85C5C}"/>
    <hyperlink ref="F404" r:id="rId93" xr:uid="{D1FA725F-1F5A-4E2B-A24C-C0AFF77519E7}"/>
    <hyperlink ref="F407" r:id="rId94" xr:uid="{0BEEA3B0-19EC-46CB-9561-725C223309FF}"/>
    <hyperlink ref="F410" r:id="rId95" xr:uid="{090FF80C-CC70-4485-BD0C-B80B60816791}"/>
    <hyperlink ref="F413" r:id="rId96" xr:uid="{CB5299C0-33BE-451D-8AEE-D8F06FF043D5}"/>
    <hyperlink ref="F416" r:id="rId97" xr:uid="{50373BBD-83D8-4B62-B014-DD32C8F05C13}"/>
    <hyperlink ref="F419" r:id="rId98" xr:uid="{F9FB84B6-12A2-48E5-A53D-F6FF1C969CEB}"/>
    <hyperlink ref="F422" r:id="rId99" xr:uid="{FE32B5DF-984B-4D1E-BDDE-FDC3C23E2ECE}"/>
    <hyperlink ref="F425" r:id="rId100" xr:uid="{5F9576F6-9417-4D11-81B4-14442F113BC3}"/>
    <hyperlink ref="F428" r:id="rId101" xr:uid="{83FB8422-6B39-413A-B7DD-98752EC6932C}"/>
    <hyperlink ref="F431" r:id="rId102" xr:uid="{0037AC0F-B9EB-4FC3-8F3D-6098CF6A9C5F}"/>
    <hyperlink ref="F434" r:id="rId103" xr:uid="{B733455B-F674-4FBF-B760-6BA35B73B951}"/>
    <hyperlink ref="F437" r:id="rId104" xr:uid="{E67AD2F0-D00A-4A8C-9BAC-31A11719B4FC}"/>
    <hyperlink ref="F440" r:id="rId105" xr:uid="{7EB1B7B4-AC60-4826-8FC0-0CB8AC2BA410}"/>
    <hyperlink ref="F443" r:id="rId106" xr:uid="{50540A28-BF74-43C9-BB6E-E75D54716844}"/>
    <hyperlink ref="F446" r:id="rId107" xr:uid="{E3B4563A-B3A5-4C8C-8EE9-4A07DF24B762}"/>
    <hyperlink ref="F449" r:id="rId108" xr:uid="{BD0DFC69-7373-4287-AEA2-C3670C3F4AEC}"/>
    <hyperlink ref="F452" r:id="rId109" xr:uid="{88A626EA-67CC-4D7B-8DC2-A19181E50832}"/>
    <hyperlink ref="F455" r:id="rId110" xr:uid="{D18ABCC0-CDF1-45A8-8626-5167D5B9DB4A}"/>
    <hyperlink ref="F458" r:id="rId111" xr:uid="{BE8C63F1-C51E-4ED5-90F4-600221BA4930}"/>
    <hyperlink ref="F461" r:id="rId112" xr:uid="{D106ABE7-421A-41A1-9D52-283B313A4B36}"/>
    <hyperlink ref="F464" r:id="rId113" xr:uid="{0DE330B7-7AC5-4785-AB62-764898289FA6}"/>
    <hyperlink ref="F467" r:id="rId114" xr:uid="{607B4248-2832-47A3-AB68-370302C147E4}"/>
    <hyperlink ref="F470" r:id="rId115" xr:uid="{3D57F6F1-32D1-498E-9B96-1D96EDE058F5}"/>
    <hyperlink ref="F473" r:id="rId116" xr:uid="{1855CB86-775D-4BC9-ACB3-97BBD213EAD6}"/>
    <hyperlink ref="F476" r:id="rId117" xr:uid="{4EF09F2E-B9F5-48A5-9C0B-2971B86B5CE7}"/>
    <hyperlink ref="F479" r:id="rId118" xr:uid="{622D61B3-C312-49F8-8072-B7ABB3F8B3C3}"/>
    <hyperlink ref="F482" r:id="rId119" xr:uid="{C3F9FFBF-3A07-41C5-A50E-99B8E4C18330}"/>
    <hyperlink ref="F485" r:id="rId120" xr:uid="{C35B61BD-B9E0-4CDC-8D52-80DE631C9213}"/>
    <hyperlink ref="F488" r:id="rId121" xr:uid="{B478390B-7661-4AFE-A192-820F6CF8CF6D}"/>
    <hyperlink ref="F491" r:id="rId122" xr:uid="{65955177-2C1C-483C-A95D-1474D64B27F2}"/>
    <hyperlink ref="F494" r:id="rId123" xr:uid="{168C1CE5-1847-40DE-8C0A-9C022F3CF7FB}"/>
    <hyperlink ref="F497" r:id="rId124" xr:uid="{F249BE89-6055-46AC-B603-6746B0D7037F}"/>
    <hyperlink ref="F500" r:id="rId125" xr:uid="{50B70CCA-A4F5-4DB0-850E-2F4E8D6D3AE6}"/>
    <hyperlink ref="F503" r:id="rId126" xr:uid="{56C57EC8-CCAE-4640-BC9B-5699B42403F5}"/>
    <hyperlink ref="F506" r:id="rId127" xr:uid="{3F80903C-E709-41EB-BDF2-4F47C860C3E1}"/>
    <hyperlink ref="F509" r:id="rId128" xr:uid="{116C0438-77B1-492D-AC61-707B3CEDD36C}"/>
    <hyperlink ref="F512" r:id="rId129" xr:uid="{A26F8AA8-CFE4-4F46-81C2-52F5F0E7EECC}"/>
    <hyperlink ref="F515" r:id="rId130" xr:uid="{490BCC44-F1D0-43DC-BCD2-410BC37FB65E}"/>
    <hyperlink ref="F518" r:id="rId131" xr:uid="{72621090-6961-4ABF-8AE5-98C8092B8575}"/>
    <hyperlink ref="F521" r:id="rId132" xr:uid="{A9F49D5F-BE6F-4976-906A-37E672BED47D}"/>
    <hyperlink ref="F524" r:id="rId133" xr:uid="{2453C1F3-8564-4203-8096-72A8A5D77A74}"/>
    <hyperlink ref="F527" r:id="rId134" xr:uid="{406C1590-41FF-4CBB-9E54-D29BC14BC733}"/>
    <hyperlink ref="F530" r:id="rId135" xr:uid="{D0A103D0-4640-453C-B058-B17C3156A8E5}"/>
    <hyperlink ref="F533" r:id="rId136" xr:uid="{CA92B8F7-1A21-4BB8-85C7-8DD8C9E7A229}"/>
    <hyperlink ref="F536" r:id="rId137" xr:uid="{0F84ECC2-F077-43CF-A1CE-CE425C1C8124}"/>
    <hyperlink ref="F539" r:id="rId138" xr:uid="{CE16CD47-A05E-4984-A25A-81FF602381DC}"/>
    <hyperlink ref="F542" r:id="rId139" xr:uid="{1BAEE243-5071-434A-B2C1-C61514BB98C6}"/>
    <hyperlink ref="F545" r:id="rId140" xr:uid="{5E3D240D-C3C8-434B-9163-2F1B1387A99C}"/>
    <hyperlink ref="F548" r:id="rId141" xr:uid="{1FB45030-F1D0-4BD8-94DA-C2C288907316}"/>
    <hyperlink ref="F551" r:id="rId142" xr:uid="{729ED307-A542-4450-85E9-0155AAC97163}"/>
    <hyperlink ref="F554" r:id="rId143" xr:uid="{F785989A-D179-4136-88E1-5D7E8D16DC4C}"/>
    <hyperlink ref="F557" r:id="rId144" xr:uid="{429E06EE-E5BB-425D-B407-50F171360F31}"/>
    <hyperlink ref="F560" r:id="rId145" xr:uid="{2A302EE1-E0D3-44CD-B794-1A0CD43B3528}"/>
    <hyperlink ref="F563" r:id="rId146" xr:uid="{EC726E0E-0F51-43D7-8B61-85401781B2A1}"/>
    <hyperlink ref="F566" r:id="rId147" xr:uid="{DBD5E734-7FA6-4DF7-B147-4858AC146C44}"/>
    <hyperlink ref="F569" r:id="rId148" xr:uid="{8A630402-46F3-42E4-BF5A-59C96B180BEF}"/>
    <hyperlink ref="F572" r:id="rId149" xr:uid="{EA93FE39-00F2-41D2-ACA6-D0FD87357994}"/>
    <hyperlink ref="F575" r:id="rId150" xr:uid="{E1638327-B376-47B7-B98D-D97010244F5F}"/>
    <hyperlink ref="F578" r:id="rId151" xr:uid="{75F3E658-D532-4DBA-BC27-AC5F887A7F66}"/>
    <hyperlink ref="F581" r:id="rId152" xr:uid="{56E5E4F1-7694-461E-991A-6E2CBB697D60}"/>
    <hyperlink ref="F585" r:id="rId153" xr:uid="{F9BACE3E-ED81-46C6-B03C-3F37C3C3355F}"/>
    <hyperlink ref="F588" r:id="rId154" xr:uid="{21CB4367-A642-40B4-A04C-3BFF2AD58C80}"/>
    <hyperlink ref="F591" r:id="rId155" xr:uid="{5601BF59-741F-42BF-8A27-B66E279827F8}"/>
    <hyperlink ref="F594" r:id="rId156" xr:uid="{C78A8B4C-D227-44DC-A4EC-40E36AABD03B}"/>
    <hyperlink ref="F597" r:id="rId157" xr:uid="{B94DACEF-0F2D-4EC8-9264-DE494C87905C}"/>
    <hyperlink ref="F600" r:id="rId158" xr:uid="{DF2679C5-3F20-41EA-ABE8-11D986F5D376}"/>
    <hyperlink ref="F603" r:id="rId159" xr:uid="{2AF28C3E-634B-4291-9A38-00AA72C91454}"/>
    <hyperlink ref="F606" r:id="rId160" xr:uid="{A12EC756-70CD-40E6-9294-F68AA9F93638}"/>
    <hyperlink ref="F609" r:id="rId161" xr:uid="{87731195-82F6-4FC0-9B2B-3C746C40215A}"/>
    <hyperlink ref="F612" r:id="rId162" xr:uid="{E79EEEFB-77F3-4401-B44A-B8A9D038865B}"/>
    <hyperlink ref="F615" r:id="rId163" xr:uid="{B2AE9F17-6A54-4487-9E21-7C2351EF6912}"/>
    <hyperlink ref="F618" r:id="rId164" xr:uid="{5C729147-C881-45C1-AD35-1C0BD3C4EC63}"/>
    <hyperlink ref="F621" r:id="rId165" xr:uid="{49021041-6B13-4D21-9CE3-FB2F7A85346F}"/>
    <hyperlink ref="F624" r:id="rId166" xr:uid="{0E49BEA2-FC07-4067-B55F-2000B571360A}"/>
    <hyperlink ref="F627" r:id="rId167" xr:uid="{5F78E522-E13F-4185-BEE8-A66F3623A3A9}"/>
    <hyperlink ref="F630" r:id="rId168" xr:uid="{915906BA-1418-4643-A097-74D6CEE8A6E7}"/>
    <hyperlink ref="F633" r:id="rId169" xr:uid="{329F0437-DC05-4D6C-A83C-1564B3EC6522}"/>
    <hyperlink ref="F636" r:id="rId170" xr:uid="{61AB1197-58BF-4E07-9103-25996CF6B87F}"/>
    <hyperlink ref="F639" r:id="rId171" xr:uid="{22EE7579-6CC4-4A09-8140-5691F24C74C7}"/>
    <hyperlink ref="F642" r:id="rId172" xr:uid="{94C06BF4-F754-4064-BAAF-2B72AC8450EC}"/>
    <hyperlink ref="F645" r:id="rId173" xr:uid="{8509A119-F8C7-419F-80C5-0EC2D220E078}"/>
    <hyperlink ref="F648" r:id="rId174" xr:uid="{8B25E614-4C1B-4D56-9ACA-198A083A6F4B}"/>
    <hyperlink ref="F651" r:id="rId175" xr:uid="{78B4861D-F1C9-4E91-AAD1-BB9C306370F8}"/>
    <hyperlink ref="F654" r:id="rId176" xr:uid="{E508D06A-53BD-439D-A0C1-5FC7E00BA3BB}"/>
    <hyperlink ref="F657" r:id="rId177" xr:uid="{5871D2C0-43AD-4AC7-9D1F-140FB15C911B}"/>
    <hyperlink ref="F660" r:id="rId178" xr:uid="{BD9C5521-66F4-413F-B07B-4E7015217CBE}"/>
    <hyperlink ref="F663" r:id="rId179" xr:uid="{B2B48521-E3D0-4FDF-8B3C-20441938115E}"/>
    <hyperlink ref="F666" r:id="rId180" xr:uid="{192FB986-7C15-42C4-9AE8-99B0F282B709}"/>
    <hyperlink ref="F669" r:id="rId181" xr:uid="{D8B255E9-526B-4A57-95BE-52839EE943C9}"/>
    <hyperlink ref="F672" r:id="rId182" xr:uid="{C9CB08A0-5185-4694-88EC-9EB290ECA9FC}"/>
    <hyperlink ref="F675" r:id="rId183" xr:uid="{2C9E7632-083C-4383-B466-23C7137C19C5}"/>
    <hyperlink ref="F678" r:id="rId184" xr:uid="{063BA124-DDC7-425A-9B52-963FD5458C63}"/>
    <hyperlink ref="F681" r:id="rId185" xr:uid="{0A13A0F2-9EA5-424F-A579-0F30084861B6}"/>
    <hyperlink ref="F684" r:id="rId186" xr:uid="{9CCE3424-039C-450C-A8B3-AA5F07483748}"/>
    <hyperlink ref="F687" r:id="rId187" xr:uid="{DE5AE5F5-63C2-4AE3-981B-4A1483F1F82F}"/>
    <hyperlink ref="F690" r:id="rId188" xr:uid="{54D14536-172D-4733-8816-1EC3DC11623A}"/>
    <hyperlink ref="F693" r:id="rId189" xr:uid="{FEEACD83-6048-4F86-8AF3-A89D4A16379D}"/>
    <hyperlink ref="F696" r:id="rId190" xr:uid="{D44A09DB-D6FB-43BA-9EBA-10452CA2DC48}"/>
    <hyperlink ref="F699" r:id="rId191" xr:uid="{D84D62D2-1F51-4987-B092-97E1D8A3C95C}"/>
    <hyperlink ref="F702" r:id="rId192" xr:uid="{830C7B4E-ACB4-4062-BFF2-E26E777D78FE}"/>
    <hyperlink ref="F705" r:id="rId193" xr:uid="{595194E8-7784-4E13-8209-79FA41F77DB9}"/>
    <hyperlink ref="F708" r:id="rId194" xr:uid="{51A4B499-4413-4F21-9B4C-8F92607E9AE7}"/>
    <hyperlink ref="F711" r:id="rId195" xr:uid="{3D26E7E1-3DE3-4437-9C67-A9DCC9C90C2B}"/>
    <hyperlink ref="F714" r:id="rId196" xr:uid="{F96B61D7-DE28-4507-B3F2-9FB2D2C0C0FD}"/>
    <hyperlink ref="F717" r:id="rId197" xr:uid="{4ED067E4-2A99-4C44-BFBA-0011C1BAD198}"/>
    <hyperlink ref="F720" r:id="rId198" xr:uid="{B28656F7-E0DB-45AB-8472-C2C135DF7DA4}"/>
    <hyperlink ref="F723" r:id="rId199" xr:uid="{A1577398-65E3-42BB-8FB8-BF8AB5E7B1C6}"/>
    <hyperlink ref="F726" r:id="rId200" xr:uid="{A922B8AE-23F8-422C-98BA-9AADF23D3EDE}"/>
    <hyperlink ref="F730" r:id="rId201" xr:uid="{37749C8E-7355-4523-B33F-623E58036E86}"/>
    <hyperlink ref="F733" r:id="rId202" xr:uid="{88117671-E3A8-4049-9AC8-09F15C902BD3}"/>
    <hyperlink ref="F736" r:id="rId203" xr:uid="{925767E9-2E57-4E66-9583-250F93CD7705}"/>
    <hyperlink ref="F739" r:id="rId204" xr:uid="{68C29223-9CD6-4451-8335-8EE24FE3BC88}"/>
    <hyperlink ref="F742" r:id="rId205" xr:uid="{F58CB690-B5A6-4D28-9BC5-49E207B5AB9A}"/>
    <hyperlink ref="F746" r:id="rId206" xr:uid="{3C8F8F95-7F2B-49F4-8968-466D8EE269BE}"/>
    <hyperlink ref="F749" r:id="rId207" xr:uid="{F84714FC-7DB7-42C9-BB76-6A9C4A0D83AE}"/>
    <hyperlink ref="F752" r:id="rId208" xr:uid="{0C7BE792-99E3-42BB-8CD6-E98A778558EB}"/>
    <hyperlink ref="F755" r:id="rId209" xr:uid="{D7004583-0AA8-46F5-BF4E-4FC11D47FAB6}"/>
    <hyperlink ref="F758" r:id="rId210" xr:uid="{85CEAC65-14EF-4F0D-A64E-E587D601C29F}"/>
    <hyperlink ref="F761" r:id="rId211" xr:uid="{02C82049-19E1-4D5F-AB3E-FD5C06EEC0CF}"/>
    <hyperlink ref="F764" r:id="rId212" xr:uid="{6AB522C8-502E-47AA-9B7B-5F3246809F7C}"/>
    <hyperlink ref="F767" r:id="rId213" xr:uid="{873DE9CB-B863-4432-8583-B7236B86A3E1}"/>
    <hyperlink ref="F770" r:id="rId214" xr:uid="{FA10503C-7C5C-42F3-A5DF-BF1BF2005354}"/>
    <hyperlink ref="F773" r:id="rId215" xr:uid="{7129E5F1-86E9-415D-8328-7CEB793A2FF1}"/>
    <hyperlink ref="F776" r:id="rId216" xr:uid="{145EC8AE-807E-40EE-B6DD-BDBCB8972783}"/>
    <hyperlink ref="F779" r:id="rId217" xr:uid="{0881E574-5C8A-4833-85AF-2833AB8D6B35}"/>
    <hyperlink ref="F782" r:id="rId218" xr:uid="{B4ABB3D5-2EC3-486E-9006-5F36D423F0BA}"/>
    <hyperlink ref="F785" r:id="rId219" xr:uid="{A7886695-588C-444B-8C82-BE79733632F6}"/>
    <hyperlink ref="F788" r:id="rId220" xr:uid="{0E6A4D27-CEBC-4354-9497-8115B703FFFB}"/>
    <hyperlink ref="F791" r:id="rId221" xr:uid="{73FED8EA-76EA-4510-83E9-8A89F15065FF}"/>
    <hyperlink ref="F794" r:id="rId222" xr:uid="{F0281B71-79E0-4519-8FC1-5A1711681E3F}"/>
    <hyperlink ref="F797" r:id="rId223" xr:uid="{B3420F9E-0C6F-4F55-ADE2-4B3E6E6F4238}"/>
    <hyperlink ref="F800" r:id="rId224" xr:uid="{E16DBA66-58BB-454E-98B0-24EAFD02C407}"/>
    <hyperlink ref="F803" r:id="rId225" xr:uid="{335FA000-18A9-45BC-9B5B-A342C98ED09E}"/>
    <hyperlink ref="F806" r:id="rId226" xr:uid="{62E3BDF2-BD9C-4E22-80DC-1BE4344D4FE0}"/>
    <hyperlink ref="F810" r:id="rId227" xr:uid="{9DEAE335-1E73-4CBF-92EC-FA096412C274}"/>
    <hyperlink ref="F813" r:id="rId228" xr:uid="{6C5858C6-CCB6-4E24-A68D-5F356D2C8B49}"/>
    <hyperlink ref="F816" r:id="rId229" xr:uid="{38365946-6514-4468-A67F-70839DE43DD5}"/>
    <hyperlink ref="F819" r:id="rId230" xr:uid="{126B2773-A47D-445C-8C53-E71C302B3522}"/>
    <hyperlink ref="F822" r:id="rId231" xr:uid="{769D324A-2CF1-49DC-9889-C6F56F26CA53}"/>
    <hyperlink ref="F825" r:id="rId232" xr:uid="{BFB4D9E8-8680-4E9A-A5B6-2784B65A6DD6}"/>
    <hyperlink ref="F828" r:id="rId233" xr:uid="{4131653F-D46C-4AB0-BEEF-F9FF667D3F73}"/>
    <hyperlink ref="F831" r:id="rId234" xr:uid="{6E4F9F77-C8BA-4927-A930-39F915AA8CD7}"/>
    <hyperlink ref="F834" r:id="rId235" xr:uid="{E1864B26-365B-43CF-82F6-5B5BADA8202C}"/>
    <hyperlink ref="F837" r:id="rId236" xr:uid="{04F4E0B2-DA20-4717-9D01-13D6E504638A}"/>
    <hyperlink ref="F840" r:id="rId237" xr:uid="{2DCC4BFD-EAEC-4BAC-BF8B-43D9668F231F}"/>
    <hyperlink ref="F843" r:id="rId238" xr:uid="{8050C895-DAF3-4964-A139-53BEB635DBCA}"/>
    <hyperlink ref="F846" r:id="rId239" xr:uid="{E0872DF0-0982-471A-B6FF-FF8F75A3A75B}"/>
    <hyperlink ref="F849" r:id="rId240" xr:uid="{8E0E2F3A-666D-42CF-9C93-266107509212}"/>
    <hyperlink ref="F852" r:id="rId241" xr:uid="{72272372-536D-4784-86BB-33533F3D35B7}"/>
    <hyperlink ref="F855" r:id="rId242" xr:uid="{2CBE9F30-596E-4CDF-8091-B7E8BD8422C5}"/>
    <hyperlink ref="F858" r:id="rId243" xr:uid="{37BF7B5B-ED70-46A4-8428-8C680A824748}"/>
    <hyperlink ref="F861" r:id="rId244" xr:uid="{0F6E403A-2078-4CAF-BD28-ED8842A33DA5}"/>
    <hyperlink ref="F864" r:id="rId245" xr:uid="{30529847-091E-42AB-82F1-C6957AF1B09E}"/>
    <hyperlink ref="F867" r:id="rId246" xr:uid="{92BAB507-3BD3-4920-936A-B84D7B8BB5B0}"/>
    <hyperlink ref="F870" r:id="rId247" xr:uid="{CAB70148-4B14-4620-BE5F-C050C5DEB7AE}"/>
    <hyperlink ref="F873" r:id="rId248" xr:uid="{108A119F-2B69-4E6F-A4A7-96D9526943DD}"/>
    <hyperlink ref="F876" r:id="rId249" xr:uid="{80AD6298-81D7-4686-8289-B758F5B9E289}"/>
    <hyperlink ref="F879" r:id="rId250" xr:uid="{6B57D5EC-0DB4-40A9-B2BB-62C9ED5368DC}"/>
    <hyperlink ref="F882" r:id="rId251" xr:uid="{C8586C29-269B-4683-9BC3-AD065EE53D28}"/>
    <hyperlink ref="F885" r:id="rId252" xr:uid="{21C9130D-6F17-4EC6-AD5C-AFD970742CC3}"/>
    <hyperlink ref="F888" r:id="rId253" xr:uid="{1282856D-ECC9-4B41-8EF6-FA2690EFB3C5}"/>
    <hyperlink ref="F891" r:id="rId254" xr:uid="{EC39CF6A-C71E-48EF-835F-8404B04FB16B}"/>
    <hyperlink ref="F894" r:id="rId255" xr:uid="{3201641B-1662-4474-A6FA-E112AEFD0F9C}"/>
    <hyperlink ref="F897" r:id="rId256" xr:uid="{4EEF2E05-3894-460B-9538-8123A1689CBB}"/>
    <hyperlink ref="F900" r:id="rId257" xr:uid="{C32115A4-BE0D-4F41-A4CD-653701FEE451}"/>
    <hyperlink ref="F903" r:id="rId258" xr:uid="{53494088-10C9-43E6-B36D-C9B6B953AF73}"/>
    <hyperlink ref="F906" r:id="rId259" xr:uid="{7C5E27B1-4201-4060-BEC2-E9FEEDFE75EB}"/>
    <hyperlink ref="F909" r:id="rId260" xr:uid="{C01E2B22-7AF5-40A1-B847-8E66C3658430}"/>
    <hyperlink ref="F912" r:id="rId261" xr:uid="{430B1F9B-8F31-4FB7-AA72-AF5622D78E70}"/>
    <hyperlink ref="F915" r:id="rId262" xr:uid="{49867282-5718-4A8E-8929-33E9194D52C2}"/>
    <hyperlink ref="F918" r:id="rId263" xr:uid="{230A7435-5636-4376-A0E5-15C0C47CC67A}"/>
    <hyperlink ref="F921" r:id="rId264" xr:uid="{4BB2397F-C718-4BCC-8FDC-D1DCE134D949}"/>
    <hyperlink ref="F925" r:id="rId265" xr:uid="{238051AC-586B-4999-9EBF-639CF519545F}"/>
    <hyperlink ref="F928" r:id="rId266" xr:uid="{FDC189F3-CFFD-419D-BF41-1EF23508D88D}"/>
    <hyperlink ref="F931" r:id="rId267" xr:uid="{6E7C68F6-F26F-42E3-A021-2466F6160553}"/>
    <hyperlink ref="F934" r:id="rId268" xr:uid="{A12D5260-2F48-4716-81B4-16DC0D71A28F}"/>
    <hyperlink ref="F937" r:id="rId269" xr:uid="{FCC57790-3153-4274-A890-576F6078E006}"/>
    <hyperlink ref="F940" r:id="rId270" xr:uid="{5D47A075-4E11-4B4B-AD69-379D82B25A68}"/>
    <hyperlink ref="F943" r:id="rId271" xr:uid="{C31F5B35-4F6E-424D-9AC3-9463D46FCF11}"/>
    <hyperlink ref="F946" r:id="rId272" xr:uid="{DE59CAA8-FD98-49ED-B8FE-56B0DEBDA72E}"/>
    <hyperlink ref="F949" r:id="rId273" xr:uid="{BDF92AE9-7104-43C0-8F9C-99393D970B03}"/>
    <hyperlink ref="F952" r:id="rId274" xr:uid="{3BA2AA63-35B6-42F8-A54F-DD48C0CB5AB1}"/>
    <hyperlink ref="F955" r:id="rId275" xr:uid="{353D9D4E-AB21-4A10-AFFF-E79256EAFFD4}"/>
    <hyperlink ref="F958" r:id="rId276" xr:uid="{E8679E9A-518E-4701-9E32-15816BA82A47}"/>
    <hyperlink ref="F961" r:id="rId277" xr:uid="{94440739-1F5E-488C-8779-87738BDFC291}"/>
    <hyperlink ref="F964" r:id="rId278" xr:uid="{DC495AEB-E724-4862-BA92-42D7C5724D22}"/>
    <hyperlink ref="F967" r:id="rId279" xr:uid="{F7677DA5-2524-42BE-ACD1-8B2D91CA4F9A}"/>
    <hyperlink ref="F970" r:id="rId280" xr:uid="{572883A1-B687-44C9-B6B5-C414E88CCC95}"/>
    <hyperlink ref="F973" r:id="rId281" xr:uid="{75023424-BE86-4CA9-9F23-717B2378F0CA}"/>
    <hyperlink ref="F976" r:id="rId282" xr:uid="{E3B7FC71-2A83-425D-9925-6BC1C6A5D676}"/>
    <hyperlink ref="F979" r:id="rId283" xr:uid="{3DD213A3-B6F7-4DFD-9B52-138653518677}"/>
    <hyperlink ref="F982" r:id="rId284" xr:uid="{4C138EE0-2B1D-467C-A917-F595FA9217C9}"/>
    <hyperlink ref="F985" r:id="rId285" xr:uid="{89BD1307-7D6D-4A4D-945B-F3E175A7B626}"/>
    <hyperlink ref="F988" r:id="rId286" xr:uid="{1862647A-AA17-4EA6-9E74-E7404F2DBDEA}"/>
    <hyperlink ref="F991" r:id="rId287" xr:uid="{03E57DC3-D107-4171-8B32-CF4AA22C98BB}"/>
    <hyperlink ref="F994" r:id="rId288" xr:uid="{410A5ED0-B8E2-4BE2-AEE9-D023BF079897}"/>
    <hyperlink ref="F997" r:id="rId289" xr:uid="{043DAB79-0CD6-4EB2-B90D-C827321684A3}"/>
    <hyperlink ref="F1000" r:id="rId290" xr:uid="{C9D9F708-1AE1-4773-A441-2F6D743375A2}"/>
    <hyperlink ref="F1003" r:id="rId291" xr:uid="{DEEAFAB4-18DB-493A-A4E0-104D3D31A528}"/>
    <hyperlink ref="F1006" r:id="rId292" xr:uid="{7EB6CE60-9288-4CD3-8844-D30EC555545A}"/>
    <hyperlink ref="F1009" r:id="rId293" xr:uid="{01A3BD6B-B8A0-4E4F-8135-DD18FC1A1E7B}"/>
    <hyperlink ref="F1012" r:id="rId294" xr:uid="{71937222-9F14-4823-84C2-8993936078FB}"/>
    <hyperlink ref="F1015" r:id="rId295" xr:uid="{4798075B-DC75-411D-A0CA-3CB27A9F3D40}"/>
    <hyperlink ref="F1018" r:id="rId296" xr:uid="{CB701BCA-41DF-4E11-9197-566D89E83FF5}"/>
    <hyperlink ref="F1021" r:id="rId297" xr:uid="{1916CEBD-9E3E-49AC-B707-D18602C9D4E1}"/>
    <hyperlink ref="F1024" r:id="rId298" xr:uid="{225786B7-C243-4E5C-AF75-CF0DF69F7198}"/>
    <hyperlink ref="F1027" r:id="rId299" xr:uid="{C93E4FAA-0632-4B0C-B9E0-B0C0B7BCCDA0}"/>
    <hyperlink ref="F1030" r:id="rId300" xr:uid="{83DB7F20-1018-4171-B947-E61209C1A66E}"/>
    <hyperlink ref="F1033" r:id="rId301" xr:uid="{9903AB55-1FAF-4249-A03D-B094256BF74B}"/>
    <hyperlink ref="F1036" r:id="rId302" xr:uid="{15A1C1FC-B94A-4F10-BAD3-2A1F535728BD}"/>
    <hyperlink ref="F1039" r:id="rId303" xr:uid="{32AFF864-EFB2-401B-8684-92BD4701F1A8}"/>
    <hyperlink ref="F1042" r:id="rId304" xr:uid="{BF881709-A30D-4A9F-8C65-24B9E2D82647}"/>
    <hyperlink ref="F1045" r:id="rId305" xr:uid="{EF1D4A10-0631-4BAC-9843-32AEB9F222D8}"/>
    <hyperlink ref="F1048" r:id="rId306" xr:uid="{2092C07D-38E4-421C-9657-D3061595E163}"/>
    <hyperlink ref="F1051" r:id="rId307" xr:uid="{4D0F20D2-8985-4B7B-9F9D-B76267364ED7}"/>
    <hyperlink ref="F1054" r:id="rId308" xr:uid="{EA28709E-A264-466B-8C85-0786E7A2C90D}"/>
    <hyperlink ref="F1057" r:id="rId309" xr:uid="{A9BD4069-C84D-472E-8D0E-A18708A9D847}"/>
    <hyperlink ref="F1060" r:id="rId310" xr:uid="{D5A1CD2C-4994-48C2-9DE0-8572D73B164A}"/>
    <hyperlink ref="F1063" r:id="rId311" xr:uid="{ABD52551-3400-4E43-B0AA-E859ED775363}"/>
    <hyperlink ref="F1066" r:id="rId312" xr:uid="{3554B5A9-D272-4D2A-91A6-90E9ADB03743}"/>
    <hyperlink ref="F1069" r:id="rId313" xr:uid="{54683764-5740-4368-B61B-EF701C0C6F74}"/>
    <hyperlink ref="F1072" r:id="rId314" xr:uid="{0B4C4A89-D828-4E9E-B648-450A5BBF4B40}"/>
    <hyperlink ref="F1075" r:id="rId315" xr:uid="{8DE6C771-4C18-4EE1-B0E0-0EFDC2D920B3}"/>
    <hyperlink ref="F1078" r:id="rId316" xr:uid="{24639B7F-4FD0-4464-B35C-985CE4996D8A}"/>
    <hyperlink ref="F1081" r:id="rId317" xr:uid="{E8E61117-8D5F-4E38-9AD6-532940E755A5}"/>
    <hyperlink ref="F1084" r:id="rId318" xr:uid="{2AAE6866-17F7-4D83-917D-E1D789A69705}"/>
    <hyperlink ref="F1088" r:id="rId319" xr:uid="{E905CC02-4029-4C20-A9C6-27BE6583E296}"/>
    <hyperlink ref="F1091" r:id="rId320" xr:uid="{065D55FC-533F-404B-9945-8426AC0AA4B3}"/>
    <hyperlink ref="F1094" r:id="rId321" xr:uid="{855810C1-3CCE-4E0C-96E1-5F9D1A022B54}"/>
    <hyperlink ref="F1097" r:id="rId322" xr:uid="{0B90B3FE-D6A7-4711-BC66-F3AFFE16343F}"/>
    <hyperlink ref="F1100" r:id="rId323" xr:uid="{40830E75-C0CD-4CB5-AA45-45BC157E80A9}"/>
    <hyperlink ref="F1103" r:id="rId324" xr:uid="{5FB01B93-BA32-41E9-9117-57E7F9562E0F}"/>
    <hyperlink ref="F1106" r:id="rId325" xr:uid="{DCBA1FDC-4F34-42C5-B8EA-23AF70922A9A}"/>
    <hyperlink ref="F1109" r:id="rId326" xr:uid="{8692DE47-2B1C-4397-A6B3-BD395707CA9F}"/>
    <hyperlink ref="F1112" r:id="rId327" xr:uid="{6AC905EE-3A79-461C-9FC7-498F2D37271E}"/>
    <hyperlink ref="F1115" r:id="rId328" xr:uid="{E0F98D49-D30A-456D-BAB6-F0BC8BFC4914}"/>
    <hyperlink ref="F1118" r:id="rId329" xr:uid="{C3C5D46F-6716-4759-BD2E-E832A8370DC0}"/>
    <hyperlink ref="F1121" r:id="rId330" xr:uid="{3995EF21-ABB8-4757-A7B1-F61BEE8E72C8}"/>
    <hyperlink ref="F1124" r:id="rId331" xr:uid="{FBDA3110-5F6A-4AF8-B318-E135ED272192}"/>
    <hyperlink ref="F1127" r:id="rId332" xr:uid="{1A9B00FC-9FBD-4F8C-BD20-754BFAD31187}"/>
    <hyperlink ref="F1130" r:id="rId333" xr:uid="{4A880B66-3173-4D62-A624-ECE1134B8381}"/>
    <hyperlink ref="F1133" r:id="rId334" xr:uid="{7B732CDE-5DE5-4843-A6A2-794CB7AB6B0E}"/>
    <hyperlink ref="F1136" r:id="rId335" xr:uid="{4F94A945-1835-47F2-B1A2-9FFBF5A1FDD6}"/>
    <hyperlink ref="F1139" r:id="rId336" xr:uid="{933D6ED2-037B-48CF-AFB9-45BE7408B23C}"/>
    <hyperlink ref="F1142" r:id="rId337" xr:uid="{861F4B36-59C2-4889-8240-EBA03AF30F2A}"/>
    <hyperlink ref="F1145" r:id="rId338" xr:uid="{EF740B41-3DE5-4E08-AD24-7EE10DB85439}"/>
    <hyperlink ref="F1148" r:id="rId339" xr:uid="{730C06B8-8900-481E-A0BC-0C6FA1192C20}"/>
    <hyperlink ref="F1151" r:id="rId340" xr:uid="{9CB8830A-8D3B-4284-AC11-44AD63545582}"/>
    <hyperlink ref="F1154" r:id="rId341" xr:uid="{6E2E6EA3-133D-46EC-B1FA-4B137120FB34}"/>
    <hyperlink ref="F1157" r:id="rId342" xr:uid="{6C3A07C3-1933-4F58-939C-F9EA1369619B}"/>
    <hyperlink ref="F1160" r:id="rId343" xr:uid="{C14CA086-9718-48A6-B4AE-69DD0B7A1689}"/>
    <hyperlink ref="F1163" r:id="rId344" xr:uid="{F8CCC33B-7FF1-4BEC-B4D6-5490D8AB88FC}"/>
    <hyperlink ref="F1166" r:id="rId345" xr:uid="{BFAD4CAA-C941-4A29-8AE1-2CF412B94BEC}"/>
    <hyperlink ref="F1169" r:id="rId346" xr:uid="{8567BFDE-9A85-44B3-A749-D2B4422F9DC5}"/>
    <hyperlink ref="F1172" r:id="rId347" xr:uid="{DE671576-1C11-449C-9846-D883CC5C5AD3}"/>
    <hyperlink ref="F1175" r:id="rId348" xr:uid="{8F9BB5D6-29C9-48D3-818E-0A3C64D65A25}"/>
    <hyperlink ref="F1178" r:id="rId349" xr:uid="{BEF65EF8-501E-4258-A039-B7997E2609CD}"/>
    <hyperlink ref="F1181" r:id="rId350" xr:uid="{728ABDAA-66D3-4663-A92D-0BDD913DF0A4}"/>
    <hyperlink ref="F1184" r:id="rId351" xr:uid="{5885CDA1-3AA5-4C7C-BCD8-C399481046E5}"/>
    <hyperlink ref="F1187" r:id="rId352" xr:uid="{90FA3DA3-8A26-483F-8236-C2A6603AF4BD}"/>
    <hyperlink ref="F1190" r:id="rId353" xr:uid="{8DA92D20-9B18-46A7-B6E0-6A74E726377A}"/>
    <hyperlink ref="F1193" r:id="rId354" xr:uid="{767D60C9-38A6-45CD-82E5-DF467160134E}"/>
    <hyperlink ref="F1196" r:id="rId355" xr:uid="{6224BBFE-DF85-4498-A832-7EB3BD9E3D00}"/>
    <hyperlink ref="F1199" r:id="rId356" xr:uid="{80CF27AC-59B7-42D0-B554-28A34C0B42CF}"/>
    <hyperlink ref="F1202" r:id="rId357" xr:uid="{F2A4C358-DDEC-4E08-9302-2C0FEE813665}"/>
    <hyperlink ref="F1205" r:id="rId358" xr:uid="{ECA232D2-3665-467A-9EEE-B481270EE165}"/>
    <hyperlink ref="F1208" r:id="rId359" xr:uid="{0F0192A0-1C74-43DF-8415-4708C939D161}"/>
    <hyperlink ref="F1211" r:id="rId360" xr:uid="{D9D4114B-AF05-48F3-960D-9F6928851A44}"/>
    <hyperlink ref="F1214" r:id="rId361" xr:uid="{8F33570A-B2C0-4A04-9E2D-4B33A939FA22}"/>
    <hyperlink ref="F1217" r:id="rId362" xr:uid="{A17E2144-7891-49A9-8F2D-65456D338ECA}"/>
    <hyperlink ref="F1220" r:id="rId363" xr:uid="{450960DC-F031-4020-9A38-C5A3111B86BF}"/>
    <hyperlink ref="F1223" r:id="rId364" xr:uid="{31D11E95-C45B-4F8D-A6BA-DDC9C4F67CA6}"/>
    <hyperlink ref="F1226" r:id="rId365" xr:uid="{90A5AE43-4043-46B1-BE4B-A850F322F3C6}"/>
    <hyperlink ref="F1229" r:id="rId366" xr:uid="{EA225F0F-F804-4079-B5D0-0B86C138B29A}"/>
    <hyperlink ref="F1232" r:id="rId367" xr:uid="{EA43CD21-B907-42A7-8453-094FE028D71F}"/>
    <hyperlink ref="F1235" r:id="rId368" xr:uid="{9536B90D-3827-4476-B08C-5D6A1B7D0374}"/>
    <hyperlink ref="F1238" r:id="rId369" xr:uid="{35B1D08A-E300-4087-B131-ADF86D5107AC}"/>
    <hyperlink ref="F1241" r:id="rId370" xr:uid="{E6BBE039-DB06-404F-986D-791CA80A7ED4}"/>
    <hyperlink ref="F1245" r:id="rId371" xr:uid="{57144CC8-0A4E-4343-A896-18647249DDBD}"/>
    <hyperlink ref="F1248" r:id="rId372" xr:uid="{32B08440-A9F3-453E-945C-9C16D637478F}"/>
    <hyperlink ref="F1251" r:id="rId373" xr:uid="{B3FE236A-6607-4627-B404-63E60BA0D6D2}"/>
    <hyperlink ref="F1254" r:id="rId374" xr:uid="{D79F8620-889D-4135-AFC7-E5917842560D}"/>
    <hyperlink ref="F1257" r:id="rId375" xr:uid="{17AAD48A-D975-4B89-BC50-8AB135FBF97A}"/>
    <hyperlink ref="F1260" r:id="rId376" xr:uid="{8FA729B5-415B-4C54-A3A6-EBACBE980865}"/>
    <hyperlink ref="F1265" r:id="rId377" xr:uid="{F5545602-1CF4-4A6E-A51D-56101BFB8AA1}"/>
    <hyperlink ref="F1270" r:id="rId378" xr:uid="{EFE689CB-D515-4B23-B09F-D2689AB4E271}"/>
    <hyperlink ref="F1275" r:id="rId379" xr:uid="{8EAE26A8-DD58-4CB1-AC0C-A50652208D80}"/>
    <hyperlink ref="F1280" r:id="rId380" xr:uid="{A8E27156-C0A2-4433-82B8-1D11109FC344}"/>
    <hyperlink ref="F1285" r:id="rId381" xr:uid="{953A222E-0639-4420-88F6-5836477796F1}"/>
    <hyperlink ref="F1290" r:id="rId382" xr:uid="{F2FE0B51-97A6-46E7-8E28-E3EB86ACEE09}"/>
    <hyperlink ref="F1295" r:id="rId383" xr:uid="{39F1AC58-C092-4DF4-A4E9-FF0B4556FC8B}"/>
    <hyperlink ref="F1298" r:id="rId384" xr:uid="{F414F082-97E4-425D-ADC9-F024F631B192}"/>
    <hyperlink ref="F1301" r:id="rId385" xr:uid="{799B6378-D393-4D07-9931-61BCA93BCD42}"/>
    <hyperlink ref="F1304" r:id="rId386" xr:uid="{655D05CC-6645-4C5F-8DE6-B875C1144F9D}"/>
    <hyperlink ref="F1307" r:id="rId387" xr:uid="{4E7BB2F9-CFA2-438A-8E16-8D8B8E6A4CB8}"/>
    <hyperlink ref="F1310" r:id="rId388" xr:uid="{B8E57310-6028-4EA4-9041-6AC940049EC4}"/>
    <hyperlink ref="F1313" r:id="rId389" xr:uid="{F0FB496D-5791-4B82-8A67-C065E8549725}"/>
    <hyperlink ref="F1316" r:id="rId390" xr:uid="{8B06A368-BA1A-4027-BC54-A7C2581F8374}"/>
    <hyperlink ref="F1319" r:id="rId391" xr:uid="{F6C70000-5E48-499A-9153-E255AA26C33D}"/>
    <hyperlink ref="F1322" r:id="rId392" xr:uid="{0F359045-46B4-4E22-8471-460906C5F0DA}"/>
    <hyperlink ref="F1325" r:id="rId393" xr:uid="{2CFAE7C2-E5D5-4034-9E2D-35747E7BA957}"/>
    <hyperlink ref="F1328" r:id="rId394" xr:uid="{56955050-9F1D-4870-8248-E6478AABB421}"/>
    <hyperlink ref="F1331" r:id="rId395" xr:uid="{6D1B867B-6956-4348-91D0-03DEFD3310E5}"/>
    <hyperlink ref="F1334" r:id="rId396" xr:uid="{E245C575-01FA-4A96-90DF-7BE65AA3E3D6}"/>
    <hyperlink ref="F1337" r:id="rId397" xr:uid="{202F81DC-EB98-4E5C-A412-D537D3FBE7F8}"/>
    <hyperlink ref="F1340" r:id="rId398" xr:uid="{791DA5C9-FEED-4860-90CF-736BA4B50B01}"/>
    <hyperlink ref="F1343" r:id="rId399" xr:uid="{F7DD0BAF-8F58-41E6-ACAE-BEAFC981E291}"/>
    <hyperlink ref="F1346" r:id="rId400" xr:uid="{884EF21F-0371-4F8B-89CD-EDBC96177823}"/>
    <hyperlink ref="F1349" r:id="rId401" xr:uid="{D89410AD-5693-4C06-84D6-4B79CC1AB97E}"/>
    <hyperlink ref="F1352" r:id="rId402" xr:uid="{5505246F-FC49-49ED-8773-8595E07B1CC8}"/>
    <hyperlink ref="F1355" r:id="rId403" xr:uid="{8F9E76AA-06F1-4003-BA39-381EE5C0C37B}"/>
    <hyperlink ref="F1358" r:id="rId404" xr:uid="{6F3D31D1-4C2F-464F-8E39-B5155DC69023}"/>
    <hyperlink ref="F1361" r:id="rId405" xr:uid="{85444BCA-D51C-4F7F-A830-DC0D5E79980D}"/>
    <hyperlink ref="F1364" r:id="rId406" xr:uid="{0FD6EAEE-E5BD-438E-BF12-A65EAAA3595B}"/>
    <hyperlink ref="F1367" r:id="rId407" xr:uid="{770DB775-B2D2-45F7-B451-0D36AF1F6E99}"/>
    <hyperlink ref="F1370" r:id="rId408" xr:uid="{4D882E27-E0CE-4F40-9141-429E685383A0}"/>
    <hyperlink ref="F1373" r:id="rId409" xr:uid="{4B5865B8-1CA7-4EC2-994D-76308DD9C876}"/>
    <hyperlink ref="F1376" r:id="rId410" xr:uid="{FA00AF20-043B-4F2D-BA33-6666AA301657}"/>
    <hyperlink ref="F1379" r:id="rId411" xr:uid="{E332E3FF-BBCF-4402-99D9-83B5FEC5869C}"/>
    <hyperlink ref="F1382" r:id="rId412" xr:uid="{A4CD5CB8-F079-4E4F-B88F-446187EE5532}"/>
    <hyperlink ref="F1385" r:id="rId413" xr:uid="{50409A58-A6CE-4612-BBE4-B8BC3FBD0D68}"/>
    <hyperlink ref="F1388" r:id="rId414" xr:uid="{AB85EB79-3FF8-424D-BC81-CC8A60827C9A}"/>
    <hyperlink ref="F1391" r:id="rId415" xr:uid="{FB6B7911-BFA4-4F64-B553-853AA278E14C}"/>
    <hyperlink ref="F1394" r:id="rId416" xr:uid="{CEE67DC5-0000-4622-AE36-F6635FE13C35}"/>
    <hyperlink ref="F1397" r:id="rId417" xr:uid="{9FA1EC7E-8BFD-44AC-A9DB-0235C76F54A8}"/>
    <hyperlink ref="F1400" r:id="rId418" xr:uid="{61117539-8392-4DB2-9134-FB764AEE696B}"/>
    <hyperlink ref="F1403" r:id="rId419" xr:uid="{423079AD-299E-48BE-8C02-5F3BE43ABE9E}"/>
    <hyperlink ref="F1406" r:id="rId420" xr:uid="{34233FB5-7F96-4B95-B73E-B136037570E5}"/>
    <hyperlink ref="F1409" r:id="rId421" xr:uid="{8317356D-32EB-4A73-96A2-2F1A62B8EE0F}"/>
    <hyperlink ref="F1412" r:id="rId422" xr:uid="{8D572E4D-8DB6-4857-88D5-3C984324580E}"/>
    <hyperlink ref="F1415" r:id="rId423" xr:uid="{0EB2761C-6072-4B28-93D2-88F8D77278ED}"/>
    <hyperlink ref="F1418" r:id="rId424" xr:uid="{FC49B1F1-19A5-445E-8CD5-4E574783B503}"/>
    <hyperlink ref="F1421" r:id="rId425" xr:uid="{7CF62AFB-74C6-4D71-BB21-7819795B64D3}"/>
    <hyperlink ref="F1424" r:id="rId426" xr:uid="{E2A2E03C-B8FE-4C5A-921F-0E2F7C13EF26}"/>
    <hyperlink ref="F1429" r:id="rId427" xr:uid="{2884F97E-B5FA-4482-ACE1-9EACFCF9AD12}"/>
    <hyperlink ref="F1434" r:id="rId428" xr:uid="{FA8F1D7D-6EB3-4410-B199-E8FCEDC5E479}"/>
    <hyperlink ref="F1439" r:id="rId429" xr:uid="{88CEC229-8C00-43B4-B735-812164D98F9C}"/>
    <hyperlink ref="F1442" r:id="rId430" xr:uid="{DFCEF13D-42F5-40BE-97ED-D9D0CFF5340A}"/>
    <hyperlink ref="F1447" r:id="rId431" xr:uid="{C83D2EC7-0572-49D5-BA10-4E36CF924A2F}"/>
    <hyperlink ref="F1452" r:id="rId432" xr:uid="{70A17091-3D11-4ECE-AEBF-B40CD775353D}"/>
    <hyperlink ref="F1457" r:id="rId433" xr:uid="{CAA9B824-48CE-4FC5-ABDB-E8D350586167}"/>
    <hyperlink ref="F1462" r:id="rId434" xr:uid="{49F0415E-B213-4EC2-854B-666205403450}"/>
    <hyperlink ref="F1467" r:id="rId435" xr:uid="{FED7147D-6164-48ED-924F-BA9F34F0D5BA}"/>
    <hyperlink ref="F1472" r:id="rId436" xr:uid="{92EAD6EA-2F4A-4BB5-A9E7-B6969C6B44B3}"/>
    <hyperlink ref="F1475" r:id="rId437" xr:uid="{E2F0F787-F14A-4EDC-AF3D-4DEE937041ED}"/>
    <hyperlink ref="F1480" r:id="rId438" xr:uid="{ED6712AF-B1BA-4DFF-A26A-6E84CAF003F5}"/>
    <hyperlink ref="F1485" r:id="rId439" xr:uid="{CA9529DA-F434-45A2-9733-A1762FCA4AA5}"/>
    <hyperlink ref="F1488" r:id="rId440" xr:uid="{444F8D09-0E02-4DD8-9C79-077572A1B823}"/>
    <hyperlink ref="F1491" r:id="rId441" xr:uid="{7E8C7E81-7C77-4151-8985-D2596B7E2B11}"/>
    <hyperlink ref="F1494" r:id="rId442" xr:uid="{6D9940F0-7DF3-4AC5-970A-8551DB71AF13}"/>
    <hyperlink ref="F1497" r:id="rId443" xr:uid="{CE5E0A8B-C4A1-4E57-A455-E58996CB30A1}"/>
    <hyperlink ref="F1500" r:id="rId444" xr:uid="{359A5779-00AC-4DD6-BA42-B5073BB5C534}"/>
    <hyperlink ref="F1503" r:id="rId445" xr:uid="{A3E90F46-58DD-4925-B81B-FE9C1752A864}"/>
    <hyperlink ref="F1506" r:id="rId446" xr:uid="{D9B60E17-33DB-469D-82C5-AA8D27066997}"/>
    <hyperlink ref="F1509" r:id="rId447" xr:uid="{87D3BCD1-95CC-4412-A2A7-545BBC994959}"/>
    <hyperlink ref="F1512" r:id="rId448" xr:uid="{17C09AD7-836B-4425-82B7-8CF6AAF93AC2}"/>
    <hyperlink ref="F1515" r:id="rId449" xr:uid="{4D0062A8-529B-4582-A716-9A0F02B47CEE}"/>
    <hyperlink ref="F1518" r:id="rId450" xr:uid="{5F016BF9-E989-45E5-ACAF-BC6C32B74E3C}"/>
    <hyperlink ref="F1521" r:id="rId451" xr:uid="{E9B925CE-1FCD-44A7-A9A6-7F448F3029DE}"/>
    <hyperlink ref="F1524" r:id="rId452" xr:uid="{0B262BA3-5504-4AC2-99E9-39166216C3F9}"/>
    <hyperlink ref="F1527" r:id="rId453" xr:uid="{FFC6BEE3-3B8E-446E-A23B-C1963F468FB8}"/>
    <hyperlink ref="F1530" r:id="rId454" xr:uid="{427B6274-EE3F-4F67-8E73-5CCDDEB7F445}"/>
    <hyperlink ref="F1533" r:id="rId455" xr:uid="{38B3F426-F4BD-4B94-A5FC-ABD9C83A6A5A}"/>
    <hyperlink ref="F1536" r:id="rId456" xr:uid="{072D09ED-4D3D-4DDD-AF64-1CEE99F04BC6}"/>
    <hyperlink ref="F1539" r:id="rId457" xr:uid="{3E49FDFE-434B-470E-B39F-1C343C51624A}"/>
    <hyperlink ref="F1542" r:id="rId458" xr:uid="{777F39C0-9275-4C36-B1A0-6AB94AAE3819}"/>
    <hyperlink ref="F1545" r:id="rId459" xr:uid="{574A9171-2451-4D22-87F2-618471FE8E90}"/>
    <hyperlink ref="F1548" r:id="rId460" xr:uid="{8539D702-BE38-4A1E-B60E-A921E59606DB}"/>
    <hyperlink ref="F1551" r:id="rId461" xr:uid="{9C88AD85-BAD7-486D-8BE4-35680287C58B}"/>
    <hyperlink ref="F1554" r:id="rId462" xr:uid="{37C9DFAF-E149-41DA-9E0B-55B0C61CFFFB}"/>
    <hyperlink ref="F1557" r:id="rId463" xr:uid="{DED946D1-3D95-41D3-A858-BEF8E1B2DE33}"/>
    <hyperlink ref="F1560" r:id="rId464" xr:uid="{D5F569E4-3BA5-4996-8069-0F7E06C77812}"/>
    <hyperlink ref="F1563" r:id="rId465" xr:uid="{527AA888-5274-4B5E-A17D-11FD6CAAB710}"/>
    <hyperlink ref="F1566" r:id="rId466" xr:uid="{6644285B-4453-4A4B-9BD5-95E98A512736}"/>
    <hyperlink ref="F1569" r:id="rId467" xr:uid="{2747A643-266F-493B-B10D-88EFE9835192}"/>
    <hyperlink ref="F1574" r:id="rId468" xr:uid="{4D328472-5147-46ED-8B92-525D4C6343FA}"/>
    <hyperlink ref="F1579" r:id="rId469" xr:uid="{03088220-6D9C-4DEF-8202-393F5DD47409}"/>
    <hyperlink ref="F1582" r:id="rId470" xr:uid="{DDDB846A-9EE4-4450-87AE-D29B5261B16A}"/>
    <hyperlink ref="F1585" r:id="rId471" xr:uid="{7DA6D507-6060-442A-83A7-8D3FDE6F34CA}"/>
    <hyperlink ref="F1588" r:id="rId472" xr:uid="{3E5022FA-74B4-43C4-8AD5-85B1B6547DA7}"/>
    <hyperlink ref="F1591" r:id="rId473" xr:uid="{0BCF5D87-9F1D-4065-9CD9-E91AB67DBD12}"/>
    <hyperlink ref="F1594" r:id="rId474" xr:uid="{F42C025E-13CE-4FFA-B767-1E837A490AAD}"/>
    <hyperlink ref="F1597" r:id="rId475" xr:uid="{4CDC0D24-C06F-4C4D-8CA7-7321CE49873B}"/>
    <hyperlink ref="F1600" r:id="rId476" xr:uid="{D6BD84BB-F185-4A8D-861B-7A497AA468BB}"/>
    <hyperlink ref="F1603" r:id="rId477" xr:uid="{4B520470-4AB5-4FAF-8A74-FB2922E8B2E7}"/>
    <hyperlink ref="F1606" r:id="rId478" xr:uid="{F05DBCB7-7CA3-4C4D-80B6-D539B6BF97E0}"/>
    <hyperlink ref="F1609" r:id="rId479" xr:uid="{9EFED322-3916-4C5F-B327-6D0734327A14}"/>
    <hyperlink ref="F1612" r:id="rId480" xr:uid="{6D47539C-C7E5-4CB7-884F-740160036C19}"/>
    <hyperlink ref="F1615" r:id="rId481" xr:uid="{96C7821A-A238-41D8-8F8A-C79EDD68FE07}"/>
    <hyperlink ref="F1618" r:id="rId482" xr:uid="{24141734-3C1F-4476-A13A-A2ADF04FEC34}"/>
    <hyperlink ref="F1621" r:id="rId483" xr:uid="{FB149DDF-31CE-400E-BA65-D9B88DBE3791}"/>
    <hyperlink ref="F1624" r:id="rId484" xr:uid="{591886D6-79A9-4FF0-B6FB-91AD90B8216A}"/>
    <hyperlink ref="F1627" r:id="rId485" xr:uid="{B6118B6F-4B59-4611-AB9C-A5E3E1DC6DC6}"/>
    <hyperlink ref="F1630" r:id="rId486" xr:uid="{86C73391-D0EC-4DB4-8770-A21F2D8E9C27}"/>
    <hyperlink ref="F1633" r:id="rId487" xr:uid="{A3D02649-E873-435D-9816-64187A9F7EA9}"/>
    <hyperlink ref="F1636" r:id="rId488" xr:uid="{4397EDDD-31D7-462B-B373-96BF17FD821F}"/>
    <hyperlink ref="F1639" r:id="rId489" xr:uid="{F9508B46-6853-4094-BB34-C1E28396B623}"/>
    <hyperlink ref="F1642" r:id="rId490" xr:uid="{21BD7758-5DB3-4E6D-813B-23BD907EF964}"/>
    <hyperlink ref="F1645" r:id="rId491" xr:uid="{D0502DFC-8C24-419E-BBFC-DCE27B0EDF93}"/>
    <hyperlink ref="F1648" r:id="rId492" xr:uid="{3D343D25-7AFA-4BF9-9164-FED5BD2BE72E}"/>
    <hyperlink ref="F1651" r:id="rId493" xr:uid="{7460B2FD-C5DE-4715-A4A7-7AB977F201B1}"/>
    <hyperlink ref="F1654" r:id="rId494" xr:uid="{9A6060FA-D59E-4E46-8029-3DA4B66F9706}"/>
    <hyperlink ref="F1657" r:id="rId495" xr:uid="{08E8F7B3-A460-4370-9956-B1243801B90C}"/>
    <hyperlink ref="F1660" r:id="rId496" xr:uid="{EBB2E21D-0DEC-4E51-8591-BC8A1401E2BD}"/>
    <hyperlink ref="F1663" r:id="rId497" xr:uid="{8802F429-767E-4966-A3E7-3AE2DDA95F7E}"/>
    <hyperlink ref="F1666" r:id="rId498" xr:uid="{22651432-1339-4EDA-894A-9FEB95EBA769}"/>
    <hyperlink ref="F1669" r:id="rId499" xr:uid="{F2150248-73D3-4934-8602-F9339F96CDC8}"/>
    <hyperlink ref="F1672" r:id="rId500" xr:uid="{85219C74-5706-43DF-81B0-6624511FCB91}"/>
    <hyperlink ref="F1675" r:id="rId501" xr:uid="{E3D16611-3264-4B94-B6FC-79EFDE33A7C2}"/>
    <hyperlink ref="F1678" r:id="rId502" xr:uid="{78F2AAAF-6D96-4076-94DE-31AA6FFE038F}"/>
    <hyperlink ref="F1681" r:id="rId503" xr:uid="{DDC2C648-D160-447C-86ED-5A011820584A}"/>
    <hyperlink ref="F1684" r:id="rId504" xr:uid="{20F651E4-EB52-4275-8CB8-9CA304004ADE}"/>
    <hyperlink ref="F1687" r:id="rId505" xr:uid="{3F804516-4C3D-4932-96E3-7370CA63B56B}"/>
    <hyperlink ref="F1690" r:id="rId506" xr:uid="{A5AA091F-34E9-441E-AE4F-8FE6300D3C1B}"/>
    <hyperlink ref="F1693" r:id="rId507" xr:uid="{0707E930-1393-46B7-8422-B10BD73BF571}"/>
    <hyperlink ref="F1696" r:id="rId508" xr:uid="{77BE4549-6147-4538-AD5B-DD9F04966BE7}"/>
    <hyperlink ref="F1699" r:id="rId509" xr:uid="{5706FA49-E593-414C-B59F-28CF98E78EFC}"/>
    <hyperlink ref="F1702" r:id="rId510" xr:uid="{57455CC4-CE05-41A3-A022-0DCC4BF1773A}"/>
    <hyperlink ref="F1705" r:id="rId511" xr:uid="{C0C890AB-A02C-45B8-AB5C-22E23C5EC395}"/>
    <hyperlink ref="F1708" r:id="rId512" xr:uid="{A91D64C2-B221-4934-83E0-4318EBB999FC}"/>
    <hyperlink ref="F1711" r:id="rId513" xr:uid="{4844A004-4B93-45BF-A7E4-C0D28AA48B4B}"/>
    <hyperlink ref="F1714" r:id="rId514" xr:uid="{7579CEA1-4D9D-4281-AF47-3547DB78D719}"/>
    <hyperlink ref="F1717" r:id="rId515" xr:uid="{7AB24648-5CA0-448C-BD39-D1A35FA82E00}"/>
    <hyperlink ref="F1720" r:id="rId516" xr:uid="{8C477180-F334-4A79-8F44-B36E3EA75219}"/>
    <hyperlink ref="F1723" r:id="rId517" xr:uid="{247578A1-91CE-4FA2-A447-4E6977C0C82B}"/>
    <hyperlink ref="F1726" r:id="rId518" xr:uid="{0ED1F61A-794A-4FA3-A557-444825DE63ED}"/>
    <hyperlink ref="F1729" r:id="rId519" xr:uid="{6E02C711-B65B-4FC1-88D1-A6E43A746326}"/>
    <hyperlink ref="F1732" r:id="rId520" xr:uid="{1739497C-48EA-4514-9829-A23ED56E604F}"/>
    <hyperlink ref="F1735" r:id="rId521" xr:uid="{08BCC0B0-7F09-468F-9DEE-78B2ACF72A9A}"/>
    <hyperlink ref="F1738" r:id="rId522" xr:uid="{C1F60235-9531-4EF6-A161-437DCE08E2FA}"/>
    <hyperlink ref="F1741" r:id="rId523" xr:uid="{7FA78014-A82D-4050-B8DD-75C54C0438D8}"/>
    <hyperlink ref="F1744" r:id="rId524" xr:uid="{AC2664C1-41C1-46E2-9A3C-AA9F42646976}"/>
    <hyperlink ref="F1747" r:id="rId525" xr:uid="{C3C6885F-EBB2-48C7-9F32-9073C330E626}"/>
    <hyperlink ref="F1750" r:id="rId526" xr:uid="{E6BECEDE-9A08-4043-8BB3-7CE03EE2ADA2}"/>
    <hyperlink ref="F1753" r:id="rId527" xr:uid="{358F4054-B31F-4325-BD10-C644EE541912}"/>
    <hyperlink ref="F1756" r:id="rId528" xr:uid="{7B56FBB7-645D-454D-B5D3-96EEE8902C43}"/>
    <hyperlink ref="F1759" r:id="rId529" xr:uid="{BFE42F22-77FC-4F89-B7FD-DDE615C54581}"/>
    <hyperlink ref="F1762" r:id="rId530" xr:uid="{D22E24C0-6F6B-420F-98DC-158505112528}"/>
    <hyperlink ref="F1765" r:id="rId531" xr:uid="{605D809C-8F80-4DE0-BF07-37C30E65EF79}"/>
    <hyperlink ref="F1768" r:id="rId532" xr:uid="{C698894B-F894-47B2-A61B-7B8F17CB446B}"/>
    <hyperlink ref="F1771" r:id="rId533" xr:uid="{2DF2542B-302B-4E2E-9657-12076289A545}"/>
    <hyperlink ref="F1774" r:id="rId534" xr:uid="{2B6BC3B8-FB0B-4780-9F1C-A139D0F76ECB}"/>
    <hyperlink ref="F1777" r:id="rId535" xr:uid="{1F9CF51A-B1DF-4AA8-BBFA-62F9744B1DCB}"/>
    <hyperlink ref="F1780" r:id="rId536" xr:uid="{58A5B974-5500-4BA4-B879-A090052FE04E}"/>
    <hyperlink ref="F1783" r:id="rId537" xr:uid="{5B8BFD40-FC1A-4A88-9D06-4283EDA5788A}"/>
    <hyperlink ref="F1786" r:id="rId538" xr:uid="{80FED61C-8D9C-494B-A464-E4C701BC5B16}"/>
    <hyperlink ref="F1789" r:id="rId539" xr:uid="{ADEF650D-D220-42F8-9CF6-8220D07DBDB8}"/>
    <hyperlink ref="F1792" r:id="rId540" xr:uid="{0271B1AF-1266-484B-A688-9BE110F1AEB5}"/>
    <hyperlink ref="F1795" r:id="rId541" xr:uid="{0175B891-680A-40B0-B505-0C3FA729DB0B}"/>
    <hyperlink ref="F1798" r:id="rId542" xr:uid="{C3F52E7C-D6B8-4544-AE18-D3A6A4A97C1B}"/>
    <hyperlink ref="F1801" r:id="rId543" xr:uid="{2BAE0FFC-B51F-4E12-9874-DAD02623322B}"/>
    <hyperlink ref="F1804" r:id="rId544" xr:uid="{35803273-FE27-4583-A55C-D5073E1814AD}"/>
    <hyperlink ref="F1807" r:id="rId545" xr:uid="{C799C394-965A-4C65-8883-FA0E2853FF2A}"/>
    <hyperlink ref="F1810" r:id="rId546" xr:uid="{24FCCCEF-8249-4583-9CD6-18D78DB77E16}"/>
    <hyperlink ref="F1813" r:id="rId547" xr:uid="{016F4159-B949-4D75-A149-07EC81AEA3C1}"/>
    <hyperlink ref="F1816" r:id="rId548" xr:uid="{AB0BA9F8-ECAE-48A5-862C-C9EB6EE6C8D6}"/>
    <hyperlink ref="F1819" r:id="rId549" xr:uid="{2F4C357F-CAA9-4CDE-BF35-D03C29144020}"/>
    <hyperlink ref="F1822" r:id="rId550" xr:uid="{07982911-0541-440D-9694-E86626D09BD6}"/>
    <hyperlink ref="F1825" r:id="rId551" xr:uid="{9D756B2B-D70E-4BDE-AA3B-1AA3D0B42BFE}"/>
    <hyperlink ref="F1828" r:id="rId552" xr:uid="{71D95D47-2FE9-46D7-9473-19FD427963D1}"/>
    <hyperlink ref="F1831" r:id="rId553" xr:uid="{A7CC7FCA-D753-412C-A1E5-C49E621113AB}"/>
    <hyperlink ref="F1834" r:id="rId554" xr:uid="{D2ADCBF0-7D25-4067-8221-533123A4E530}"/>
    <hyperlink ref="F1837" r:id="rId555" xr:uid="{E552715B-45C0-4772-B9DB-5A4B8E94F316}"/>
    <hyperlink ref="F1840" r:id="rId556" xr:uid="{9202E471-2DF7-42ED-92B5-59C194DE0595}"/>
    <hyperlink ref="F1843" r:id="rId557" xr:uid="{8BEB47EC-D7E3-42B8-BCF0-900CCFE5EF50}"/>
    <hyperlink ref="F1846" r:id="rId558" xr:uid="{DB3F5058-DC31-4B15-B465-98B1F8922A4A}"/>
    <hyperlink ref="F1849" r:id="rId559" xr:uid="{E3A3078A-BC73-4696-A7AA-0FD07DA84AE6}"/>
    <hyperlink ref="F1852" r:id="rId560" xr:uid="{25D61C7F-A943-4ECE-82C9-AAE65B2F771A}"/>
    <hyperlink ref="F1855" r:id="rId561" xr:uid="{3CD804FD-E3FD-42DF-BA0B-83487D319C22}"/>
    <hyperlink ref="F1858" r:id="rId562" xr:uid="{4D5E8588-8FB9-466A-81A8-9CF5BBB7B6F4}"/>
    <hyperlink ref="F1861" r:id="rId563" xr:uid="{FD5E0ADE-C83C-4B27-847A-8831D1DAD5C7}"/>
    <hyperlink ref="F1864" r:id="rId564" xr:uid="{EFE58283-B8AB-4249-9098-32452A44404A}"/>
    <hyperlink ref="F1867" r:id="rId565" xr:uid="{4CEFCFBA-3C6E-4361-92F0-4A90F43C5FA9}"/>
    <hyperlink ref="F1870" r:id="rId566" xr:uid="{AA2CCF4B-3063-40CE-9553-45CBC9E24FC3}"/>
    <hyperlink ref="F1873" r:id="rId567" xr:uid="{24347A75-FFDB-4298-B6C3-90E9EA43F604}"/>
    <hyperlink ref="F1876" r:id="rId568" xr:uid="{FA20135F-B989-4B26-9CD0-019FFBA796A3}"/>
    <hyperlink ref="F1879" r:id="rId569" xr:uid="{63D36542-7774-4A4B-8203-1683A3DC1DF6}"/>
    <hyperlink ref="F1882" r:id="rId570" xr:uid="{9A8E0067-B0E9-4DB8-9BB2-90284D0EAC20}"/>
    <hyperlink ref="F1885" r:id="rId571" xr:uid="{25BE8770-413F-4E0B-9801-FF8C78598958}"/>
    <hyperlink ref="F1888" r:id="rId572" xr:uid="{0BD0C764-9337-4791-8989-57F229BE5022}"/>
    <hyperlink ref="F1891" r:id="rId573" xr:uid="{B74C9B46-9072-4330-A4AB-9BEE80C0ACF2}"/>
    <hyperlink ref="F1894" r:id="rId574" xr:uid="{2E73D4AF-DDCC-410A-97C1-8B94E62DB106}"/>
    <hyperlink ref="F1897" r:id="rId575" xr:uid="{09AF5CD3-F7C1-4065-B277-C269411878F5}"/>
    <hyperlink ref="F1900" r:id="rId576" xr:uid="{1AC14B9D-E744-4FC1-88DA-B51747F1DEE9}"/>
    <hyperlink ref="F1903" r:id="rId577" xr:uid="{03407290-557F-4341-8EAA-01B5CFB02CAC}"/>
    <hyperlink ref="F1906" r:id="rId578" xr:uid="{3E841F8F-49F9-4C2F-A3C3-2F7705596A3B}"/>
    <hyperlink ref="F1909" r:id="rId579" xr:uid="{3811D3FF-E8C3-42F5-B0D3-E959B85A7CD6}"/>
    <hyperlink ref="F1912" r:id="rId580" xr:uid="{5BB48B6A-71E5-46F4-ABF5-D7AB2669B6C7}"/>
    <hyperlink ref="F1915" r:id="rId581" xr:uid="{E5D6FEE2-CDD8-47C3-A9D4-4BEA04F881D0}"/>
    <hyperlink ref="F1918" r:id="rId582" xr:uid="{76F89E05-D647-4E79-87F1-E4B62E73E529}"/>
    <hyperlink ref="F1921" r:id="rId583" xr:uid="{7AC89955-6B0E-4F87-A02E-720C2CC3E15C}"/>
    <hyperlink ref="F1924" r:id="rId584" xr:uid="{45BED73E-4824-41D2-8E0F-0CAE6E543C29}"/>
    <hyperlink ref="F1927" r:id="rId585" xr:uid="{6AFA958E-0C28-4938-BAB0-1B71BBD4F6F0}"/>
    <hyperlink ref="F1930" r:id="rId586" xr:uid="{837F508F-B2B2-4EA7-9659-A0CA29C87936}"/>
    <hyperlink ref="F1933" r:id="rId587" xr:uid="{4C832F8A-A4B0-4EC6-85EC-8C0ACCD33655}"/>
    <hyperlink ref="F1936" r:id="rId588" xr:uid="{C852CC5F-5900-42DE-99B4-54E037DD8B4D}"/>
    <hyperlink ref="F1939" r:id="rId589" xr:uid="{8D3D81FB-5E38-4372-BE32-06D0751080A4}"/>
    <hyperlink ref="F1942" r:id="rId590" xr:uid="{0B3CCD51-C33A-4513-857E-824C4379AB2F}"/>
    <hyperlink ref="F1945" r:id="rId591" xr:uid="{46739C3D-E068-4F47-ADEF-2F9F78AB6A24}"/>
    <hyperlink ref="F1948" r:id="rId592" xr:uid="{A9CE7153-DD08-4A16-98E9-D87D0ADB6C0D}"/>
    <hyperlink ref="F1953" r:id="rId593" xr:uid="{D1641550-D80C-4169-B3AA-EDDBC3BAEDE5}"/>
    <hyperlink ref="F1956" r:id="rId594" xr:uid="{A99E6AD6-7AC4-410B-B808-98A3795085C8}"/>
    <hyperlink ref="F1959" r:id="rId595" xr:uid="{0FDF35F1-EEC6-4F0E-99DC-EF9D9D6FABFF}"/>
    <hyperlink ref="F1962" r:id="rId596" xr:uid="{91A67752-D133-4B77-88EF-439F20C78ED9}"/>
    <hyperlink ref="F1965" r:id="rId597" xr:uid="{2E01DE43-D419-457B-A265-C0AC490C1554}"/>
    <hyperlink ref="F1968" r:id="rId598" xr:uid="{24F25A38-26EF-4452-8BA6-2D1837EA70CD}"/>
    <hyperlink ref="F1971" r:id="rId599" xr:uid="{EB8EAC9B-0B31-4649-8309-FCFAFB3433AD}"/>
    <hyperlink ref="F1974" r:id="rId600" xr:uid="{22AFFC58-F790-4C8D-BEC8-D02E3F2B6C24}"/>
    <hyperlink ref="F1977" r:id="rId601" xr:uid="{083B2ECC-E184-429C-B9F8-2B35F5874017}"/>
    <hyperlink ref="F1980" r:id="rId602" xr:uid="{706F4180-0A76-401B-8EF2-E3CE2FA47490}"/>
    <hyperlink ref="F1983" r:id="rId603" xr:uid="{9188C22B-3E92-4C40-A020-18658CDB7B11}"/>
    <hyperlink ref="F1986" r:id="rId604" xr:uid="{C4106B9A-1EC2-4EFE-9DA2-2B00F7BA036C}"/>
    <hyperlink ref="F1989" r:id="rId605" xr:uid="{21FCB704-AC3B-44CC-A768-189AFF81D1E8}"/>
    <hyperlink ref="F1992" r:id="rId606" xr:uid="{9E658287-E9CC-4C78-8512-C403C89F539A}"/>
    <hyperlink ref="F1995" r:id="rId607" xr:uid="{03544ABE-DB61-4315-B7DC-59851DB4B77E}"/>
    <hyperlink ref="F1998" r:id="rId608" xr:uid="{1C7F0DE8-5ED7-4919-8763-01629AC22D20}"/>
    <hyperlink ref="F2001" r:id="rId609" xr:uid="{99F4E8DE-DC84-4325-9621-C09988ABA252}"/>
    <hyperlink ref="F2004" r:id="rId610" xr:uid="{F6C6EAE7-72C3-4265-91FE-4FDAC488BEF7}"/>
    <hyperlink ref="F2007" r:id="rId611" xr:uid="{1AFA7338-2E54-4130-ACFF-7E2558A9F197}"/>
    <hyperlink ref="F2010" r:id="rId612" xr:uid="{DEB253FE-8572-46A2-9F5B-D01D31E3C45E}"/>
    <hyperlink ref="F2013" r:id="rId613" xr:uid="{BC470C79-C4D3-41F4-9CE0-FBE3A57EA14D}"/>
    <hyperlink ref="F2016" r:id="rId614" xr:uid="{D1D57419-F94D-4E3A-9FC5-C073EBC6F4AF}"/>
    <hyperlink ref="F2019" r:id="rId615" xr:uid="{A2512AFA-2A77-4980-8BBA-D8EC6E783FFC}"/>
    <hyperlink ref="F2022" r:id="rId616" xr:uid="{A2C95F9F-77C1-42BD-B660-5C294BF95529}"/>
    <hyperlink ref="F2025" r:id="rId617" xr:uid="{720A618D-1E5C-4479-9530-F2CE0B9AF073}"/>
    <hyperlink ref="F2028" r:id="rId618" xr:uid="{CC73B586-EBC4-4E93-A6EB-C01F9A500116}"/>
    <hyperlink ref="F2031" r:id="rId619" xr:uid="{F18ADC07-38A1-4D83-8C59-6274C2D2D359}"/>
    <hyperlink ref="F2034" r:id="rId620" xr:uid="{918AD15D-7D2F-4CC9-92A7-F5486F4C1B8A}"/>
    <hyperlink ref="F2037" r:id="rId621" xr:uid="{BD3578B5-7603-4953-9206-79B4F6CB89EE}"/>
    <hyperlink ref="F2040" r:id="rId622" xr:uid="{B0F67C33-F1A2-4289-A387-1B843FE7D141}"/>
    <hyperlink ref="F2043" r:id="rId623" xr:uid="{57B48526-8BCC-4DA5-A07F-C5F525BC323C}"/>
    <hyperlink ref="F2046" r:id="rId624" xr:uid="{EDA9D0C0-EBDB-4B93-87DF-3BBBBD48E76D}"/>
    <hyperlink ref="F2049" r:id="rId625" xr:uid="{98576976-19E3-4A64-9412-9607287F5681}"/>
    <hyperlink ref="F2052" r:id="rId626" xr:uid="{ECFE2AF4-38DF-4D4C-BB57-D98E3740A268}"/>
    <hyperlink ref="F2055" r:id="rId627" xr:uid="{0160E186-A701-461A-B162-3E3AE685C236}"/>
    <hyperlink ref="F2060" r:id="rId628" xr:uid="{DF675ECF-3EAD-4B33-9879-229F6D5E1D3E}"/>
    <hyperlink ref="F2065" r:id="rId629" xr:uid="{7F8F0825-9CFE-43E2-9F4E-F496C82E7C3C}"/>
    <hyperlink ref="F2070" r:id="rId630" xr:uid="{3F53BC85-24D4-46E0-B072-375B7BE76310}"/>
    <hyperlink ref="F2073" r:id="rId631" xr:uid="{886C90AA-A164-4AA0-A687-F053E561FA93}"/>
    <hyperlink ref="F2076" r:id="rId632" xr:uid="{9334D6FD-5FE9-4F0B-A23A-9C3E43E19FA7}"/>
    <hyperlink ref="F2079" r:id="rId633" xr:uid="{378203A7-0EC8-485E-A72A-F1A1DA882EF1}"/>
    <hyperlink ref="F2082" r:id="rId634" xr:uid="{96DF6660-38CC-4DD8-9C23-26704A95B70A}"/>
    <hyperlink ref="F2085" r:id="rId635" xr:uid="{3F10BFEB-3A2B-4BCD-B794-7E2C34E646C3}"/>
    <hyperlink ref="F2088" r:id="rId636" xr:uid="{E4B0957E-CFBD-4DB8-B6B7-1CD868E17260}"/>
    <hyperlink ref="F2092" r:id="rId637" xr:uid="{06DDC187-1936-4821-B6F0-801ED0B9ADCF}"/>
    <hyperlink ref="F2095" r:id="rId638" xr:uid="{3ECD1045-834A-4ABD-ADD8-3D99EDC03446}"/>
    <hyperlink ref="F2098" r:id="rId639" xr:uid="{58B97D5B-BD6C-4452-B6B1-D51B8ECCBE1F}"/>
    <hyperlink ref="F2101" r:id="rId640" xr:uid="{F81C2A19-A0D1-43F3-9235-42FE18010FE4}"/>
    <hyperlink ref="F2104" r:id="rId641" xr:uid="{33019694-A828-476B-B4CC-D674F5273C7C}"/>
    <hyperlink ref="F2107" r:id="rId642" xr:uid="{F23137D1-4B3A-4466-9719-FB54DB7F1043}"/>
    <hyperlink ref="F2110" r:id="rId643" xr:uid="{13033C19-3832-4E94-BE7C-FDC17AAEEC8F}"/>
    <hyperlink ref="F2113" r:id="rId644" xr:uid="{DC970A96-4324-4599-A8FD-A21178411424}"/>
    <hyperlink ref="F2116" r:id="rId645" xr:uid="{DA0252E4-FC1B-4E7E-8A66-6239AD2EE4B9}"/>
    <hyperlink ref="F2119" r:id="rId646" xr:uid="{39C1A928-3ED9-4699-BF98-C39619CEBEDC}"/>
    <hyperlink ref="F2122" r:id="rId647" xr:uid="{7E3CB5FD-4F4B-465F-A3D8-032A3D295A28}"/>
    <hyperlink ref="F2125" r:id="rId648" xr:uid="{7D011220-2859-4AF9-8CB1-4A0B601539A4}"/>
    <hyperlink ref="F2128" r:id="rId649" xr:uid="{00353CF9-39F3-4FE6-94A5-8003A6969929}"/>
    <hyperlink ref="F2131" r:id="rId650" xr:uid="{E0C261DB-B15A-42D3-A5A4-BFE7ABB77CD8}"/>
    <hyperlink ref="F2134" r:id="rId651" xr:uid="{5D9AEA0C-719E-4CBB-885E-6F0938CD4498}"/>
    <hyperlink ref="F2137" r:id="rId652" xr:uid="{096BCB76-0E17-4A8F-8493-7FF44794930D}"/>
    <hyperlink ref="F2140" r:id="rId653" xr:uid="{645FDBAC-A1F3-4ABC-B074-86DD3C79885E}"/>
    <hyperlink ref="F2143" r:id="rId654" xr:uid="{8E62B18B-726C-40FC-B878-1990BC30E1CE}"/>
    <hyperlink ref="F2146" r:id="rId655" xr:uid="{07392E5B-358E-42BC-A8DF-5B2C819DA412}"/>
    <hyperlink ref="F2149" r:id="rId656" xr:uid="{DC940E4A-C728-4963-BB87-3194488EA6D0}"/>
    <hyperlink ref="F2152" r:id="rId657" xr:uid="{01A3BDF4-54C6-4193-865C-7F3DF49EFBB8}"/>
    <hyperlink ref="F2155" r:id="rId658" xr:uid="{BD792F8A-C570-491B-9ED6-F1184F5D489B}"/>
    <hyperlink ref="F2158" r:id="rId659" xr:uid="{F0C15A95-F99A-4D46-BE80-FD34B790022B}"/>
    <hyperlink ref="F2161" r:id="rId660" xr:uid="{01A9BDC0-2800-4E9B-85D3-D52EA8612EBC}"/>
    <hyperlink ref="F2164" r:id="rId661" xr:uid="{E82EDE03-95BF-470B-A2CD-7F9E2758D33E}"/>
    <hyperlink ref="F2167" r:id="rId662" xr:uid="{3A6E85C7-22C9-40B8-86D9-CF8115E66E81}"/>
    <hyperlink ref="F2170" r:id="rId663" xr:uid="{867D90F3-B16B-4594-844D-0C31B0B46DBF}"/>
    <hyperlink ref="F2173" r:id="rId664" xr:uid="{63106AB7-E716-45AC-B47B-0D2577B27E07}"/>
    <hyperlink ref="F2176" r:id="rId665" xr:uid="{A736A7DB-17CB-4980-8C3E-C546463254A4}"/>
    <hyperlink ref="F2179" r:id="rId666" xr:uid="{7F15CB12-8D07-444F-B92F-34BC1B35FA83}"/>
    <hyperlink ref="F2182" r:id="rId667" xr:uid="{6C506E6E-81DE-49CE-B6EE-42718DD12013}"/>
    <hyperlink ref="F2185" r:id="rId668" xr:uid="{12BAAF98-B109-4BD1-A632-98DEC4814961}"/>
    <hyperlink ref="F2188" r:id="rId669" xr:uid="{EA30D620-3E35-4DE1-A2FB-0F2EA3C6D361}"/>
    <hyperlink ref="F2191" r:id="rId670" xr:uid="{893AB376-0AFF-4F38-9384-9158209524A3}"/>
    <hyperlink ref="F2194" r:id="rId671" xr:uid="{ED2224DC-1F58-4FFA-856D-B8D6EB8D680B}"/>
    <hyperlink ref="F2197" r:id="rId672" xr:uid="{EE73B293-9497-48D2-B0AA-C16FD79C1F15}"/>
    <hyperlink ref="F2200" r:id="rId673" xr:uid="{0654DB06-3B69-4A27-AF81-E3628054944E}"/>
    <hyperlink ref="F2203" r:id="rId674" xr:uid="{15205C29-E25B-412F-8A90-7037978EBBAE}"/>
    <hyperlink ref="F2206" r:id="rId675" xr:uid="{40AFA81B-BA72-4EA5-A849-DBA6BB244046}"/>
    <hyperlink ref="F2209" r:id="rId676" xr:uid="{C836567F-2896-4B2D-8FFD-272BD1EA2CA2}"/>
    <hyperlink ref="F2212" r:id="rId677" xr:uid="{3DACC1D0-12FF-4CF4-8C60-BFC3E962B4D3}"/>
    <hyperlink ref="F2215" r:id="rId678" xr:uid="{CBA8A85B-389D-4063-A66D-648AF66F7F07}"/>
    <hyperlink ref="F2218" r:id="rId679" xr:uid="{523EB9E4-3670-42C9-91AD-36075CB3873E}"/>
    <hyperlink ref="F2221" r:id="rId680" xr:uid="{52AC3A48-FB0A-44A6-B784-3A8589D3E911}"/>
    <hyperlink ref="F2224" r:id="rId681" xr:uid="{488529FD-E01B-419C-B476-29A21FE90BED}"/>
    <hyperlink ref="F2227" r:id="rId682" xr:uid="{51565B45-1F53-48BF-8164-F043DB32FC5E}"/>
    <hyperlink ref="F2230" r:id="rId683" xr:uid="{6E6DB70F-47FF-480C-A7F8-5829BF514F3E}"/>
    <hyperlink ref="F2233" r:id="rId684" xr:uid="{AD180614-78F7-413E-943D-215EF780928C}"/>
    <hyperlink ref="F2236" r:id="rId685" xr:uid="{64ACA94C-9642-473F-AC30-35DC20A269A0}"/>
    <hyperlink ref="F2239" r:id="rId686" xr:uid="{24A24518-BDA5-4E63-9A68-4FC0D84895A2}"/>
    <hyperlink ref="F2242" r:id="rId687" xr:uid="{0D072349-395F-4878-B976-DFAE6F9D6C9A}"/>
    <hyperlink ref="F2245" r:id="rId688" xr:uid="{44CEDB43-F457-4DB6-A4FF-64A498354446}"/>
    <hyperlink ref="F2248" r:id="rId689" xr:uid="{D557174E-8E88-425A-BDB5-29DF17EC044B}"/>
    <hyperlink ref="F2251" r:id="rId690" xr:uid="{5A3593BE-BA7B-460A-A301-3D1B7AC8F8A0}"/>
    <hyperlink ref="F2254" r:id="rId691" xr:uid="{0BF375BA-A78F-4F15-BC50-9FA862F68B1A}"/>
    <hyperlink ref="F2257" r:id="rId692" xr:uid="{4CF20C14-08D8-4CC5-B467-959A1D12AEE3}"/>
    <hyperlink ref="F2260" r:id="rId693" xr:uid="{6549FFBD-B936-4CAA-993B-DE5A81F8D600}"/>
    <hyperlink ref="F2263" r:id="rId694" xr:uid="{E3D6B310-E9CF-4C9E-A69C-656CDBB675BE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6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61B45-D575-4F96-ADBA-ABC85243498E}">
  <sheetPr>
    <pageSetUpPr fitToPage="1"/>
  </sheetPr>
  <dimension ref="A2:AB60"/>
  <sheetViews>
    <sheetView showGridLines="0" zoomScaleNormal="100" workbookViewId="0">
      <selection activeCell="B50" sqref="B50"/>
    </sheetView>
  </sheetViews>
  <sheetFormatPr defaultRowHeight="15" x14ac:dyDescent="0.3"/>
  <cols>
    <col min="1" max="1" width="1.33203125" style="60" customWidth="1"/>
    <col min="2" max="2" width="1.5" style="60" customWidth="1"/>
    <col min="3" max="3" width="3.5" style="60" customWidth="1"/>
    <col min="4" max="4" width="5.1640625" style="60" customWidth="1"/>
    <col min="5" max="5" width="14.6640625" style="60" customWidth="1"/>
    <col min="6" max="7" width="9.5" style="60" customWidth="1"/>
    <col min="8" max="8" width="10.6640625" style="60" customWidth="1"/>
    <col min="9" max="9" width="6" style="60" customWidth="1"/>
    <col min="10" max="10" width="4.5" style="60" customWidth="1"/>
    <col min="11" max="11" width="9.83203125" style="60" customWidth="1"/>
    <col min="12" max="12" width="10.33203125" style="60" customWidth="1"/>
    <col min="13" max="14" width="5.1640625" style="60" customWidth="1"/>
    <col min="15" max="15" width="1.6640625" style="60" customWidth="1"/>
    <col min="16" max="16" width="10.6640625" style="60" customWidth="1"/>
    <col min="17" max="17" width="3.5" style="60" customWidth="1"/>
    <col min="18" max="18" width="1.5" style="60" customWidth="1"/>
    <col min="19" max="19" width="8.5" style="60" customWidth="1"/>
    <col min="20" max="20" width="25.5" style="60" hidden="1" customWidth="1"/>
    <col min="21" max="21" width="14" style="60" hidden="1" customWidth="1"/>
    <col min="22" max="22" width="10.5" style="60" hidden="1" customWidth="1"/>
    <col min="23" max="23" width="14" style="60" hidden="1" customWidth="1"/>
    <col min="24" max="24" width="10.5" style="60" hidden="1" customWidth="1"/>
    <col min="25" max="25" width="12.83203125" style="60" hidden="1" customWidth="1"/>
    <col min="26" max="26" width="9.5" style="60" hidden="1" customWidth="1"/>
    <col min="27" max="27" width="12.83203125" style="60" hidden="1" customWidth="1"/>
    <col min="28" max="28" width="14" style="60" hidden="1" customWidth="1"/>
    <col min="29" max="256" width="9.33203125" style="60"/>
    <col min="257" max="257" width="7.1640625" style="60" customWidth="1"/>
    <col min="258" max="258" width="1.5" style="60" customWidth="1"/>
    <col min="259" max="259" width="3.5" style="60" customWidth="1"/>
    <col min="260" max="260" width="3.6640625" style="60" customWidth="1"/>
    <col min="261" max="261" width="14.6640625" style="60" customWidth="1"/>
    <col min="262" max="263" width="9.5" style="60" customWidth="1"/>
    <col min="264" max="264" width="10.6640625" style="60" customWidth="1"/>
    <col min="265" max="265" width="6" style="60" customWidth="1"/>
    <col min="266" max="266" width="4.5" style="60" customWidth="1"/>
    <col min="267" max="267" width="9.83203125" style="60" customWidth="1"/>
    <col min="268" max="268" width="10.33203125" style="60" customWidth="1"/>
    <col min="269" max="270" width="5.1640625" style="60" customWidth="1"/>
    <col min="271" max="271" width="1.6640625" style="60" customWidth="1"/>
    <col min="272" max="272" width="10.6640625" style="60" customWidth="1"/>
    <col min="273" max="273" width="3.5" style="60" customWidth="1"/>
    <col min="274" max="274" width="1.5" style="60" customWidth="1"/>
    <col min="275" max="275" width="7.1640625" style="60" customWidth="1"/>
    <col min="276" max="284" width="0" style="60" hidden="1" customWidth="1"/>
    <col min="285" max="512" width="9.33203125" style="60"/>
    <col min="513" max="513" width="7.1640625" style="60" customWidth="1"/>
    <col min="514" max="514" width="1.5" style="60" customWidth="1"/>
    <col min="515" max="515" width="3.5" style="60" customWidth="1"/>
    <col min="516" max="516" width="3.6640625" style="60" customWidth="1"/>
    <col min="517" max="517" width="14.6640625" style="60" customWidth="1"/>
    <col min="518" max="519" width="9.5" style="60" customWidth="1"/>
    <col min="520" max="520" width="10.6640625" style="60" customWidth="1"/>
    <col min="521" max="521" width="6" style="60" customWidth="1"/>
    <col min="522" max="522" width="4.5" style="60" customWidth="1"/>
    <col min="523" max="523" width="9.83203125" style="60" customWidth="1"/>
    <col min="524" max="524" width="10.33203125" style="60" customWidth="1"/>
    <col min="525" max="526" width="5.1640625" style="60" customWidth="1"/>
    <col min="527" max="527" width="1.6640625" style="60" customWidth="1"/>
    <col min="528" max="528" width="10.6640625" style="60" customWidth="1"/>
    <col min="529" max="529" width="3.5" style="60" customWidth="1"/>
    <col min="530" max="530" width="1.5" style="60" customWidth="1"/>
    <col min="531" max="531" width="7.1640625" style="60" customWidth="1"/>
    <col min="532" max="540" width="0" style="60" hidden="1" customWidth="1"/>
    <col min="541" max="768" width="9.33203125" style="60"/>
    <col min="769" max="769" width="7.1640625" style="60" customWidth="1"/>
    <col min="770" max="770" width="1.5" style="60" customWidth="1"/>
    <col min="771" max="771" width="3.5" style="60" customWidth="1"/>
    <col min="772" max="772" width="3.6640625" style="60" customWidth="1"/>
    <col min="773" max="773" width="14.6640625" style="60" customWidth="1"/>
    <col min="774" max="775" width="9.5" style="60" customWidth="1"/>
    <col min="776" max="776" width="10.6640625" style="60" customWidth="1"/>
    <col min="777" max="777" width="6" style="60" customWidth="1"/>
    <col min="778" max="778" width="4.5" style="60" customWidth="1"/>
    <col min="779" max="779" width="9.83203125" style="60" customWidth="1"/>
    <col min="780" max="780" width="10.33203125" style="60" customWidth="1"/>
    <col min="781" max="782" width="5.1640625" style="60" customWidth="1"/>
    <col min="783" max="783" width="1.6640625" style="60" customWidth="1"/>
    <col min="784" max="784" width="10.6640625" style="60" customWidth="1"/>
    <col min="785" max="785" width="3.5" style="60" customWidth="1"/>
    <col min="786" max="786" width="1.5" style="60" customWidth="1"/>
    <col min="787" max="787" width="7.1640625" style="60" customWidth="1"/>
    <col min="788" max="796" width="0" style="60" hidden="1" customWidth="1"/>
    <col min="797" max="1024" width="9.33203125" style="60"/>
    <col min="1025" max="1025" width="7.1640625" style="60" customWidth="1"/>
    <col min="1026" max="1026" width="1.5" style="60" customWidth="1"/>
    <col min="1027" max="1027" width="3.5" style="60" customWidth="1"/>
    <col min="1028" max="1028" width="3.6640625" style="60" customWidth="1"/>
    <col min="1029" max="1029" width="14.6640625" style="60" customWidth="1"/>
    <col min="1030" max="1031" width="9.5" style="60" customWidth="1"/>
    <col min="1032" max="1032" width="10.6640625" style="60" customWidth="1"/>
    <col min="1033" max="1033" width="6" style="60" customWidth="1"/>
    <col min="1034" max="1034" width="4.5" style="60" customWidth="1"/>
    <col min="1035" max="1035" width="9.83203125" style="60" customWidth="1"/>
    <col min="1036" max="1036" width="10.33203125" style="60" customWidth="1"/>
    <col min="1037" max="1038" width="5.1640625" style="60" customWidth="1"/>
    <col min="1039" max="1039" width="1.6640625" style="60" customWidth="1"/>
    <col min="1040" max="1040" width="10.6640625" style="60" customWidth="1"/>
    <col min="1041" max="1041" width="3.5" style="60" customWidth="1"/>
    <col min="1042" max="1042" width="1.5" style="60" customWidth="1"/>
    <col min="1043" max="1043" width="7.1640625" style="60" customWidth="1"/>
    <col min="1044" max="1052" width="0" style="60" hidden="1" customWidth="1"/>
    <col min="1053" max="1280" width="9.33203125" style="60"/>
    <col min="1281" max="1281" width="7.1640625" style="60" customWidth="1"/>
    <col min="1282" max="1282" width="1.5" style="60" customWidth="1"/>
    <col min="1283" max="1283" width="3.5" style="60" customWidth="1"/>
    <col min="1284" max="1284" width="3.6640625" style="60" customWidth="1"/>
    <col min="1285" max="1285" width="14.6640625" style="60" customWidth="1"/>
    <col min="1286" max="1287" width="9.5" style="60" customWidth="1"/>
    <col min="1288" max="1288" width="10.6640625" style="60" customWidth="1"/>
    <col min="1289" max="1289" width="6" style="60" customWidth="1"/>
    <col min="1290" max="1290" width="4.5" style="60" customWidth="1"/>
    <col min="1291" max="1291" width="9.83203125" style="60" customWidth="1"/>
    <col min="1292" max="1292" width="10.33203125" style="60" customWidth="1"/>
    <col min="1293" max="1294" width="5.1640625" style="60" customWidth="1"/>
    <col min="1295" max="1295" width="1.6640625" style="60" customWidth="1"/>
    <col min="1296" max="1296" width="10.6640625" style="60" customWidth="1"/>
    <col min="1297" max="1297" width="3.5" style="60" customWidth="1"/>
    <col min="1298" max="1298" width="1.5" style="60" customWidth="1"/>
    <col min="1299" max="1299" width="7.1640625" style="60" customWidth="1"/>
    <col min="1300" max="1308" width="0" style="60" hidden="1" customWidth="1"/>
    <col min="1309" max="1536" width="9.33203125" style="60"/>
    <col min="1537" max="1537" width="7.1640625" style="60" customWidth="1"/>
    <col min="1538" max="1538" width="1.5" style="60" customWidth="1"/>
    <col min="1539" max="1539" width="3.5" style="60" customWidth="1"/>
    <col min="1540" max="1540" width="3.6640625" style="60" customWidth="1"/>
    <col min="1541" max="1541" width="14.6640625" style="60" customWidth="1"/>
    <col min="1542" max="1543" width="9.5" style="60" customWidth="1"/>
    <col min="1544" max="1544" width="10.6640625" style="60" customWidth="1"/>
    <col min="1545" max="1545" width="6" style="60" customWidth="1"/>
    <col min="1546" max="1546" width="4.5" style="60" customWidth="1"/>
    <col min="1547" max="1547" width="9.83203125" style="60" customWidth="1"/>
    <col min="1548" max="1548" width="10.33203125" style="60" customWidth="1"/>
    <col min="1549" max="1550" width="5.1640625" style="60" customWidth="1"/>
    <col min="1551" max="1551" width="1.6640625" style="60" customWidth="1"/>
    <col min="1552" max="1552" width="10.6640625" style="60" customWidth="1"/>
    <col min="1553" max="1553" width="3.5" style="60" customWidth="1"/>
    <col min="1554" max="1554" width="1.5" style="60" customWidth="1"/>
    <col min="1555" max="1555" width="7.1640625" style="60" customWidth="1"/>
    <col min="1556" max="1564" width="0" style="60" hidden="1" customWidth="1"/>
    <col min="1565" max="1792" width="9.33203125" style="60"/>
    <col min="1793" max="1793" width="7.1640625" style="60" customWidth="1"/>
    <col min="1794" max="1794" width="1.5" style="60" customWidth="1"/>
    <col min="1795" max="1795" width="3.5" style="60" customWidth="1"/>
    <col min="1796" max="1796" width="3.6640625" style="60" customWidth="1"/>
    <col min="1797" max="1797" width="14.6640625" style="60" customWidth="1"/>
    <col min="1798" max="1799" width="9.5" style="60" customWidth="1"/>
    <col min="1800" max="1800" width="10.6640625" style="60" customWidth="1"/>
    <col min="1801" max="1801" width="6" style="60" customWidth="1"/>
    <col min="1802" max="1802" width="4.5" style="60" customWidth="1"/>
    <col min="1803" max="1803" width="9.83203125" style="60" customWidth="1"/>
    <col min="1804" max="1804" width="10.33203125" style="60" customWidth="1"/>
    <col min="1805" max="1806" width="5.1640625" style="60" customWidth="1"/>
    <col min="1807" max="1807" width="1.6640625" style="60" customWidth="1"/>
    <col min="1808" max="1808" width="10.6640625" style="60" customWidth="1"/>
    <col min="1809" max="1809" width="3.5" style="60" customWidth="1"/>
    <col min="1810" max="1810" width="1.5" style="60" customWidth="1"/>
    <col min="1811" max="1811" width="7.1640625" style="60" customWidth="1"/>
    <col min="1812" max="1820" width="0" style="60" hidden="1" customWidth="1"/>
    <col min="1821" max="2048" width="9.33203125" style="60"/>
    <col min="2049" max="2049" width="7.1640625" style="60" customWidth="1"/>
    <col min="2050" max="2050" width="1.5" style="60" customWidth="1"/>
    <col min="2051" max="2051" width="3.5" style="60" customWidth="1"/>
    <col min="2052" max="2052" width="3.6640625" style="60" customWidth="1"/>
    <col min="2053" max="2053" width="14.6640625" style="60" customWidth="1"/>
    <col min="2054" max="2055" width="9.5" style="60" customWidth="1"/>
    <col min="2056" max="2056" width="10.6640625" style="60" customWidth="1"/>
    <col min="2057" max="2057" width="6" style="60" customWidth="1"/>
    <col min="2058" max="2058" width="4.5" style="60" customWidth="1"/>
    <col min="2059" max="2059" width="9.83203125" style="60" customWidth="1"/>
    <col min="2060" max="2060" width="10.33203125" style="60" customWidth="1"/>
    <col min="2061" max="2062" width="5.1640625" style="60" customWidth="1"/>
    <col min="2063" max="2063" width="1.6640625" style="60" customWidth="1"/>
    <col min="2064" max="2064" width="10.6640625" style="60" customWidth="1"/>
    <col min="2065" max="2065" width="3.5" style="60" customWidth="1"/>
    <col min="2066" max="2066" width="1.5" style="60" customWidth="1"/>
    <col min="2067" max="2067" width="7.1640625" style="60" customWidth="1"/>
    <col min="2068" max="2076" width="0" style="60" hidden="1" customWidth="1"/>
    <col min="2077" max="2304" width="9.33203125" style="60"/>
    <col min="2305" max="2305" width="7.1640625" style="60" customWidth="1"/>
    <col min="2306" max="2306" width="1.5" style="60" customWidth="1"/>
    <col min="2307" max="2307" width="3.5" style="60" customWidth="1"/>
    <col min="2308" max="2308" width="3.6640625" style="60" customWidth="1"/>
    <col min="2309" max="2309" width="14.6640625" style="60" customWidth="1"/>
    <col min="2310" max="2311" width="9.5" style="60" customWidth="1"/>
    <col min="2312" max="2312" width="10.6640625" style="60" customWidth="1"/>
    <col min="2313" max="2313" width="6" style="60" customWidth="1"/>
    <col min="2314" max="2314" width="4.5" style="60" customWidth="1"/>
    <col min="2315" max="2315" width="9.83203125" style="60" customWidth="1"/>
    <col min="2316" max="2316" width="10.33203125" style="60" customWidth="1"/>
    <col min="2317" max="2318" width="5.1640625" style="60" customWidth="1"/>
    <col min="2319" max="2319" width="1.6640625" style="60" customWidth="1"/>
    <col min="2320" max="2320" width="10.6640625" style="60" customWidth="1"/>
    <col min="2321" max="2321" width="3.5" style="60" customWidth="1"/>
    <col min="2322" max="2322" width="1.5" style="60" customWidth="1"/>
    <col min="2323" max="2323" width="7.1640625" style="60" customWidth="1"/>
    <col min="2324" max="2332" width="0" style="60" hidden="1" customWidth="1"/>
    <col min="2333" max="2560" width="9.33203125" style="60"/>
    <col min="2561" max="2561" width="7.1640625" style="60" customWidth="1"/>
    <col min="2562" max="2562" width="1.5" style="60" customWidth="1"/>
    <col min="2563" max="2563" width="3.5" style="60" customWidth="1"/>
    <col min="2564" max="2564" width="3.6640625" style="60" customWidth="1"/>
    <col min="2565" max="2565" width="14.6640625" style="60" customWidth="1"/>
    <col min="2566" max="2567" width="9.5" style="60" customWidth="1"/>
    <col min="2568" max="2568" width="10.6640625" style="60" customWidth="1"/>
    <col min="2569" max="2569" width="6" style="60" customWidth="1"/>
    <col min="2570" max="2570" width="4.5" style="60" customWidth="1"/>
    <col min="2571" max="2571" width="9.83203125" style="60" customWidth="1"/>
    <col min="2572" max="2572" width="10.33203125" style="60" customWidth="1"/>
    <col min="2573" max="2574" width="5.1640625" style="60" customWidth="1"/>
    <col min="2575" max="2575" width="1.6640625" style="60" customWidth="1"/>
    <col min="2576" max="2576" width="10.6640625" style="60" customWidth="1"/>
    <col min="2577" max="2577" width="3.5" style="60" customWidth="1"/>
    <col min="2578" max="2578" width="1.5" style="60" customWidth="1"/>
    <col min="2579" max="2579" width="7.1640625" style="60" customWidth="1"/>
    <col min="2580" max="2588" width="0" style="60" hidden="1" customWidth="1"/>
    <col min="2589" max="2816" width="9.33203125" style="60"/>
    <col min="2817" max="2817" width="7.1640625" style="60" customWidth="1"/>
    <col min="2818" max="2818" width="1.5" style="60" customWidth="1"/>
    <col min="2819" max="2819" width="3.5" style="60" customWidth="1"/>
    <col min="2820" max="2820" width="3.6640625" style="60" customWidth="1"/>
    <col min="2821" max="2821" width="14.6640625" style="60" customWidth="1"/>
    <col min="2822" max="2823" width="9.5" style="60" customWidth="1"/>
    <col min="2824" max="2824" width="10.6640625" style="60" customWidth="1"/>
    <col min="2825" max="2825" width="6" style="60" customWidth="1"/>
    <col min="2826" max="2826" width="4.5" style="60" customWidth="1"/>
    <col min="2827" max="2827" width="9.83203125" style="60" customWidth="1"/>
    <col min="2828" max="2828" width="10.33203125" style="60" customWidth="1"/>
    <col min="2829" max="2830" width="5.1640625" style="60" customWidth="1"/>
    <col min="2831" max="2831" width="1.6640625" style="60" customWidth="1"/>
    <col min="2832" max="2832" width="10.6640625" style="60" customWidth="1"/>
    <col min="2833" max="2833" width="3.5" style="60" customWidth="1"/>
    <col min="2834" max="2834" width="1.5" style="60" customWidth="1"/>
    <col min="2835" max="2835" width="7.1640625" style="60" customWidth="1"/>
    <col min="2836" max="2844" width="0" style="60" hidden="1" customWidth="1"/>
    <col min="2845" max="3072" width="9.33203125" style="60"/>
    <col min="3073" max="3073" width="7.1640625" style="60" customWidth="1"/>
    <col min="3074" max="3074" width="1.5" style="60" customWidth="1"/>
    <col min="3075" max="3075" width="3.5" style="60" customWidth="1"/>
    <col min="3076" max="3076" width="3.6640625" style="60" customWidth="1"/>
    <col min="3077" max="3077" width="14.6640625" style="60" customWidth="1"/>
    <col min="3078" max="3079" width="9.5" style="60" customWidth="1"/>
    <col min="3080" max="3080" width="10.6640625" style="60" customWidth="1"/>
    <col min="3081" max="3081" width="6" style="60" customWidth="1"/>
    <col min="3082" max="3082" width="4.5" style="60" customWidth="1"/>
    <col min="3083" max="3083" width="9.83203125" style="60" customWidth="1"/>
    <col min="3084" max="3084" width="10.33203125" style="60" customWidth="1"/>
    <col min="3085" max="3086" width="5.1640625" style="60" customWidth="1"/>
    <col min="3087" max="3087" width="1.6640625" style="60" customWidth="1"/>
    <col min="3088" max="3088" width="10.6640625" style="60" customWidth="1"/>
    <col min="3089" max="3089" width="3.5" style="60" customWidth="1"/>
    <col min="3090" max="3090" width="1.5" style="60" customWidth="1"/>
    <col min="3091" max="3091" width="7.1640625" style="60" customWidth="1"/>
    <col min="3092" max="3100" width="0" style="60" hidden="1" customWidth="1"/>
    <col min="3101" max="3328" width="9.33203125" style="60"/>
    <col min="3329" max="3329" width="7.1640625" style="60" customWidth="1"/>
    <col min="3330" max="3330" width="1.5" style="60" customWidth="1"/>
    <col min="3331" max="3331" width="3.5" style="60" customWidth="1"/>
    <col min="3332" max="3332" width="3.6640625" style="60" customWidth="1"/>
    <col min="3333" max="3333" width="14.6640625" style="60" customWidth="1"/>
    <col min="3334" max="3335" width="9.5" style="60" customWidth="1"/>
    <col min="3336" max="3336" width="10.6640625" style="60" customWidth="1"/>
    <col min="3337" max="3337" width="6" style="60" customWidth="1"/>
    <col min="3338" max="3338" width="4.5" style="60" customWidth="1"/>
    <col min="3339" max="3339" width="9.83203125" style="60" customWidth="1"/>
    <col min="3340" max="3340" width="10.33203125" style="60" customWidth="1"/>
    <col min="3341" max="3342" width="5.1640625" style="60" customWidth="1"/>
    <col min="3343" max="3343" width="1.6640625" style="60" customWidth="1"/>
    <col min="3344" max="3344" width="10.6640625" style="60" customWidth="1"/>
    <col min="3345" max="3345" width="3.5" style="60" customWidth="1"/>
    <col min="3346" max="3346" width="1.5" style="60" customWidth="1"/>
    <col min="3347" max="3347" width="7.1640625" style="60" customWidth="1"/>
    <col min="3348" max="3356" width="0" style="60" hidden="1" customWidth="1"/>
    <col min="3357" max="3584" width="9.33203125" style="60"/>
    <col min="3585" max="3585" width="7.1640625" style="60" customWidth="1"/>
    <col min="3586" max="3586" width="1.5" style="60" customWidth="1"/>
    <col min="3587" max="3587" width="3.5" style="60" customWidth="1"/>
    <col min="3588" max="3588" width="3.6640625" style="60" customWidth="1"/>
    <col min="3589" max="3589" width="14.6640625" style="60" customWidth="1"/>
    <col min="3590" max="3591" width="9.5" style="60" customWidth="1"/>
    <col min="3592" max="3592" width="10.6640625" style="60" customWidth="1"/>
    <col min="3593" max="3593" width="6" style="60" customWidth="1"/>
    <col min="3594" max="3594" width="4.5" style="60" customWidth="1"/>
    <col min="3595" max="3595" width="9.83203125" style="60" customWidth="1"/>
    <col min="3596" max="3596" width="10.33203125" style="60" customWidth="1"/>
    <col min="3597" max="3598" width="5.1640625" style="60" customWidth="1"/>
    <col min="3599" max="3599" width="1.6640625" style="60" customWidth="1"/>
    <col min="3600" max="3600" width="10.6640625" style="60" customWidth="1"/>
    <col min="3601" max="3601" width="3.5" style="60" customWidth="1"/>
    <col min="3602" max="3602" width="1.5" style="60" customWidth="1"/>
    <col min="3603" max="3603" width="7.1640625" style="60" customWidth="1"/>
    <col min="3604" max="3612" width="0" style="60" hidden="1" customWidth="1"/>
    <col min="3613" max="3840" width="9.33203125" style="60"/>
    <col min="3841" max="3841" width="7.1640625" style="60" customWidth="1"/>
    <col min="3842" max="3842" width="1.5" style="60" customWidth="1"/>
    <col min="3843" max="3843" width="3.5" style="60" customWidth="1"/>
    <col min="3844" max="3844" width="3.6640625" style="60" customWidth="1"/>
    <col min="3845" max="3845" width="14.6640625" style="60" customWidth="1"/>
    <col min="3846" max="3847" width="9.5" style="60" customWidth="1"/>
    <col min="3848" max="3848" width="10.6640625" style="60" customWidth="1"/>
    <col min="3849" max="3849" width="6" style="60" customWidth="1"/>
    <col min="3850" max="3850" width="4.5" style="60" customWidth="1"/>
    <col min="3851" max="3851" width="9.83203125" style="60" customWidth="1"/>
    <col min="3852" max="3852" width="10.33203125" style="60" customWidth="1"/>
    <col min="3853" max="3854" width="5.1640625" style="60" customWidth="1"/>
    <col min="3855" max="3855" width="1.6640625" style="60" customWidth="1"/>
    <col min="3856" max="3856" width="10.6640625" style="60" customWidth="1"/>
    <col min="3857" max="3857" width="3.5" style="60" customWidth="1"/>
    <col min="3858" max="3858" width="1.5" style="60" customWidth="1"/>
    <col min="3859" max="3859" width="7.1640625" style="60" customWidth="1"/>
    <col min="3860" max="3868" width="0" style="60" hidden="1" customWidth="1"/>
    <col min="3869" max="4096" width="9.33203125" style="60"/>
    <col min="4097" max="4097" width="7.1640625" style="60" customWidth="1"/>
    <col min="4098" max="4098" width="1.5" style="60" customWidth="1"/>
    <col min="4099" max="4099" width="3.5" style="60" customWidth="1"/>
    <col min="4100" max="4100" width="3.6640625" style="60" customWidth="1"/>
    <col min="4101" max="4101" width="14.6640625" style="60" customWidth="1"/>
    <col min="4102" max="4103" width="9.5" style="60" customWidth="1"/>
    <col min="4104" max="4104" width="10.6640625" style="60" customWidth="1"/>
    <col min="4105" max="4105" width="6" style="60" customWidth="1"/>
    <col min="4106" max="4106" width="4.5" style="60" customWidth="1"/>
    <col min="4107" max="4107" width="9.83203125" style="60" customWidth="1"/>
    <col min="4108" max="4108" width="10.33203125" style="60" customWidth="1"/>
    <col min="4109" max="4110" width="5.1640625" style="60" customWidth="1"/>
    <col min="4111" max="4111" width="1.6640625" style="60" customWidth="1"/>
    <col min="4112" max="4112" width="10.6640625" style="60" customWidth="1"/>
    <col min="4113" max="4113" width="3.5" style="60" customWidth="1"/>
    <col min="4114" max="4114" width="1.5" style="60" customWidth="1"/>
    <col min="4115" max="4115" width="7.1640625" style="60" customWidth="1"/>
    <col min="4116" max="4124" width="0" style="60" hidden="1" customWidth="1"/>
    <col min="4125" max="4352" width="9.33203125" style="60"/>
    <col min="4353" max="4353" width="7.1640625" style="60" customWidth="1"/>
    <col min="4354" max="4354" width="1.5" style="60" customWidth="1"/>
    <col min="4355" max="4355" width="3.5" style="60" customWidth="1"/>
    <col min="4356" max="4356" width="3.6640625" style="60" customWidth="1"/>
    <col min="4357" max="4357" width="14.6640625" style="60" customWidth="1"/>
    <col min="4358" max="4359" width="9.5" style="60" customWidth="1"/>
    <col min="4360" max="4360" width="10.6640625" style="60" customWidth="1"/>
    <col min="4361" max="4361" width="6" style="60" customWidth="1"/>
    <col min="4362" max="4362" width="4.5" style="60" customWidth="1"/>
    <col min="4363" max="4363" width="9.83203125" style="60" customWidth="1"/>
    <col min="4364" max="4364" width="10.33203125" style="60" customWidth="1"/>
    <col min="4365" max="4366" width="5.1640625" style="60" customWidth="1"/>
    <col min="4367" max="4367" width="1.6640625" style="60" customWidth="1"/>
    <col min="4368" max="4368" width="10.6640625" style="60" customWidth="1"/>
    <col min="4369" max="4369" width="3.5" style="60" customWidth="1"/>
    <col min="4370" max="4370" width="1.5" style="60" customWidth="1"/>
    <col min="4371" max="4371" width="7.1640625" style="60" customWidth="1"/>
    <col min="4372" max="4380" width="0" style="60" hidden="1" customWidth="1"/>
    <col min="4381" max="4608" width="9.33203125" style="60"/>
    <col min="4609" max="4609" width="7.1640625" style="60" customWidth="1"/>
    <col min="4610" max="4610" width="1.5" style="60" customWidth="1"/>
    <col min="4611" max="4611" width="3.5" style="60" customWidth="1"/>
    <col min="4612" max="4612" width="3.6640625" style="60" customWidth="1"/>
    <col min="4613" max="4613" width="14.6640625" style="60" customWidth="1"/>
    <col min="4614" max="4615" width="9.5" style="60" customWidth="1"/>
    <col min="4616" max="4616" width="10.6640625" style="60" customWidth="1"/>
    <col min="4617" max="4617" width="6" style="60" customWidth="1"/>
    <col min="4618" max="4618" width="4.5" style="60" customWidth="1"/>
    <col min="4619" max="4619" width="9.83203125" style="60" customWidth="1"/>
    <col min="4620" max="4620" width="10.33203125" style="60" customWidth="1"/>
    <col min="4621" max="4622" width="5.1640625" style="60" customWidth="1"/>
    <col min="4623" max="4623" width="1.6640625" style="60" customWidth="1"/>
    <col min="4624" max="4624" width="10.6640625" style="60" customWidth="1"/>
    <col min="4625" max="4625" width="3.5" style="60" customWidth="1"/>
    <col min="4626" max="4626" width="1.5" style="60" customWidth="1"/>
    <col min="4627" max="4627" width="7.1640625" style="60" customWidth="1"/>
    <col min="4628" max="4636" width="0" style="60" hidden="1" customWidth="1"/>
    <col min="4637" max="4864" width="9.33203125" style="60"/>
    <col min="4865" max="4865" width="7.1640625" style="60" customWidth="1"/>
    <col min="4866" max="4866" width="1.5" style="60" customWidth="1"/>
    <col min="4867" max="4867" width="3.5" style="60" customWidth="1"/>
    <col min="4868" max="4868" width="3.6640625" style="60" customWidth="1"/>
    <col min="4869" max="4869" width="14.6640625" style="60" customWidth="1"/>
    <col min="4870" max="4871" width="9.5" style="60" customWidth="1"/>
    <col min="4872" max="4872" width="10.6640625" style="60" customWidth="1"/>
    <col min="4873" max="4873" width="6" style="60" customWidth="1"/>
    <col min="4874" max="4874" width="4.5" style="60" customWidth="1"/>
    <col min="4875" max="4875" width="9.83203125" style="60" customWidth="1"/>
    <col min="4876" max="4876" width="10.33203125" style="60" customWidth="1"/>
    <col min="4877" max="4878" width="5.1640625" style="60" customWidth="1"/>
    <col min="4879" max="4879" width="1.6640625" style="60" customWidth="1"/>
    <col min="4880" max="4880" width="10.6640625" style="60" customWidth="1"/>
    <col min="4881" max="4881" width="3.5" style="60" customWidth="1"/>
    <col min="4882" max="4882" width="1.5" style="60" customWidth="1"/>
    <col min="4883" max="4883" width="7.1640625" style="60" customWidth="1"/>
    <col min="4884" max="4892" width="0" style="60" hidden="1" customWidth="1"/>
    <col min="4893" max="5120" width="9.33203125" style="60"/>
    <col min="5121" max="5121" width="7.1640625" style="60" customWidth="1"/>
    <col min="5122" max="5122" width="1.5" style="60" customWidth="1"/>
    <col min="5123" max="5123" width="3.5" style="60" customWidth="1"/>
    <col min="5124" max="5124" width="3.6640625" style="60" customWidth="1"/>
    <col min="5125" max="5125" width="14.6640625" style="60" customWidth="1"/>
    <col min="5126" max="5127" width="9.5" style="60" customWidth="1"/>
    <col min="5128" max="5128" width="10.6640625" style="60" customWidth="1"/>
    <col min="5129" max="5129" width="6" style="60" customWidth="1"/>
    <col min="5130" max="5130" width="4.5" style="60" customWidth="1"/>
    <col min="5131" max="5131" width="9.83203125" style="60" customWidth="1"/>
    <col min="5132" max="5132" width="10.33203125" style="60" customWidth="1"/>
    <col min="5133" max="5134" width="5.1640625" style="60" customWidth="1"/>
    <col min="5135" max="5135" width="1.6640625" style="60" customWidth="1"/>
    <col min="5136" max="5136" width="10.6640625" style="60" customWidth="1"/>
    <col min="5137" max="5137" width="3.5" style="60" customWidth="1"/>
    <col min="5138" max="5138" width="1.5" style="60" customWidth="1"/>
    <col min="5139" max="5139" width="7.1640625" style="60" customWidth="1"/>
    <col min="5140" max="5148" width="0" style="60" hidden="1" customWidth="1"/>
    <col min="5149" max="5376" width="9.33203125" style="60"/>
    <col min="5377" max="5377" width="7.1640625" style="60" customWidth="1"/>
    <col min="5378" max="5378" width="1.5" style="60" customWidth="1"/>
    <col min="5379" max="5379" width="3.5" style="60" customWidth="1"/>
    <col min="5380" max="5380" width="3.6640625" style="60" customWidth="1"/>
    <col min="5381" max="5381" width="14.6640625" style="60" customWidth="1"/>
    <col min="5382" max="5383" width="9.5" style="60" customWidth="1"/>
    <col min="5384" max="5384" width="10.6640625" style="60" customWidth="1"/>
    <col min="5385" max="5385" width="6" style="60" customWidth="1"/>
    <col min="5386" max="5386" width="4.5" style="60" customWidth="1"/>
    <col min="5387" max="5387" width="9.83203125" style="60" customWidth="1"/>
    <col min="5388" max="5388" width="10.33203125" style="60" customWidth="1"/>
    <col min="5389" max="5390" width="5.1640625" style="60" customWidth="1"/>
    <col min="5391" max="5391" width="1.6640625" style="60" customWidth="1"/>
    <col min="5392" max="5392" width="10.6640625" style="60" customWidth="1"/>
    <col min="5393" max="5393" width="3.5" style="60" customWidth="1"/>
    <col min="5394" max="5394" width="1.5" style="60" customWidth="1"/>
    <col min="5395" max="5395" width="7.1640625" style="60" customWidth="1"/>
    <col min="5396" max="5404" width="0" style="60" hidden="1" customWidth="1"/>
    <col min="5405" max="5632" width="9.33203125" style="60"/>
    <col min="5633" max="5633" width="7.1640625" style="60" customWidth="1"/>
    <col min="5634" max="5634" width="1.5" style="60" customWidth="1"/>
    <col min="5635" max="5635" width="3.5" style="60" customWidth="1"/>
    <col min="5636" max="5636" width="3.6640625" style="60" customWidth="1"/>
    <col min="5637" max="5637" width="14.6640625" style="60" customWidth="1"/>
    <col min="5638" max="5639" width="9.5" style="60" customWidth="1"/>
    <col min="5640" max="5640" width="10.6640625" style="60" customWidth="1"/>
    <col min="5641" max="5641" width="6" style="60" customWidth="1"/>
    <col min="5642" max="5642" width="4.5" style="60" customWidth="1"/>
    <col min="5643" max="5643" width="9.83203125" style="60" customWidth="1"/>
    <col min="5644" max="5644" width="10.33203125" style="60" customWidth="1"/>
    <col min="5645" max="5646" width="5.1640625" style="60" customWidth="1"/>
    <col min="5647" max="5647" width="1.6640625" style="60" customWidth="1"/>
    <col min="5648" max="5648" width="10.6640625" style="60" customWidth="1"/>
    <col min="5649" max="5649" width="3.5" style="60" customWidth="1"/>
    <col min="5650" max="5650" width="1.5" style="60" customWidth="1"/>
    <col min="5651" max="5651" width="7.1640625" style="60" customWidth="1"/>
    <col min="5652" max="5660" width="0" style="60" hidden="1" customWidth="1"/>
    <col min="5661" max="5888" width="9.33203125" style="60"/>
    <col min="5889" max="5889" width="7.1640625" style="60" customWidth="1"/>
    <col min="5890" max="5890" width="1.5" style="60" customWidth="1"/>
    <col min="5891" max="5891" width="3.5" style="60" customWidth="1"/>
    <col min="5892" max="5892" width="3.6640625" style="60" customWidth="1"/>
    <col min="5893" max="5893" width="14.6640625" style="60" customWidth="1"/>
    <col min="5894" max="5895" width="9.5" style="60" customWidth="1"/>
    <col min="5896" max="5896" width="10.6640625" style="60" customWidth="1"/>
    <col min="5897" max="5897" width="6" style="60" customWidth="1"/>
    <col min="5898" max="5898" width="4.5" style="60" customWidth="1"/>
    <col min="5899" max="5899" width="9.83203125" style="60" customWidth="1"/>
    <col min="5900" max="5900" width="10.33203125" style="60" customWidth="1"/>
    <col min="5901" max="5902" width="5.1640625" style="60" customWidth="1"/>
    <col min="5903" max="5903" width="1.6640625" style="60" customWidth="1"/>
    <col min="5904" max="5904" width="10.6640625" style="60" customWidth="1"/>
    <col min="5905" max="5905" width="3.5" style="60" customWidth="1"/>
    <col min="5906" max="5906" width="1.5" style="60" customWidth="1"/>
    <col min="5907" max="5907" width="7.1640625" style="60" customWidth="1"/>
    <col min="5908" max="5916" width="0" style="60" hidden="1" customWidth="1"/>
    <col min="5917" max="6144" width="9.33203125" style="60"/>
    <col min="6145" max="6145" width="7.1640625" style="60" customWidth="1"/>
    <col min="6146" max="6146" width="1.5" style="60" customWidth="1"/>
    <col min="6147" max="6147" width="3.5" style="60" customWidth="1"/>
    <col min="6148" max="6148" width="3.6640625" style="60" customWidth="1"/>
    <col min="6149" max="6149" width="14.6640625" style="60" customWidth="1"/>
    <col min="6150" max="6151" width="9.5" style="60" customWidth="1"/>
    <col min="6152" max="6152" width="10.6640625" style="60" customWidth="1"/>
    <col min="6153" max="6153" width="6" style="60" customWidth="1"/>
    <col min="6154" max="6154" width="4.5" style="60" customWidth="1"/>
    <col min="6155" max="6155" width="9.83203125" style="60" customWidth="1"/>
    <col min="6156" max="6156" width="10.33203125" style="60" customWidth="1"/>
    <col min="6157" max="6158" width="5.1640625" style="60" customWidth="1"/>
    <col min="6159" max="6159" width="1.6640625" style="60" customWidth="1"/>
    <col min="6160" max="6160" width="10.6640625" style="60" customWidth="1"/>
    <col min="6161" max="6161" width="3.5" style="60" customWidth="1"/>
    <col min="6162" max="6162" width="1.5" style="60" customWidth="1"/>
    <col min="6163" max="6163" width="7.1640625" style="60" customWidth="1"/>
    <col min="6164" max="6172" width="0" style="60" hidden="1" customWidth="1"/>
    <col min="6173" max="6400" width="9.33203125" style="60"/>
    <col min="6401" max="6401" width="7.1640625" style="60" customWidth="1"/>
    <col min="6402" max="6402" width="1.5" style="60" customWidth="1"/>
    <col min="6403" max="6403" width="3.5" style="60" customWidth="1"/>
    <col min="6404" max="6404" width="3.6640625" style="60" customWidth="1"/>
    <col min="6405" max="6405" width="14.6640625" style="60" customWidth="1"/>
    <col min="6406" max="6407" width="9.5" style="60" customWidth="1"/>
    <col min="6408" max="6408" width="10.6640625" style="60" customWidth="1"/>
    <col min="6409" max="6409" width="6" style="60" customWidth="1"/>
    <col min="6410" max="6410" width="4.5" style="60" customWidth="1"/>
    <col min="6411" max="6411" width="9.83203125" style="60" customWidth="1"/>
    <col min="6412" max="6412" width="10.33203125" style="60" customWidth="1"/>
    <col min="6413" max="6414" width="5.1640625" style="60" customWidth="1"/>
    <col min="6415" max="6415" width="1.6640625" style="60" customWidth="1"/>
    <col min="6416" max="6416" width="10.6640625" style="60" customWidth="1"/>
    <col min="6417" max="6417" width="3.5" style="60" customWidth="1"/>
    <col min="6418" max="6418" width="1.5" style="60" customWidth="1"/>
    <col min="6419" max="6419" width="7.1640625" style="60" customWidth="1"/>
    <col min="6420" max="6428" width="0" style="60" hidden="1" customWidth="1"/>
    <col min="6429" max="6656" width="9.33203125" style="60"/>
    <col min="6657" max="6657" width="7.1640625" style="60" customWidth="1"/>
    <col min="6658" max="6658" width="1.5" style="60" customWidth="1"/>
    <col min="6659" max="6659" width="3.5" style="60" customWidth="1"/>
    <col min="6660" max="6660" width="3.6640625" style="60" customWidth="1"/>
    <col min="6661" max="6661" width="14.6640625" style="60" customWidth="1"/>
    <col min="6662" max="6663" width="9.5" style="60" customWidth="1"/>
    <col min="6664" max="6664" width="10.6640625" style="60" customWidth="1"/>
    <col min="6665" max="6665" width="6" style="60" customWidth="1"/>
    <col min="6666" max="6666" width="4.5" style="60" customWidth="1"/>
    <col min="6667" max="6667" width="9.83203125" style="60" customWidth="1"/>
    <col min="6668" max="6668" width="10.33203125" style="60" customWidth="1"/>
    <col min="6669" max="6670" width="5.1640625" style="60" customWidth="1"/>
    <col min="6671" max="6671" width="1.6640625" style="60" customWidth="1"/>
    <col min="6672" max="6672" width="10.6640625" style="60" customWidth="1"/>
    <col min="6673" max="6673" width="3.5" style="60" customWidth="1"/>
    <col min="6674" max="6674" width="1.5" style="60" customWidth="1"/>
    <col min="6675" max="6675" width="7.1640625" style="60" customWidth="1"/>
    <col min="6676" max="6684" width="0" style="60" hidden="1" customWidth="1"/>
    <col min="6685" max="6912" width="9.33203125" style="60"/>
    <col min="6913" max="6913" width="7.1640625" style="60" customWidth="1"/>
    <col min="6914" max="6914" width="1.5" style="60" customWidth="1"/>
    <col min="6915" max="6915" width="3.5" style="60" customWidth="1"/>
    <col min="6916" max="6916" width="3.6640625" style="60" customWidth="1"/>
    <col min="6917" max="6917" width="14.6640625" style="60" customWidth="1"/>
    <col min="6918" max="6919" width="9.5" style="60" customWidth="1"/>
    <col min="6920" max="6920" width="10.6640625" style="60" customWidth="1"/>
    <col min="6921" max="6921" width="6" style="60" customWidth="1"/>
    <col min="6922" max="6922" width="4.5" style="60" customWidth="1"/>
    <col min="6923" max="6923" width="9.83203125" style="60" customWidth="1"/>
    <col min="6924" max="6924" width="10.33203125" style="60" customWidth="1"/>
    <col min="6925" max="6926" width="5.1640625" style="60" customWidth="1"/>
    <col min="6927" max="6927" width="1.6640625" style="60" customWidth="1"/>
    <col min="6928" max="6928" width="10.6640625" style="60" customWidth="1"/>
    <col min="6929" max="6929" width="3.5" style="60" customWidth="1"/>
    <col min="6930" max="6930" width="1.5" style="60" customWidth="1"/>
    <col min="6931" max="6931" width="7.1640625" style="60" customWidth="1"/>
    <col min="6932" max="6940" width="0" style="60" hidden="1" customWidth="1"/>
    <col min="6941" max="7168" width="9.33203125" style="60"/>
    <col min="7169" max="7169" width="7.1640625" style="60" customWidth="1"/>
    <col min="7170" max="7170" width="1.5" style="60" customWidth="1"/>
    <col min="7171" max="7171" width="3.5" style="60" customWidth="1"/>
    <col min="7172" max="7172" width="3.6640625" style="60" customWidth="1"/>
    <col min="7173" max="7173" width="14.6640625" style="60" customWidth="1"/>
    <col min="7174" max="7175" width="9.5" style="60" customWidth="1"/>
    <col min="7176" max="7176" width="10.6640625" style="60" customWidth="1"/>
    <col min="7177" max="7177" width="6" style="60" customWidth="1"/>
    <col min="7178" max="7178" width="4.5" style="60" customWidth="1"/>
    <col min="7179" max="7179" width="9.83203125" style="60" customWidth="1"/>
    <col min="7180" max="7180" width="10.33203125" style="60" customWidth="1"/>
    <col min="7181" max="7182" width="5.1640625" style="60" customWidth="1"/>
    <col min="7183" max="7183" width="1.6640625" style="60" customWidth="1"/>
    <col min="7184" max="7184" width="10.6640625" style="60" customWidth="1"/>
    <col min="7185" max="7185" width="3.5" style="60" customWidth="1"/>
    <col min="7186" max="7186" width="1.5" style="60" customWidth="1"/>
    <col min="7187" max="7187" width="7.1640625" style="60" customWidth="1"/>
    <col min="7188" max="7196" width="0" style="60" hidden="1" customWidth="1"/>
    <col min="7197" max="7424" width="9.33203125" style="60"/>
    <col min="7425" max="7425" width="7.1640625" style="60" customWidth="1"/>
    <col min="7426" max="7426" width="1.5" style="60" customWidth="1"/>
    <col min="7427" max="7427" width="3.5" style="60" customWidth="1"/>
    <col min="7428" max="7428" width="3.6640625" style="60" customWidth="1"/>
    <col min="7429" max="7429" width="14.6640625" style="60" customWidth="1"/>
    <col min="7430" max="7431" width="9.5" style="60" customWidth="1"/>
    <col min="7432" max="7432" width="10.6640625" style="60" customWidth="1"/>
    <col min="7433" max="7433" width="6" style="60" customWidth="1"/>
    <col min="7434" max="7434" width="4.5" style="60" customWidth="1"/>
    <col min="7435" max="7435" width="9.83203125" style="60" customWidth="1"/>
    <col min="7436" max="7436" width="10.33203125" style="60" customWidth="1"/>
    <col min="7437" max="7438" width="5.1640625" style="60" customWidth="1"/>
    <col min="7439" max="7439" width="1.6640625" style="60" customWidth="1"/>
    <col min="7440" max="7440" width="10.6640625" style="60" customWidth="1"/>
    <col min="7441" max="7441" width="3.5" style="60" customWidth="1"/>
    <col min="7442" max="7442" width="1.5" style="60" customWidth="1"/>
    <col min="7443" max="7443" width="7.1640625" style="60" customWidth="1"/>
    <col min="7444" max="7452" width="0" style="60" hidden="1" customWidth="1"/>
    <col min="7453" max="7680" width="9.33203125" style="60"/>
    <col min="7681" max="7681" width="7.1640625" style="60" customWidth="1"/>
    <col min="7682" max="7682" width="1.5" style="60" customWidth="1"/>
    <col min="7683" max="7683" width="3.5" style="60" customWidth="1"/>
    <col min="7684" max="7684" width="3.6640625" style="60" customWidth="1"/>
    <col min="7685" max="7685" width="14.6640625" style="60" customWidth="1"/>
    <col min="7686" max="7687" width="9.5" style="60" customWidth="1"/>
    <col min="7688" max="7688" width="10.6640625" style="60" customWidth="1"/>
    <col min="7689" max="7689" width="6" style="60" customWidth="1"/>
    <col min="7690" max="7690" width="4.5" style="60" customWidth="1"/>
    <col min="7691" max="7691" width="9.83203125" style="60" customWidth="1"/>
    <col min="7692" max="7692" width="10.33203125" style="60" customWidth="1"/>
    <col min="7693" max="7694" width="5.1640625" style="60" customWidth="1"/>
    <col min="7695" max="7695" width="1.6640625" style="60" customWidth="1"/>
    <col min="7696" max="7696" width="10.6640625" style="60" customWidth="1"/>
    <col min="7697" max="7697" width="3.5" style="60" customWidth="1"/>
    <col min="7698" max="7698" width="1.5" style="60" customWidth="1"/>
    <col min="7699" max="7699" width="7.1640625" style="60" customWidth="1"/>
    <col min="7700" max="7708" width="0" style="60" hidden="1" customWidth="1"/>
    <col min="7709" max="7936" width="9.33203125" style="60"/>
    <col min="7937" max="7937" width="7.1640625" style="60" customWidth="1"/>
    <col min="7938" max="7938" width="1.5" style="60" customWidth="1"/>
    <col min="7939" max="7939" width="3.5" style="60" customWidth="1"/>
    <col min="7940" max="7940" width="3.6640625" style="60" customWidth="1"/>
    <col min="7941" max="7941" width="14.6640625" style="60" customWidth="1"/>
    <col min="7942" max="7943" width="9.5" style="60" customWidth="1"/>
    <col min="7944" max="7944" width="10.6640625" style="60" customWidth="1"/>
    <col min="7945" max="7945" width="6" style="60" customWidth="1"/>
    <col min="7946" max="7946" width="4.5" style="60" customWidth="1"/>
    <col min="7947" max="7947" width="9.83203125" style="60" customWidth="1"/>
    <col min="7948" max="7948" width="10.33203125" style="60" customWidth="1"/>
    <col min="7949" max="7950" width="5.1640625" style="60" customWidth="1"/>
    <col min="7951" max="7951" width="1.6640625" style="60" customWidth="1"/>
    <col min="7952" max="7952" width="10.6640625" style="60" customWidth="1"/>
    <col min="7953" max="7953" width="3.5" style="60" customWidth="1"/>
    <col min="7954" max="7954" width="1.5" style="60" customWidth="1"/>
    <col min="7955" max="7955" width="7.1640625" style="60" customWidth="1"/>
    <col min="7956" max="7964" width="0" style="60" hidden="1" customWidth="1"/>
    <col min="7965" max="8192" width="9.33203125" style="60"/>
    <col min="8193" max="8193" width="7.1640625" style="60" customWidth="1"/>
    <col min="8194" max="8194" width="1.5" style="60" customWidth="1"/>
    <col min="8195" max="8195" width="3.5" style="60" customWidth="1"/>
    <col min="8196" max="8196" width="3.6640625" style="60" customWidth="1"/>
    <col min="8197" max="8197" width="14.6640625" style="60" customWidth="1"/>
    <col min="8198" max="8199" width="9.5" style="60" customWidth="1"/>
    <col min="8200" max="8200" width="10.6640625" style="60" customWidth="1"/>
    <col min="8201" max="8201" width="6" style="60" customWidth="1"/>
    <col min="8202" max="8202" width="4.5" style="60" customWidth="1"/>
    <col min="8203" max="8203" width="9.83203125" style="60" customWidth="1"/>
    <col min="8204" max="8204" width="10.33203125" style="60" customWidth="1"/>
    <col min="8205" max="8206" width="5.1640625" style="60" customWidth="1"/>
    <col min="8207" max="8207" width="1.6640625" style="60" customWidth="1"/>
    <col min="8208" max="8208" width="10.6640625" style="60" customWidth="1"/>
    <col min="8209" max="8209" width="3.5" style="60" customWidth="1"/>
    <col min="8210" max="8210" width="1.5" style="60" customWidth="1"/>
    <col min="8211" max="8211" width="7.1640625" style="60" customWidth="1"/>
    <col min="8212" max="8220" width="0" style="60" hidden="1" customWidth="1"/>
    <col min="8221" max="8448" width="9.33203125" style="60"/>
    <col min="8449" max="8449" width="7.1640625" style="60" customWidth="1"/>
    <col min="8450" max="8450" width="1.5" style="60" customWidth="1"/>
    <col min="8451" max="8451" width="3.5" style="60" customWidth="1"/>
    <col min="8452" max="8452" width="3.6640625" style="60" customWidth="1"/>
    <col min="8453" max="8453" width="14.6640625" style="60" customWidth="1"/>
    <col min="8454" max="8455" width="9.5" style="60" customWidth="1"/>
    <col min="8456" max="8456" width="10.6640625" style="60" customWidth="1"/>
    <col min="8457" max="8457" width="6" style="60" customWidth="1"/>
    <col min="8458" max="8458" width="4.5" style="60" customWidth="1"/>
    <col min="8459" max="8459" width="9.83203125" style="60" customWidth="1"/>
    <col min="8460" max="8460" width="10.33203125" style="60" customWidth="1"/>
    <col min="8461" max="8462" width="5.1640625" style="60" customWidth="1"/>
    <col min="8463" max="8463" width="1.6640625" style="60" customWidth="1"/>
    <col min="8464" max="8464" width="10.6640625" style="60" customWidth="1"/>
    <col min="8465" max="8465" width="3.5" style="60" customWidth="1"/>
    <col min="8466" max="8466" width="1.5" style="60" customWidth="1"/>
    <col min="8467" max="8467" width="7.1640625" style="60" customWidth="1"/>
    <col min="8468" max="8476" width="0" style="60" hidden="1" customWidth="1"/>
    <col min="8477" max="8704" width="9.33203125" style="60"/>
    <col min="8705" max="8705" width="7.1640625" style="60" customWidth="1"/>
    <col min="8706" max="8706" width="1.5" style="60" customWidth="1"/>
    <col min="8707" max="8707" width="3.5" style="60" customWidth="1"/>
    <col min="8708" max="8708" width="3.6640625" style="60" customWidth="1"/>
    <col min="8709" max="8709" width="14.6640625" style="60" customWidth="1"/>
    <col min="8710" max="8711" width="9.5" style="60" customWidth="1"/>
    <col min="8712" max="8712" width="10.6640625" style="60" customWidth="1"/>
    <col min="8713" max="8713" width="6" style="60" customWidth="1"/>
    <col min="8714" max="8714" width="4.5" style="60" customWidth="1"/>
    <col min="8715" max="8715" width="9.83203125" style="60" customWidth="1"/>
    <col min="8716" max="8716" width="10.33203125" style="60" customWidth="1"/>
    <col min="8717" max="8718" width="5.1640625" style="60" customWidth="1"/>
    <col min="8719" max="8719" width="1.6640625" style="60" customWidth="1"/>
    <col min="8720" max="8720" width="10.6640625" style="60" customWidth="1"/>
    <col min="8721" max="8721" width="3.5" style="60" customWidth="1"/>
    <col min="8722" max="8722" width="1.5" style="60" customWidth="1"/>
    <col min="8723" max="8723" width="7.1640625" style="60" customWidth="1"/>
    <col min="8724" max="8732" width="0" style="60" hidden="1" customWidth="1"/>
    <col min="8733" max="8960" width="9.33203125" style="60"/>
    <col min="8961" max="8961" width="7.1640625" style="60" customWidth="1"/>
    <col min="8962" max="8962" width="1.5" style="60" customWidth="1"/>
    <col min="8963" max="8963" width="3.5" style="60" customWidth="1"/>
    <col min="8964" max="8964" width="3.6640625" style="60" customWidth="1"/>
    <col min="8965" max="8965" width="14.6640625" style="60" customWidth="1"/>
    <col min="8966" max="8967" width="9.5" style="60" customWidth="1"/>
    <col min="8968" max="8968" width="10.6640625" style="60" customWidth="1"/>
    <col min="8969" max="8969" width="6" style="60" customWidth="1"/>
    <col min="8970" max="8970" width="4.5" style="60" customWidth="1"/>
    <col min="8971" max="8971" width="9.83203125" style="60" customWidth="1"/>
    <col min="8972" max="8972" width="10.33203125" style="60" customWidth="1"/>
    <col min="8973" max="8974" width="5.1640625" style="60" customWidth="1"/>
    <col min="8975" max="8975" width="1.6640625" style="60" customWidth="1"/>
    <col min="8976" max="8976" width="10.6640625" style="60" customWidth="1"/>
    <col min="8977" max="8977" width="3.5" style="60" customWidth="1"/>
    <col min="8978" max="8978" width="1.5" style="60" customWidth="1"/>
    <col min="8979" max="8979" width="7.1640625" style="60" customWidth="1"/>
    <col min="8980" max="8988" width="0" style="60" hidden="1" customWidth="1"/>
    <col min="8989" max="9216" width="9.33203125" style="60"/>
    <col min="9217" max="9217" width="7.1640625" style="60" customWidth="1"/>
    <col min="9218" max="9218" width="1.5" style="60" customWidth="1"/>
    <col min="9219" max="9219" width="3.5" style="60" customWidth="1"/>
    <col min="9220" max="9220" width="3.6640625" style="60" customWidth="1"/>
    <col min="9221" max="9221" width="14.6640625" style="60" customWidth="1"/>
    <col min="9222" max="9223" width="9.5" style="60" customWidth="1"/>
    <col min="9224" max="9224" width="10.6640625" style="60" customWidth="1"/>
    <col min="9225" max="9225" width="6" style="60" customWidth="1"/>
    <col min="9226" max="9226" width="4.5" style="60" customWidth="1"/>
    <col min="9227" max="9227" width="9.83203125" style="60" customWidth="1"/>
    <col min="9228" max="9228" width="10.33203125" style="60" customWidth="1"/>
    <col min="9229" max="9230" width="5.1640625" style="60" customWidth="1"/>
    <col min="9231" max="9231" width="1.6640625" style="60" customWidth="1"/>
    <col min="9232" max="9232" width="10.6640625" style="60" customWidth="1"/>
    <col min="9233" max="9233" width="3.5" style="60" customWidth="1"/>
    <col min="9234" max="9234" width="1.5" style="60" customWidth="1"/>
    <col min="9235" max="9235" width="7.1640625" style="60" customWidth="1"/>
    <col min="9236" max="9244" width="0" style="60" hidden="1" customWidth="1"/>
    <col min="9245" max="9472" width="9.33203125" style="60"/>
    <col min="9473" max="9473" width="7.1640625" style="60" customWidth="1"/>
    <col min="9474" max="9474" width="1.5" style="60" customWidth="1"/>
    <col min="9475" max="9475" width="3.5" style="60" customWidth="1"/>
    <col min="9476" max="9476" width="3.6640625" style="60" customWidth="1"/>
    <col min="9477" max="9477" width="14.6640625" style="60" customWidth="1"/>
    <col min="9478" max="9479" width="9.5" style="60" customWidth="1"/>
    <col min="9480" max="9480" width="10.6640625" style="60" customWidth="1"/>
    <col min="9481" max="9481" width="6" style="60" customWidth="1"/>
    <col min="9482" max="9482" width="4.5" style="60" customWidth="1"/>
    <col min="9483" max="9483" width="9.83203125" style="60" customWidth="1"/>
    <col min="9484" max="9484" width="10.33203125" style="60" customWidth="1"/>
    <col min="9485" max="9486" width="5.1640625" style="60" customWidth="1"/>
    <col min="9487" max="9487" width="1.6640625" style="60" customWidth="1"/>
    <col min="9488" max="9488" width="10.6640625" style="60" customWidth="1"/>
    <col min="9489" max="9489" width="3.5" style="60" customWidth="1"/>
    <col min="9490" max="9490" width="1.5" style="60" customWidth="1"/>
    <col min="9491" max="9491" width="7.1640625" style="60" customWidth="1"/>
    <col min="9492" max="9500" width="0" style="60" hidden="1" customWidth="1"/>
    <col min="9501" max="9728" width="9.33203125" style="60"/>
    <col min="9729" max="9729" width="7.1640625" style="60" customWidth="1"/>
    <col min="9730" max="9730" width="1.5" style="60" customWidth="1"/>
    <col min="9731" max="9731" width="3.5" style="60" customWidth="1"/>
    <col min="9732" max="9732" width="3.6640625" style="60" customWidth="1"/>
    <col min="9733" max="9733" width="14.6640625" style="60" customWidth="1"/>
    <col min="9734" max="9735" width="9.5" style="60" customWidth="1"/>
    <col min="9736" max="9736" width="10.6640625" style="60" customWidth="1"/>
    <col min="9737" max="9737" width="6" style="60" customWidth="1"/>
    <col min="9738" max="9738" width="4.5" style="60" customWidth="1"/>
    <col min="9739" max="9739" width="9.83203125" style="60" customWidth="1"/>
    <col min="9740" max="9740" width="10.33203125" style="60" customWidth="1"/>
    <col min="9741" max="9742" width="5.1640625" style="60" customWidth="1"/>
    <col min="9743" max="9743" width="1.6640625" style="60" customWidth="1"/>
    <col min="9744" max="9744" width="10.6640625" style="60" customWidth="1"/>
    <col min="9745" max="9745" width="3.5" style="60" customWidth="1"/>
    <col min="9746" max="9746" width="1.5" style="60" customWidth="1"/>
    <col min="9747" max="9747" width="7.1640625" style="60" customWidth="1"/>
    <col min="9748" max="9756" width="0" style="60" hidden="1" customWidth="1"/>
    <col min="9757" max="9984" width="9.33203125" style="60"/>
    <col min="9985" max="9985" width="7.1640625" style="60" customWidth="1"/>
    <col min="9986" max="9986" width="1.5" style="60" customWidth="1"/>
    <col min="9987" max="9987" width="3.5" style="60" customWidth="1"/>
    <col min="9988" max="9988" width="3.6640625" style="60" customWidth="1"/>
    <col min="9989" max="9989" width="14.6640625" style="60" customWidth="1"/>
    <col min="9990" max="9991" width="9.5" style="60" customWidth="1"/>
    <col min="9992" max="9992" width="10.6640625" style="60" customWidth="1"/>
    <col min="9993" max="9993" width="6" style="60" customWidth="1"/>
    <col min="9994" max="9994" width="4.5" style="60" customWidth="1"/>
    <col min="9995" max="9995" width="9.83203125" style="60" customWidth="1"/>
    <col min="9996" max="9996" width="10.33203125" style="60" customWidth="1"/>
    <col min="9997" max="9998" width="5.1640625" style="60" customWidth="1"/>
    <col min="9999" max="9999" width="1.6640625" style="60" customWidth="1"/>
    <col min="10000" max="10000" width="10.6640625" style="60" customWidth="1"/>
    <col min="10001" max="10001" width="3.5" style="60" customWidth="1"/>
    <col min="10002" max="10002" width="1.5" style="60" customWidth="1"/>
    <col min="10003" max="10003" width="7.1640625" style="60" customWidth="1"/>
    <col min="10004" max="10012" width="0" style="60" hidden="1" customWidth="1"/>
    <col min="10013" max="10240" width="9.33203125" style="60"/>
    <col min="10241" max="10241" width="7.1640625" style="60" customWidth="1"/>
    <col min="10242" max="10242" width="1.5" style="60" customWidth="1"/>
    <col min="10243" max="10243" width="3.5" style="60" customWidth="1"/>
    <col min="10244" max="10244" width="3.6640625" style="60" customWidth="1"/>
    <col min="10245" max="10245" width="14.6640625" style="60" customWidth="1"/>
    <col min="10246" max="10247" width="9.5" style="60" customWidth="1"/>
    <col min="10248" max="10248" width="10.6640625" style="60" customWidth="1"/>
    <col min="10249" max="10249" width="6" style="60" customWidth="1"/>
    <col min="10250" max="10250" width="4.5" style="60" customWidth="1"/>
    <col min="10251" max="10251" width="9.83203125" style="60" customWidth="1"/>
    <col min="10252" max="10252" width="10.33203125" style="60" customWidth="1"/>
    <col min="10253" max="10254" width="5.1640625" style="60" customWidth="1"/>
    <col min="10255" max="10255" width="1.6640625" style="60" customWidth="1"/>
    <col min="10256" max="10256" width="10.6640625" style="60" customWidth="1"/>
    <col min="10257" max="10257" width="3.5" style="60" customWidth="1"/>
    <col min="10258" max="10258" width="1.5" style="60" customWidth="1"/>
    <col min="10259" max="10259" width="7.1640625" style="60" customWidth="1"/>
    <col min="10260" max="10268" width="0" style="60" hidden="1" customWidth="1"/>
    <col min="10269" max="10496" width="9.33203125" style="60"/>
    <col min="10497" max="10497" width="7.1640625" style="60" customWidth="1"/>
    <col min="10498" max="10498" width="1.5" style="60" customWidth="1"/>
    <col min="10499" max="10499" width="3.5" style="60" customWidth="1"/>
    <col min="10500" max="10500" width="3.6640625" style="60" customWidth="1"/>
    <col min="10501" max="10501" width="14.6640625" style="60" customWidth="1"/>
    <col min="10502" max="10503" width="9.5" style="60" customWidth="1"/>
    <col min="10504" max="10504" width="10.6640625" style="60" customWidth="1"/>
    <col min="10505" max="10505" width="6" style="60" customWidth="1"/>
    <col min="10506" max="10506" width="4.5" style="60" customWidth="1"/>
    <col min="10507" max="10507" width="9.83203125" style="60" customWidth="1"/>
    <col min="10508" max="10508" width="10.33203125" style="60" customWidth="1"/>
    <col min="10509" max="10510" width="5.1640625" style="60" customWidth="1"/>
    <col min="10511" max="10511" width="1.6640625" style="60" customWidth="1"/>
    <col min="10512" max="10512" width="10.6640625" style="60" customWidth="1"/>
    <col min="10513" max="10513" width="3.5" style="60" customWidth="1"/>
    <col min="10514" max="10514" width="1.5" style="60" customWidth="1"/>
    <col min="10515" max="10515" width="7.1640625" style="60" customWidth="1"/>
    <col min="10516" max="10524" width="0" style="60" hidden="1" customWidth="1"/>
    <col min="10525" max="10752" width="9.33203125" style="60"/>
    <col min="10753" max="10753" width="7.1640625" style="60" customWidth="1"/>
    <col min="10754" max="10754" width="1.5" style="60" customWidth="1"/>
    <col min="10755" max="10755" width="3.5" style="60" customWidth="1"/>
    <col min="10756" max="10756" width="3.6640625" style="60" customWidth="1"/>
    <col min="10757" max="10757" width="14.6640625" style="60" customWidth="1"/>
    <col min="10758" max="10759" width="9.5" style="60" customWidth="1"/>
    <col min="10760" max="10760" width="10.6640625" style="60" customWidth="1"/>
    <col min="10761" max="10761" width="6" style="60" customWidth="1"/>
    <col min="10762" max="10762" width="4.5" style="60" customWidth="1"/>
    <col min="10763" max="10763" width="9.83203125" style="60" customWidth="1"/>
    <col min="10764" max="10764" width="10.33203125" style="60" customWidth="1"/>
    <col min="10765" max="10766" width="5.1640625" style="60" customWidth="1"/>
    <col min="10767" max="10767" width="1.6640625" style="60" customWidth="1"/>
    <col min="10768" max="10768" width="10.6640625" style="60" customWidth="1"/>
    <col min="10769" max="10769" width="3.5" style="60" customWidth="1"/>
    <col min="10770" max="10770" width="1.5" style="60" customWidth="1"/>
    <col min="10771" max="10771" width="7.1640625" style="60" customWidth="1"/>
    <col min="10772" max="10780" width="0" style="60" hidden="1" customWidth="1"/>
    <col min="10781" max="11008" width="9.33203125" style="60"/>
    <col min="11009" max="11009" width="7.1640625" style="60" customWidth="1"/>
    <col min="11010" max="11010" width="1.5" style="60" customWidth="1"/>
    <col min="11011" max="11011" width="3.5" style="60" customWidth="1"/>
    <col min="11012" max="11012" width="3.6640625" style="60" customWidth="1"/>
    <col min="11013" max="11013" width="14.6640625" style="60" customWidth="1"/>
    <col min="11014" max="11015" width="9.5" style="60" customWidth="1"/>
    <col min="11016" max="11016" width="10.6640625" style="60" customWidth="1"/>
    <col min="11017" max="11017" width="6" style="60" customWidth="1"/>
    <col min="11018" max="11018" width="4.5" style="60" customWidth="1"/>
    <col min="11019" max="11019" width="9.83203125" style="60" customWidth="1"/>
    <col min="11020" max="11020" width="10.33203125" style="60" customWidth="1"/>
    <col min="11021" max="11022" width="5.1640625" style="60" customWidth="1"/>
    <col min="11023" max="11023" width="1.6640625" style="60" customWidth="1"/>
    <col min="11024" max="11024" width="10.6640625" style="60" customWidth="1"/>
    <col min="11025" max="11025" width="3.5" style="60" customWidth="1"/>
    <col min="11026" max="11026" width="1.5" style="60" customWidth="1"/>
    <col min="11027" max="11027" width="7.1640625" style="60" customWidth="1"/>
    <col min="11028" max="11036" width="0" style="60" hidden="1" customWidth="1"/>
    <col min="11037" max="11264" width="9.33203125" style="60"/>
    <col min="11265" max="11265" width="7.1640625" style="60" customWidth="1"/>
    <col min="11266" max="11266" width="1.5" style="60" customWidth="1"/>
    <col min="11267" max="11267" width="3.5" style="60" customWidth="1"/>
    <col min="11268" max="11268" width="3.6640625" style="60" customWidth="1"/>
    <col min="11269" max="11269" width="14.6640625" style="60" customWidth="1"/>
    <col min="11270" max="11271" width="9.5" style="60" customWidth="1"/>
    <col min="11272" max="11272" width="10.6640625" style="60" customWidth="1"/>
    <col min="11273" max="11273" width="6" style="60" customWidth="1"/>
    <col min="11274" max="11274" width="4.5" style="60" customWidth="1"/>
    <col min="11275" max="11275" width="9.83203125" style="60" customWidth="1"/>
    <col min="11276" max="11276" width="10.33203125" style="60" customWidth="1"/>
    <col min="11277" max="11278" width="5.1640625" style="60" customWidth="1"/>
    <col min="11279" max="11279" width="1.6640625" style="60" customWidth="1"/>
    <col min="11280" max="11280" width="10.6640625" style="60" customWidth="1"/>
    <col min="11281" max="11281" width="3.5" style="60" customWidth="1"/>
    <col min="11282" max="11282" width="1.5" style="60" customWidth="1"/>
    <col min="11283" max="11283" width="7.1640625" style="60" customWidth="1"/>
    <col min="11284" max="11292" width="0" style="60" hidden="1" customWidth="1"/>
    <col min="11293" max="11520" width="9.33203125" style="60"/>
    <col min="11521" max="11521" width="7.1640625" style="60" customWidth="1"/>
    <col min="11522" max="11522" width="1.5" style="60" customWidth="1"/>
    <col min="11523" max="11523" width="3.5" style="60" customWidth="1"/>
    <col min="11524" max="11524" width="3.6640625" style="60" customWidth="1"/>
    <col min="11525" max="11525" width="14.6640625" style="60" customWidth="1"/>
    <col min="11526" max="11527" width="9.5" style="60" customWidth="1"/>
    <col min="11528" max="11528" width="10.6640625" style="60" customWidth="1"/>
    <col min="11529" max="11529" width="6" style="60" customWidth="1"/>
    <col min="11530" max="11530" width="4.5" style="60" customWidth="1"/>
    <col min="11531" max="11531" width="9.83203125" style="60" customWidth="1"/>
    <col min="11532" max="11532" width="10.33203125" style="60" customWidth="1"/>
    <col min="11533" max="11534" width="5.1640625" style="60" customWidth="1"/>
    <col min="11535" max="11535" width="1.6640625" style="60" customWidth="1"/>
    <col min="11536" max="11536" width="10.6640625" style="60" customWidth="1"/>
    <col min="11537" max="11537" width="3.5" style="60" customWidth="1"/>
    <col min="11538" max="11538" width="1.5" style="60" customWidth="1"/>
    <col min="11539" max="11539" width="7.1640625" style="60" customWidth="1"/>
    <col min="11540" max="11548" width="0" style="60" hidden="1" customWidth="1"/>
    <col min="11549" max="11776" width="9.33203125" style="60"/>
    <col min="11777" max="11777" width="7.1640625" style="60" customWidth="1"/>
    <col min="11778" max="11778" width="1.5" style="60" customWidth="1"/>
    <col min="11779" max="11779" width="3.5" style="60" customWidth="1"/>
    <col min="11780" max="11780" width="3.6640625" style="60" customWidth="1"/>
    <col min="11781" max="11781" width="14.6640625" style="60" customWidth="1"/>
    <col min="11782" max="11783" width="9.5" style="60" customWidth="1"/>
    <col min="11784" max="11784" width="10.6640625" style="60" customWidth="1"/>
    <col min="11785" max="11785" width="6" style="60" customWidth="1"/>
    <col min="11786" max="11786" width="4.5" style="60" customWidth="1"/>
    <col min="11787" max="11787" width="9.83203125" style="60" customWidth="1"/>
    <col min="11788" max="11788" width="10.33203125" style="60" customWidth="1"/>
    <col min="11789" max="11790" width="5.1640625" style="60" customWidth="1"/>
    <col min="11791" max="11791" width="1.6640625" style="60" customWidth="1"/>
    <col min="11792" max="11792" width="10.6640625" style="60" customWidth="1"/>
    <col min="11793" max="11793" width="3.5" style="60" customWidth="1"/>
    <col min="11794" max="11794" width="1.5" style="60" customWidth="1"/>
    <col min="11795" max="11795" width="7.1640625" style="60" customWidth="1"/>
    <col min="11796" max="11804" width="0" style="60" hidden="1" customWidth="1"/>
    <col min="11805" max="12032" width="9.33203125" style="60"/>
    <col min="12033" max="12033" width="7.1640625" style="60" customWidth="1"/>
    <col min="12034" max="12034" width="1.5" style="60" customWidth="1"/>
    <col min="12035" max="12035" width="3.5" style="60" customWidth="1"/>
    <col min="12036" max="12036" width="3.6640625" style="60" customWidth="1"/>
    <col min="12037" max="12037" width="14.6640625" style="60" customWidth="1"/>
    <col min="12038" max="12039" width="9.5" style="60" customWidth="1"/>
    <col min="12040" max="12040" width="10.6640625" style="60" customWidth="1"/>
    <col min="12041" max="12041" width="6" style="60" customWidth="1"/>
    <col min="12042" max="12042" width="4.5" style="60" customWidth="1"/>
    <col min="12043" max="12043" width="9.83203125" style="60" customWidth="1"/>
    <col min="12044" max="12044" width="10.33203125" style="60" customWidth="1"/>
    <col min="12045" max="12046" width="5.1640625" style="60" customWidth="1"/>
    <col min="12047" max="12047" width="1.6640625" style="60" customWidth="1"/>
    <col min="12048" max="12048" width="10.6640625" style="60" customWidth="1"/>
    <col min="12049" max="12049" width="3.5" style="60" customWidth="1"/>
    <col min="12050" max="12050" width="1.5" style="60" customWidth="1"/>
    <col min="12051" max="12051" width="7.1640625" style="60" customWidth="1"/>
    <col min="12052" max="12060" width="0" style="60" hidden="1" customWidth="1"/>
    <col min="12061" max="12288" width="9.33203125" style="60"/>
    <col min="12289" max="12289" width="7.1640625" style="60" customWidth="1"/>
    <col min="12290" max="12290" width="1.5" style="60" customWidth="1"/>
    <col min="12291" max="12291" width="3.5" style="60" customWidth="1"/>
    <col min="12292" max="12292" width="3.6640625" style="60" customWidth="1"/>
    <col min="12293" max="12293" width="14.6640625" style="60" customWidth="1"/>
    <col min="12294" max="12295" width="9.5" style="60" customWidth="1"/>
    <col min="12296" max="12296" width="10.6640625" style="60" customWidth="1"/>
    <col min="12297" max="12297" width="6" style="60" customWidth="1"/>
    <col min="12298" max="12298" width="4.5" style="60" customWidth="1"/>
    <col min="12299" max="12299" width="9.83203125" style="60" customWidth="1"/>
    <col min="12300" max="12300" width="10.33203125" style="60" customWidth="1"/>
    <col min="12301" max="12302" width="5.1640625" style="60" customWidth="1"/>
    <col min="12303" max="12303" width="1.6640625" style="60" customWidth="1"/>
    <col min="12304" max="12304" width="10.6640625" style="60" customWidth="1"/>
    <col min="12305" max="12305" width="3.5" style="60" customWidth="1"/>
    <col min="12306" max="12306" width="1.5" style="60" customWidth="1"/>
    <col min="12307" max="12307" width="7.1640625" style="60" customWidth="1"/>
    <col min="12308" max="12316" width="0" style="60" hidden="1" customWidth="1"/>
    <col min="12317" max="12544" width="9.33203125" style="60"/>
    <col min="12545" max="12545" width="7.1640625" style="60" customWidth="1"/>
    <col min="12546" max="12546" width="1.5" style="60" customWidth="1"/>
    <col min="12547" max="12547" width="3.5" style="60" customWidth="1"/>
    <col min="12548" max="12548" width="3.6640625" style="60" customWidth="1"/>
    <col min="12549" max="12549" width="14.6640625" style="60" customWidth="1"/>
    <col min="12550" max="12551" width="9.5" style="60" customWidth="1"/>
    <col min="12552" max="12552" width="10.6640625" style="60" customWidth="1"/>
    <col min="12553" max="12553" width="6" style="60" customWidth="1"/>
    <col min="12554" max="12554" width="4.5" style="60" customWidth="1"/>
    <col min="12555" max="12555" width="9.83203125" style="60" customWidth="1"/>
    <col min="12556" max="12556" width="10.33203125" style="60" customWidth="1"/>
    <col min="12557" max="12558" width="5.1640625" style="60" customWidth="1"/>
    <col min="12559" max="12559" width="1.6640625" style="60" customWidth="1"/>
    <col min="12560" max="12560" width="10.6640625" style="60" customWidth="1"/>
    <col min="12561" max="12561" width="3.5" style="60" customWidth="1"/>
    <col min="12562" max="12562" width="1.5" style="60" customWidth="1"/>
    <col min="12563" max="12563" width="7.1640625" style="60" customWidth="1"/>
    <col min="12564" max="12572" width="0" style="60" hidden="1" customWidth="1"/>
    <col min="12573" max="12800" width="9.33203125" style="60"/>
    <col min="12801" max="12801" width="7.1640625" style="60" customWidth="1"/>
    <col min="12802" max="12802" width="1.5" style="60" customWidth="1"/>
    <col min="12803" max="12803" width="3.5" style="60" customWidth="1"/>
    <col min="12804" max="12804" width="3.6640625" style="60" customWidth="1"/>
    <col min="12805" max="12805" width="14.6640625" style="60" customWidth="1"/>
    <col min="12806" max="12807" width="9.5" style="60" customWidth="1"/>
    <col min="12808" max="12808" width="10.6640625" style="60" customWidth="1"/>
    <col min="12809" max="12809" width="6" style="60" customWidth="1"/>
    <col min="12810" max="12810" width="4.5" style="60" customWidth="1"/>
    <col min="12811" max="12811" width="9.83203125" style="60" customWidth="1"/>
    <col min="12812" max="12812" width="10.33203125" style="60" customWidth="1"/>
    <col min="12813" max="12814" width="5.1640625" style="60" customWidth="1"/>
    <col min="12815" max="12815" width="1.6640625" style="60" customWidth="1"/>
    <col min="12816" max="12816" width="10.6640625" style="60" customWidth="1"/>
    <col min="12817" max="12817" width="3.5" style="60" customWidth="1"/>
    <col min="12818" max="12818" width="1.5" style="60" customWidth="1"/>
    <col min="12819" max="12819" width="7.1640625" style="60" customWidth="1"/>
    <col min="12820" max="12828" width="0" style="60" hidden="1" customWidth="1"/>
    <col min="12829" max="13056" width="9.33203125" style="60"/>
    <col min="13057" max="13057" width="7.1640625" style="60" customWidth="1"/>
    <col min="13058" max="13058" width="1.5" style="60" customWidth="1"/>
    <col min="13059" max="13059" width="3.5" style="60" customWidth="1"/>
    <col min="13060" max="13060" width="3.6640625" style="60" customWidth="1"/>
    <col min="13061" max="13061" width="14.6640625" style="60" customWidth="1"/>
    <col min="13062" max="13063" width="9.5" style="60" customWidth="1"/>
    <col min="13064" max="13064" width="10.6640625" style="60" customWidth="1"/>
    <col min="13065" max="13065" width="6" style="60" customWidth="1"/>
    <col min="13066" max="13066" width="4.5" style="60" customWidth="1"/>
    <col min="13067" max="13067" width="9.83203125" style="60" customWidth="1"/>
    <col min="13068" max="13068" width="10.33203125" style="60" customWidth="1"/>
    <col min="13069" max="13070" width="5.1640625" style="60" customWidth="1"/>
    <col min="13071" max="13071" width="1.6640625" style="60" customWidth="1"/>
    <col min="13072" max="13072" width="10.6640625" style="60" customWidth="1"/>
    <col min="13073" max="13073" width="3.5" style="60" customWidth="1"/>
    <col min="13074" max="13074" width="1.5" style="60" customWidth="1"/>
    <col min="13075" max="13075" width="7.1640625" style="60" customWidth="1"/>
    <col min="13076" max="13084" width="0" style="60" hidden="1" customWidth="1"/>
    <col min="13085" max="13312" width="9.33203125" style="60"/>
    <col min="13313" max="13313" width="7.1640625" style="60" customWidth="1"/>
    <col min="13314" max="13314" width="1.5" style="60" customWidth="1"/>
    <col min="13315" max="13315" width="3.5" style="60" customWidth="1"/>
    <col min="13316" max="13316" width="3.6640625" style="60" customWidth="1"/>
    <col min="13317" max="13317" width="14.6640625" style="60" customWidth="1"/>
    <col min="13318" max="13319" width="9.5" style="60" customWidth="1"/>
    <col min="13320" max="13320" width="10.6640625" style="60" customWidth="1"/>
    <col min="13321" max="13321" width="6" style="60" customWidth="1"/>
    <col min="13322" max="13322" width="4.5" style="60" customWidth="1"/>
    <col min="13323" max="13323" width="9.83203125" style="60" customWidth="1"/>
    <col min="13324" max="13324" width="10.33203125" style="60" customWidth="1"/>
    <col min="13325" max="13326" width="5.1640625" style="60" customWidth="1"/>
    <col min="13327" max="13327" width="1.6640625" style="60" customWidth="1"/>
    <col min="13328" max="13328" width="10.6640625" style="60" customWidth="1"/>
    <col min="13329" max="13329" width="3.5" style="60" customWidth="1"/>
    <col min="13330" max="13330" width="1.5" style="60" customWidth="1"/>
    <col min="13331" max="13331" width="7.1640625" style="60" customWidth="1"/>
    <col min="13332" max="13340" width="0" style="60" hidden="1" customWidth="1"/>
    <col min="13341" max="13568" width="9.33203125" style="60"/>
    <col min="13569" max="13569" width="7.1640625" style="60" customWidth="1"/>
    <col min="13570" max="13570" width="1.5" style="60" customWidth="1"/>
    <col min="13571" max="13571" width="3.5" style="60" customWidth="1"/>
    <col min="13572" max="13572" width="3.6640625" style="60" customWidth="1"/>
    <col min="13573" max="13573" width="14.6640625" style="60" customWidth="1"/>
    <col min="13574" max="13575" width="9.5" style="60" customWidth="1"/>
    <col min="13576" max="13576" width="10.6640625" style="60" customWidth="1"/>
    <col min="13577" max="13577" width="6" style="60" customWidth="1"/>
    <col min="13578" max="13578" width="4.5" style="60" customWidth="1"/>
    <col min="13579" max="13579" width="9.83203125" style="60" customWidth="1"/>
    <col min="13580" max="13580" width="10.33203125" style="60" customWidth="1"/>
    <col min="13581" max="13582" width="5.1640625" style="60" customWidth="1"/>
    <col min="13583" max="13583" width="1.6640625" style="60" customWidth="1"/>
    <col min="13584" max="13584" width="10.6640625" style="60" customWidth="1"/>
    <col min="13585" max="13585" width="3.5" style="60" customWidth="1"/>
    <col min="13586" max="13586" width="1.5" style="60" customWidth="1"/>
    <col min="13587" max="13587" width="7.1640625" style="60" customWidth="1"/>
    <col min="13588" max="13596" width="0" style="60" hidden="1" customWidth="1"/>
    <col min="13597" max="13824" width="9.33203125" style="60"/>
    <col min="13825" max="13825" width="7.1640625" style="60" customWidth="1"/>
    <col min="13826" max="13826" width="1.5" style="60" customWidth="1"/>
    <col min="13827" max="13827" width="3.5" style="60" customWidth="1"/>
    <col min="13828" max="13828" width="3.6640625" style="60" customWidth="1"/>
    <col min="13829" max="13829" width="14.6640625" style="60" customWidth="1"/>
    <col min="13830" max="13831" width="9.5" style="60" customWidth="1"/>
    <col min="13832" max="13832" width="10.6640625" style="60" customWidth="1"/>
    <col min="13833" max="13833" width="6" style="60" customWidth="1"/>
    <col min="13834" max="13834" width="4.5" style="60" customWidth="1"/>
    <col min="13835" max="13835" width="9.83203125" style="60" customWidth="1"/>
    <col min="13836" max="13836" width="10.33203125" style="60" customWidth="1"/>
    <col min="13837" max="13838" width="5.1640625" style="60" customWidth="1"/>
    <col min="13839" max="13839" width="1.6640625" style="60" customWidth="1"/>
    <col min="13840" max="13840" width="10.6640625" style="60" customWidth="1"/>
    <col min="13841" max="13841" width="3.5" style="60" customWidth="1"/>
    <col min="13842" max="13842" width="1.5" style="60" customWidth="1"/>
    <col min="13843" max="13843" width="7.1640625" style="60" customWidth="1"/>
    <col min="13844" max="13852" width="0" style="60" hidden="1" customWidth="1"/>
    <col min="13853" max="14080" width="9.33203125" style="60"/>
    <col min="14081" max="14081" width="7.1640625" style="60" customWidth="1"/>
    <col min="14082" max="14082" width="1.5" style="60" customWidth="1"/>
    <col min="14083" max="14083" width="3.5" style="60" customWidth="1"/>
    <col min="14084" max="14084" width="3.6640625" style="60" customWidth="1"/>
    <col min="14085" max="14085" width="14.6640625" style="60" customWidth="1"/>
    <col min="14086" max="14087" width="9.5" style="60" customWidth="1"/>
    <col min="14088" max="14088" width="10.6640625" style="60" customWidth="1"/>
    <col min="14089" max="14089" width="6" style="60" customWidth="1"/>
    <col min="14090" max="14090" width="4.5" style="60" customWidth="1"/>
    <col min="14091" max="14091" width="9.83203125" style="60" customWidth="1"/>
    <col min="14092" max="14092" width="10.33203125" style="60" customWidth="1"/>
    <col min="14093" max="14094" width="5.1640625" style="60" customWidth="1"/>
    <col min="14095" max="14095" width="1.6640625" style="60" customWidth="1"/>
    <col min="14096" max="14096" width="10.6640625" style="60" customWidth="1"/>
    <col min="14097" max="14097" width="3.5" style="60" customWidth="1"/>
    <col min="14098" max="14098" width="1.5" style="60" customWidth="1"/>
    <col min="14099" max="14099" width="7.1640625" style="60" customWidth="1"/>
    <col min="14100" max="14108" width="0" style="60" hidden="1" customWidth="1"/>
    <col min="14109" max="14336" width="9.33203125" style="60"/>
    <col min="14337" max="14337" width="7.1640625" style="60" customWidth="1"/>
    <col min="14338" max="14338" width="1.5" style="60" customWidth="1"/>
    <col min="14339" max="14339" width="3.5" style="60" customWidth="1"/>
    <col min="14340" max="14340" width="3.6640625" style="60" customWidth="1"/>
    <col min="14341" max="14341" width="14.6640625" style="60" customWidth="1"/>
    <col min="14342" max="14343" width="9.5" style="60" customWidth="1"/>
    <col min="14344" max="14344" width="10.6640625" style="60" customWidth="1"/>
    <col min="14345" max="14345" width="6" style="60" customWidth="1"/>
    <col min="14346" max="14346" width="4.5" style="60" customWidth="1"/>
    <col min="14347" max="14347" width="9.83203125" style="60" customWidth="1"/>
    <col min="14348" max="14348" width="10.33203125" style="60" customWidth="1"/>
    <col min="14349" max="14350" width="5.1640625" style="60" customWidth="1"/>
    <col min="14351" max="14351" width="1.6640625" style="60" customWidth="1"/>
    <col min="14352" max="14352" width="10.6640625" style="60" customWidth="1"/>
    <col min="14353" max="14353" width="3.5" style="60" customWidth="1"/>
    <col min="14354" max="14354" width="1.5" style="60" customWidth="1"/>
    <col min="14355" max="14355" width="7.1640625" style="60" customWidth="1"/>
    <col min="14356" max="14364" width="0" style="60" hidden="1" customWidth="1"/>
    <col min="14365" max="14592" width="9.33203125" style="60"/>
    <col min="14593" max="14593" width="7.1640625" style="60" customWidth="1"/>
    <col min="14594" max="14594" width="1.5" style="60" customWidth="1"/>
    <col min="14595" max="14595" width="3.5" style="60" customWidth="1"/>
    <col min="14596" max="14596" width="3.6640625" style="60" customWidth="1"/>
    <col min="14597" max="14597" width="14.6640625" style="60" customWidth="1"/>
    <col min="14598" max="14599" width="9.5" style="60" customWidth="1"/>
    <col min="14600" max="14600" width="10.6640625" style="60" customWidth="1"/>
    <col min="14601" max="14601" width="6" style="60" customWidth="1"/>
    <col min="14602" max="14602" width="4.5" style="60" customWidth="1"/>
    <col min="14603" max="14603" width="9.83203125" style="60" customWidth="1"/>
    <col min="14604" max="14604" width="10.33203125" style="60" customWidth="1"/>
    <col min="14605" max="14606" width="5.1640625" style="60" customWidth="1"/>
    <col min="14607" max="14607" width="1.6640625" style="60" customWidth="1"/>
    <col min="14608" max="14608" width="10.6640625" style="60" customWidth="1"/>
    <col min="14609" max="14609" width="3.5" style="60" customWidth="1"/>
    <col min="14610" max="14610" width="1.5" style="60" customWidth="1"/>
    <col min="14611" max="14611" width="7.1640625" style="60" customWidth="1"/>
    <col min="14612" max="14620" width="0" style="60" hidden="1" customWidth="1"/>
    <col min="14621" max="14848" width="9.33203125" style="60"/>
    <col min="14849" max="14849" width="7.1640625" style="60" customWidth="1"/>
    <col min="14850" max="14850" width="1.5" style="60" customWidth="1"/>
    <col min="14851" max="14851" width="3.5" style="60" customWidth="1"/>
    <col min="14852" max="14852" width="3.6640625" style="60" customWidth="1"/>
    <col min="14853" max="14853" width="14.6640625" style="60" customWidth="1"/>
    <col min="14854" max="14855" width="9.5" style="60" customWidth="1"/>
    <col min="14856" max="14856" width="10.6640625" style="60" customWidth="1"/>
    <col min="14857" max="14857" width="6" style="60" customWidth="1"/>
    <col min="14858" max="14858" width="4.5" style="60" customWidth="1"/>
    <col min="14859" max="14859" width="9.83203125" style="60" customWidth="1"/>
    <col min="14860" max="14860" width="10.33203125" style="60" customWidth="1"/>
    <col min="14861" max="14862" width="5.1640625" style="60" customWidth="1"/>
    <col min="14863" max="14863" width="1.6640625" style="60" customWidth="1"/>
    <col min="14864" max="14864" width="10.6640625" style="60" customWidth="1"/>
    <col min="14865" max="14865" width="3.5" style="60" customWidth="1"/>
    <col min="14866" max="14866" width="1.5" style="60" customWidth="1"/>
    <col min="14867" max="14867" width="7.1640625" style="60" customWidth="1"/>
    <col min="14868" max="14876" width="0" style="60" hidden="1" customWidth="1"/>
    <col min="14877" max="15104" width="9.33203125" style="60"/>
    <col min="15105" max="15105" width="7.1640625" style="60" customWidth="1"/>
    <col min="15106" max="15106" width="1.5" style="60" customWidth="1"/>
    <col min="15107" max="15107" width="3.5" style="60" customWidth="1"/>
    <col min="15108" max="15108" width="3.6640625" style="60" customWidth="1"/>
    <col min="15109" max="15109" width="14.6640625" style="60" customWidth="1"/>
    <col min="15110" max="15111" width="9.5" style="60" customWidth="1"/>
    <col min="15112" max="15112" width="10.6640625" style="60" customWidth="1"/>
    <col min="15113" max="15113" width="6" style="60" customWidth="1"/>
    <col min="15114" max="15114" width="4.5" style="60" customWidth="1"/>
    <col min="15115" max="15115" width="9.83203125" style="60" customWidth="1"/>
    <col min="15116" max="15116" width="10.33203125" style="60" customWidth="1"/>
    <col min="15117" max="15118" width="5.1640625" style="60" customWidth="1"/>
    <col min="15119" max="15119" width="1.6640625" style="60" customWidth="1"/>
    <col min="15120" max="15120" width="10.6640625" style="60" customWidth="1"/>
    <col min="15121" max="15121" width="3.5" style="60" customWidth="1"/>
    <col min="15122" max="15122" width="1.5" style="60" customWidth="1"/>
    <col min="15123" max="15123" width="7.1640625" style="60" customWidth="1"/>
    <col min="15124" max="15132" width="0" style="60" hidden="1" customWidth="1"/>
    <col min="15133" max="15360" width="9.33203125" style="60"/>
    <col min="15361" max="15361" width="7.1640625" style="60" customWidth="1"/>
    <col min="15362" max="15362" width="1.5" style="60" customWidth="1"/>
    <col min="15363" max="15363" width="3.5" style="60" customWidth="1"/>
    <col min="15364" max="15364" width="3.6640625" style="60" customWidth="1"/>
    <col min="15365" max="15365" width="14.6640625" style="60" customWidth="1"/>
    <col min="15366" max="15367" width="9.5" style="60" customWidth="1"/>
    <col min="15368" max="15368" width="10.6640625" style="60" customWidth="1"/>
    <col min="15369" max="15369" width="6" style="60" customWidth="1"/>
    <col min="15370" max="15370" width="4.5" style="60" customWidth="1"/>
    <col min="15371" max="15371" width="9.83203125" style="60" customWidth="1"/>
    <col min="15372" max="15372" width="10.33203125" style="60" customWidth="1"/>
    <col min="15373" max="15374" width="5.1640625" style="60" customWidth="1"/>
    <col min="15375" max="15375" width="1.6640625" style="60" customWidth="1"/>
    <col min="15376" max="15376" width="10.6640625" style="60" customWidth="1"/>
    <col min="15377" max="15377" width="3.5" style="60" customWidth="1"/>
    <col min="15378" max="15378" width="1.5" style="60" customWidth="1"/>
    <col min="15379" max="15379" width="7.1640625" style="60" customWidth="1"/>
    <col min="15380" max="15388" width="0" style="60" hidden="1" customWidth="1"/>
    <col min="15389" max="15616" width="9.33203125" style="60"/>
    <col min="15617" max="15617" width="7.1640625" style="60" customWidth="1"/>
    <col min="15618" max="15618" width="1.5" style="60" customWidth="1"/>
    <col min="15619" max="15619" width="3.5" style="60" customWidth="1"/>
    <col min="15620" max="15620" width="3.6640625" style="60" customWidth="1"/>
    <col min="15621" max="15621" width="14.6640625" style="60" customWidth="1"/>
    <col min="15622" max="15623" width="9.5" style="60" customWidth="1"/>
    <col min="15624" max="15624" width="10.6640625" style="60" customWidth="1"/>
    <col min="15625" max="15625" width="6" style="60" customWidth="1"/>
    <col min="15626" max="15626" width="4.5" style="60" customWidth="1"/>
    <col min="15627" max="15627" width="9.83203125" style="60" customWidth="1"/>
    <col min="15628" max="15628" width="10.33203125" style="60" customWidth="1"/>
    <col min="15629" max="15630" width="5.1640625" style="60" customWidth="1"/>
    <col min="15631" max="15631" width="1.6640625" style="60" customWidth="1"/>
    <col min="15632" max="15632" width="10.6640625" style="60" customWidth="1"/>
    <col min="15633" max="15633" width="3.5" style="60" customWidth="1"/>
    <col min="15634" max="15634" width="1.5" style="60" customWidth="1"/>
    <col min="15635" max="15635" width="7.1640625" style="60" customWidth="1"/>
    <col min="15636" max="15644" width="0" style="60" hidden="1" customWidth="1"/>
    <col min="15645" max="15872" width="9.33203125" style="60"/>
    <col min="15873" max="15873" width="7.1640625" style="60" customWidth="1"/>
    <col min="15874" max="15874" width="1.5" style="60" customWidth="1"/>
    <col min="15875" max="15875" width="3.5" style="60" customWidth="1"/>
    <col min="15876" max="15876" width="3.6640625" style="60" customWidth="1"/>
    <col min="15877" max="15877" width="14.6640625" style="60" customWidth="1"/>
    <col min="15878" max="15879" width="9.5" style="60" customWidth="1"/>
    <col min="15880" max="15880" width="10.6640625" style="60" customWidth="1"/>
    <col min="15881" max="15881" width="6" style="60" customWidth="1"/>
    <col min="15882" max="15882" width="4.5" style="60" customWidth="1"/>
    <col min="15883" max="15883" width="9.83203125" style="60" customWidth="1"/>
    <col min="15884" max="15884" width="10.33203125" style="60" customWidth="1"/>
    <col min="15885" max="15886" width="5.1640625" style="60" customWidth="1"/>
    <col min="15887" max="15887" width="1.6640625" style="60" customWidth="1"/>
    <col min="15888" max="15888" width="10.6640625" style="60" customWidth="1"/>
    <col min="15889" max="15889" width="3.5" style="60" customWidth="1"/>
    <col min="15890" max="15890" width="1.5" style="60" customWidth="1"/>
    <col min="15891" max="15891" width="7.1640625" style="60" customWidth="1"/>
    <col min="15892" max="15900" width="0" style="60" hidden="1" customWidth="1"/>
    <col min="15901" max="16128" width="9.33203125" style="60"/>
    <col min="16129" max="16129" width="7.1640625" style="60" customWidth="1"/>
    <col min="16130" max="16130" width="1.5" style="60" customWidth="1"/>
    <col min="16131" max="16131" width="3.5" style="60" customWidth="1"/>
    <col min="16132" max="16132" width="3.6640625" style="60" customWidth="1"/>
    <col min="16133" max="16133" width="14.6640625" style="60" customWidth="1"/>
    <col min="16134" max="16135" width="9.5" style="60" customWidth="1"/>
    <col min="16136" max="16136" width="10.6640625" style="60" customWidth="1"/>
    <col min="16137" max="16137" width="6" style="60" customWidth="1"/>
    <col min="16138" max="16138" width="4.5" style="60" customWidth="1"/>
    <col min="16139" max="16139" width="9.83203125" style="60" customWidth="1"/>
    <col min="16140" max="16140" width="10.33203125" style="60" customWidth="1"/>
    <col min="16141" max="16142" width="5.1640625" style="60" customWidth="1"/>
    <col min="16143" max="16143" width="1.6640625" style="60" customWidth="1"/>
    <col min="16144" max="16144" width="10.6640625" style="60" customWidth="1"/>
    <col min="16145" max="16145" width="3.5" style="60" customWidth="1"/>
    <col min="16146" max="16146" width="1.5" style="60" customWidth="1"/>
    <col min="16147" max="16147" width="7.1640625" style="60" customWidth="1"/>
    <col min="16148" max="16156" width="0" style="60" hidden="1" customWidth="1"/>
    <col min="16157" max="16384" width="9.33203125" style="60"/>
  </cols>
  <sheetData>
    <row r="2" spans="2:27" s="16" customFormat="1" ht="18.75" customHeight="1" x14ac:dyDescent="0.2"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5"/>
    </row>
    <row r="3" spans="2:27" s="16" customFormat="1" ht="55.5" customHeight="1" x14ac:dyDescent="0.2">
      <c r="B3" s="17"/>
      <c r="C3" s="382" t="s">
        <v>4425</v>
      </c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18"/>
    </row>
    <row r="4" spans="2:27" s="16" customFormat="1" ht="6.95" customHeight="1" x14ac:dyDescent="0.2">
      <c r="B4" s="17"/>
      <c r="R4" s="18"/>
    </row>
    <row r="5" spans="2:27" s="16" customFormat="1" ht="10.35" customHeight="1" x14ac:dyDescent="0.2">
      <c r="B5" s="17"/>
      <c r="R5" s="18"/>
    </row>
    <row r="6" spans="2:27" s="23" customFormat="1" ht="29.25" customHeight="1" x14ac:dyDescent="0.2">
      <c r="B6" s="19"/>
      <c r="C6" s="20" t="s">
        <v>11</v>
      </c>
      <c r="D6" s="21" t="s">
        <v>12</v>
      </c>
      <c r="E6" s="21" t="s">
        <v>13</v>
      </c>
      <c r="F6" s="384" t="s">
        <v>14</v>
      </c>
      <c r="G6" s="384"/>
      <c r="H6" s="384"/>
      <c r="I6" s="384"/>
      <c r="J6" s="21" t="s">
        <v>15</v>
      </c>
      <c r="K6" s="21" t="s">
        <v>16</v>
      </c>
      <c r="L6" s="385" t="s">
        <v>17</v>
      </c>
      <c r="M6" s="385"/>
      <c r="N6" s="385"/>
      <c r="O6" s="385"/>
      <c r="P6" s="385"/>
      <c r="Q6" s="386"/>
      <c r="R6" s="22"/>
      <c r="T6" s="24" t="s">
        <v>17</v>
      </c>
      <c r="U6" s="25" t="s">
        <v>18</v>
      </c>
      <c r="V6" s="25" t="s">
        <v>19</v>
      </c>
      <c r="W6" s="25" t="s">
        <v>20</v>
      </c>
      <c r="X6" s="25" t="s">
        <v>21</v>
      </c>
      <c r="Y6" s="25" t="s">
        <v>22</v>
      </c>
      <c r="Z6" s="25" t="s">
        <v>23</v>
      </c>
      <c r="AA6" s="26" t="s">
        <v>24</v>
      </c>
    </row>
    <row r="7" spans="2:27" s="28" customFormat="1" ht="37.35" customHeight="1" x14ac:dyDescent="0.35">
      <c r="B7" s="27"/>
      <c r="D7" s="29" t="s">
        <v>59</v>
      </c>
      <c r="E7" s="29"/>
      <c r="F7" s="29"/>
      <c r="G7" s="29"/>
      <c r="H7" s="29"/>
      <c r="I7" s="29"/>
      <c r="J7" s="29"/>
      <c r="K7" s="29"/>
      <c r="L7" s="29"/>
      <c r="M7" s="29"/>
      <c r="N7" s="387"/>
      <c r="O7" s="388"/>
      <c r="P7" s="388"/>
      <c r="Q7" s="388"/>
      <c r="R7" s="30"/>
      <c r="T7" s="31"/>
      <c r="W7" s="32" t="e">
        <f>#REF!+W10+W12+W14+W22</f>
        <v>#REF!</v>
      </c>
      <c r="Y7" s="32" t="e">
        <f>#REF!+Y10+Y12+Y14+Y22</f>
        <v>#REF!</v>
      </c>
      <c r="AA7" s="33" t="e">
        <f>#REF!+AA10+AA12+AA14+AA22</f>
        <v>#REF!</v>
      </c>
    </row>
    <row r="8" spans="2:27" s="28" customFormat="1" ht="29.85" customHeight="1" x14ac:dyDescent="0.3">
      <c r="B8" s="27"/>
      <c r="D8" s="34" t="s">
        <v>25</v>
      </c>
      <c r="E8" s="34"/>
      <c r="F8" s="34"/>
      <c r="G8" s="34"/>
      <c r="H8" s="34"/>
      <c r="I8" s="34"/>
      <c r="J8" s="34"/>
      <c r="K8" s="34"/>
      <c r="L8" s="34"/>
      <c r="M8" s="34"/>
      <c r="N8" s="373"/>
      <c r="O8" s="375"/>
      <c r="P8" s="375"/>
      <c r="Q8" s="375"/>
      <c r="R8" s="30"/>
      <c r="T8" s="31"/>
      <c r="W8" s="32">
        <f>SUM(W9:W9)</f>
        <v>0</v>
      </c>
      <c r="Y8" s="32">
        <f>SUM(Y9:Y9)</f>
        <v>0</v>
      </c>
      <c r="AA8" s="33">
        <f>SUM(AA9:AA9)</f>
        <v>0</v>
      </c>
    </row>
    <row r="9" spans="2:27" s="16" customFormat="1" ht="27" customHeight="1" x14ac:dyDescent="0.2">
      <c r="B9" s="17"/>
      <c r="C9" s="35">
        <v>1</v>
      </c>
      <c r="D9" s="35" t="s">
        <v>26</v>
      </c>
      <c r="E9" s="36" t="s">
        <v>27</v>
      </c>
      <c r="F9" s="374" t="s">
        <v>28</v>
      </c>
      <c r="G9" s="374"/>
      <c r="H9" s="374"/>
      <c r="I9" s="374"/>
      <c r="J9" s="37" t="s">
        <v>29</v>
      </c>
      <c r="K9" s="38"/>
      <c r="L9" s="356" t="s">
        <v>30</v>
      </c>
      <c r="M9" s="357"/>
      <c r="N9" s="357"/>
      <c r="O9" s="357"/>
      <c r="P9" s="357"/>
      <c r="Q9" s="358"/>
      <c r="R9" s="18"/>
      <c r="T9" s="39" t="s">
        <v>31</v>
      </c>
      <c r="U9" s="40" t="s">
        <v>32</v>
      </c>
      <c r="V9" s="41">
        <v>0</v>
      </c>
      <c r="W9" s="41">
        <f>V9*K9</f>
        <v>0</v>
      </c>
      <c r="X9" s="41">
        <v>0</v>
      </c>
      <c r="Y9" s="41">
        <f>X9*K9</f>
        <v>0</v>
      </c>
      <c r="Z9" s="41">
        <v>0</v>
      </c>
      <c r="AA9" s="42">
        <f>Z9*K9</f>
        <v>0</v>
      </c>
    </row>
    <row r="10" spans="2:27" s="28" customFormat="1" ht="29.85" customHeight="1" x14ac:dyDescent="0.3">
      <c r="B10" s="27"/>
      <c r="D10" s="34" t="s">
        <v>33</v>
      </c>
      <c r="E10" s="34"/>
      <c r="F10" s="34"/>
      <c r="G10" s="34"/>
      <c r="H10" s="34"/>
      <c r="I10" s="34"/>
      <c r="J10" s="34"/>
      <c r="K10" s="34"/>
      <c r="L10" s="34"/>
      <c r="M10" s="34"/>
      <c r="N10" s="373"/>
      <c r="O10" s="375"/>
      <c r="P10" s="375"/>
      <c r="Q10" s="375"/>
      <c r="R10" s="30"/>
      <c r="T10" s="31"/>
      <c r="W10" s="32">
        <f>SUM(W11:W11)</f>
        <v>0</v>
      </c>
      <c r="Y10" s="32">
        <f>SUM(Y11:Y11)</f>
        <v>0</v>
      </c>
      <c r="AA10" s="33">
        <f>SUM(AA11:AA11)</f>
        <v>0</v>
      </c>
    </row>
    <row r="11" spans="2:27" s="16" customFormat="1" ht="20.45" customHeight="1" x14ac:dyDescent="0.2">
      <c r="B11" s="17"/>
      <c r="C11" s="35">
        <v>2</v>
      </c>
      <c r="D11" s="35" t="s">
        <v>26</v>
      </c>
      <c r="E11" s="36" t="s">
        <v>34</v>
      </c>
      <c r="F11" s="374" t="s">
        <v>35</v>
      </c>
      <c r="G11" s="374"/>
      <c r="H11" s="374"/>
      <c r="I11" s="374"/>
      <c r="J11" s="37" t="s">
        <v>36</v>
      </c>
      <c r="K11" s="38">
        <v>5</v>
      </c>
      <c r="L11" s="356" t="s">
        <v>37</v>
      </c>
      <c r="M11" s="357"/>
      <c r="N11" s="357"/>
      <c r="O11" s="357"/>
      <c r="P11" s="357"/>
      <c r="Q11" s="358"/>
      <c r="R11" s="18"/>
      <c r="T11" s="39" t="s">
        <v>31</v>
      </c>
      <c r="U11" s="40" t="s">
        <v>32</v>
      </c>
      <c r="V11" s="41">
        <v>0</v>
      </c>
      <c r="W11" s="41">
        <f>V11*K11</f>
        <v>0</v>
      </c>
      <c r="X11" s="41">
        <v>0</v>
      </c>
      <c r="Y11" s="41">
        <f>X11*K11</f>
        <v>0</v>
      </c>
      <c r="Z11" s="41">
        <v>0</v>
      </c>
      <c r="AA11" s="42">
        <f>Z11*K11</f>
        <v>0</v>
      </c>
    </row>
    <row r="12" spans="2:27" s="28" customFormat="1" ht="29.85" customHeight="1" x14ac:dyDescent="0.3">
      <c r="B12" s="27"/>
      <c r="D12" s="34" t="s">
        <v>38</v>
      </c>
      <c r="E12" s="34"/>
      <c r="F12" s="34"/>
      <c r="G12" s="34"/>
      <c r="H12" s="34"/>
      <c r="I12" s="34"/>
      <c r="J12" s="34"/>
      <c r="K12" s="34"/>
      <c r="L12" s="34"/>
      <c r="M12" s="34"/>
      <c r="N12" s="373"/>
      <c r="O12" s="375"/>
      <c r="P12" s="375"/>
      <c r="Q12" s="375"/>
      <c r="R12" s="30"/>
      <c r="T12" s="31"/>
      <c r="W12" s="32">
        <f>SUM(W13:W13)</f>
        <v>0</v>
      </c>
      <c r="Y12" s="32">
        <f>SUM(Y13:Y13)</f>
        <v>0</v>
      </c>
      <c r="AA12" s="33">
        <f>SUM(AA13:AA13)</f>
        <v>0</v>
      </c>
    </row>
    <row r="13" spans="2:27" s="16" customFormat="1" ht="20.45" customHeight="1" x14ac:dyDescent="0.2">
      <c r="B13" s="17"/>
      <c r="C13" s="35">
        <v>3</v>
      </c>
      <c r="D13" s="35" t="s">
        <v>26</v>
      </c>
      <c r="E13" s="36" t="s">
        <v>39</v>
      </c>
      <c r="F13" s="374" t="s">
        <v>40</v>
      </c>
      <c r="G13" s="374"/>
      <c r="H13" s="374"/>
      <c r="I13" s="374"/>
      <c r="J13" s="37" t="s">
        <v>36</v>
      </c>
      <c r="K13" s="38">
        <v>5</v>
      </c>
      <c r="L13" s="356" t="s">
        <v>37</v>
      </c>
      <c r="M13" s="357"/>
      <c r="N13" s="357"/>
      <c r="O13" s="357"/>
      <c r="P13" s="357"/>
      <c r="Q13" s="358"/>
      <c r="R13" s="18"/>
      <c r="T13" s="39" t="s">
        <v>31</v>
      </c>
      <c r="U13" s="40" t="s">
        <v>32</v>
      </c>
      <c r="V13" s="41">
        <v>0</v>
      </c>
      <c r="W13" s="41">
        <f>V13*K13</f>
        <v>0</v>
      </c>
      <c r="X13" s="41">
        <v>0</v>
      </c>
      <c r="Y13" s="41">
        <f>X13*K13</f>
        <v>0</v>
      </c>
      <c r="Z13" s="41">
        <v>0</v>
      </c>
      <c r="AA13" s="42">
        <f>Z13*K13</f>
        <v>0</v>
      </c>
    </row>
    <row r="14" spans="2:27" s="28" customFormat="1" ht="29.85" customHeight="1" x14ac:dyDescent="0.3">
      <c r="B14" s="27"/>
      <c r="D14" s="34" t="s">
        <v>41</v>
      </c>
      <c r="E14" s="34"/>
      <c r="F14" s="34"/>
      <c r="G14" s="34"/>
      <c r="H14" s="34"/>
      <c r="I14" s="34"/>
      <c r="J14" s="34"/>
      <c r="K14" s="34"/>
      <c r="L14" s="34"/>
      <c r="M14" s="34"/>
      <c r="N14" s="373"/>
      <c r="O14" s="375"/>
      <c r="P14" s="375"/>
      <c r="Q14" s="375"/>
      <c r="R14" s="30"/>
      <c r="T14" s="31"/>
      <c r="W14" s="32">
        <f>SUM(W15:W15)</f>
        <v>0</v>
      </c>
      <c r="Y14" s="32">
        <f>SUM(Y15:Y15)</f>
        <v>0</v>
      </c>
      <c r="AA14" s="33">
        <f>SUM(AA15:AA15)</f>
        <v>0</v>
      </c>
    </row>
    <row r="15" spans="2:27" s="16" customFormat="1" ht="20.45" customHeight="1" x14ac:dyDescent="0.2">
      <c r="B15" s="17"/>
      <c r="C15" s="43">
        <v>4</v>
      </c>
      <c r="D15" s="43" t="s">
        <v>26</v>
      </c>
      <c r="E15" s="44" t="s">
        <v>42</v>
      </c>
      <c r="F15" s="378" t="s">
        <v>43</v>
      </c>
      <c r="G15" s="378"/>
      <c r="H15" s="378"/>
      <c r="I15" s="378"/>
      <c r="J15" s="45" t="s">
        <v>36</v>
      </c>
      <c r="K15" s="46">
        <v>5</v>
      </c>
      <c r="L15" s="379" t="s">
        <v>37</v>
      </c>
      <c r="M15" s="380"/>
      <c r="N15" s="380"/>
      <c r="O15" s="380"/>
      <c r="P15" s="380"/>
      <c r="Q15" s="381"/>
      <c r="R15" s="18"/>
      <c r="T15" s="39" t="s">
        <v>31</v>
      </c>
      <c r="U15" s="40" t="s">
        <v>32</v>
      </c>
      <c r="V15" s="41">
        <v>0</v>
      </c>
      <c r="W15" s="41">
        <f>V15*K15</f>
        <v>0</v>
      </c>
      <c r="X15" s="41">
        <v>0</v>
      </c>
      <c r="Y15" s="41">
        <f>X15*K15</f>
        <v>0</v>
      </c>
      <c r="Z15" s="41">
        <v>0</v>
      </c>
      <c r="AA15" s="42">
        <f>Z15*K15</f>
        <v>0</v>
      </c>
    </row>
    <row r="16" spans="2:27" s="16" customFormat="1" ht="27" customHeight="1" x14ac:dyDescent="0.2">
      <c r="B16" s="17"/>
      <c r="C16" s="47">
        <v>5</v>
      </c>
      <c r="D16" s="47" t="s">
        <v>26</v>
      </c>
      <c r="E16" s="48" t="s">
        <v>44</v>
      </c>
      <c r="F16" s="376" t="s">
        <v>45</v>
      </c>
      <c r="G16" s="376"/>
      <c r="H16" s="376"/>
      <c r="I16" s="376"/>
      <c r="J16" s="49" t="s">
        <v>46</v>
      </c>
      <c r="K16" s="50"/>
      <c r="L16" s="377" t="s">
        <v>47</v>
      </c>
      <c r="M16" s="377"/>
      <c r="N16" s="377"/>
      <c r="O16" s="377"/>
      <c r="P16" s="377"/>
      <c r="Q16" s="377"/>
      <c r="R16" s="18"/>
      <c r="T16" s="51"/>
      <c r="U16" s="40"/>
      <c r="V16" s="41"/>
      <c r="W16" s="41"/>
      <c r="X16" s="41"/>
      <c r="Y16" s="41"/>
      <c r="Z16" s="41"/>
      <c r="AA16" s="42"/>
    </row>
    <row r="17" spans="2:27" s="28" customFormat="1" ht="29.85" customHeight="1" x14ac:dyDescent="0.3">
      <c r="B17" s="27"/>
      <c r="D17" s="34" t="s">
        <v>48</v>
      </c>
      <c r="E17" s="34"/>
      <c r="F17" s="34"/>
      <c r="G17" s="34"/>
      <c r="H17" s="34"/>
      <c r="I17" s="34"/>
      <c r="J17" s="34"/>
      <c r="K17" s="34"/>
      <c r="L17" s="34"/>
      <c r="M17" s="34"/>
      <c r="N17" s="373"/>
      <c r="O17" s="375"/>
      <c r="P17" s="375"/>
      <c r="Q17" s="375"/>
      <c r="R17" s="30"/>
      <c r="T17" s="31"/>
      <c r="W17" s="32">
        <f>SUM(W18:W18)</f>
        <v>0</v>
      </c>
      <c r="Y17" s="32">
        <f>SUM(Y18:Y18)</f>
        <v>0</v>
      </c>
      <c r="AA17" s="33">
        <f>SUM(AA18:AA18)</f>
        <v>0</v>
      </c>
    </row>
    <row r="18" spans="2:27" s="16" customFormat="1" ht="20.45" customHeight="1" x14ac:dyDescent="0.2">
      <c r="B18" s="17"/>
      <c r="C18" s="35">
        <v>6</v>
      </c>
      <c r="D18" s="35" t="s">
        <v>26</v>
      </c>
      <c r="E18" s="36" t="s">
        <v>49</v>
      </c>
      <c r="F18" s="374" t="s">
        <v>50</v>
      </c>
      <c r="G18" s="374"/>
      <c r="H18" s="374"/>
      <c r="I18" s="374"/>
      <c r="J18" s="37" t="s">
        <v>36</v>
      </c>
      <c r="K18" s="38">
        <v>5</v>
      </c>
      <c r="L18" s="356" t="s">
        <v>37</v>
      </c>
      <c r="M18" s="357"/>
      <c r="N18" s="357"/>
      <c r="O18" s="357"/>
      <c r="P18" s="357"/>
      <c r="Q18" s="358"/>
      <c r="R18" s="18"/>
      <c r="T18" s="39" t="s">
        <v>31</v>
      </c>
      <c r="U18" s="40" t="s">
        <v>32</v>
      </c>
      <c r="V18" s="41">
        <v>0</v>
      </c>
      <c r="W18" s="41">
        <f>V18*K18</f>
        <v>0</v>
      </c>
      <c r="X18" s="41">
        <v>0</v>
      </c>
      <c r="Y18" s="41">
        <f>X18*K18</f>
        <v>0</v>
      </c>
      <c r="Z18" s="41">
        <v>0</v>
      </c>
      <c r="AA18" s="42">
        <f>Z18*K18</f>
        <v>0</v>
      </c>
    </row>
    <row r="19" spans="2:27" s="28" customFormat="1" ht="29.85" customHeight="1" x14ac:dyDescent="0.3">
      <c r="B19" s="27"/>
      <c r="D19" s="34" t="s">
        <v>51</v>
      </c>
      <c r="E19" s="34"/>
      <c r="F19" s="34"/>
      <c r="G19" s="34"/>
      <c r="H19" s="34"/>
      <c r="I19" s="34"/>
      <c r="J19" s="34"/>
      <c r="K19" s="34"/>
      <c r="L19" s="34"/>
      <c r="M19" s="34"/>
      <c r="N19" s="373"/>
      <c r="O19" s="375"/>
      <c r="P19" s="375"/>
      <c r="Q19" s="375"/>
      <c r="R19" s="30"/>
      <c r="T19" s="31"/>
      <c r="W19" s="32">
        <f>SUM(W21:W21)</f>
        <v>0</v>
      </c>
      <c r="Y19" s="32">
        <f>SUM(Y21:Y21)</f>
        <v>0</v>
      </c>
      <c r="AA19" s="33">
        <f>SUM(AA21:AA21)</f>
        <v>0</v>
      </c>
    </row>
    <row r="20" spans="2:27" s="28" customFormat="1" ht="20.25" customHeight="1" x14ac:dyDescent="0.3">
      <c r="B20" s="27"/>
      <c r="C20" s="35">
        <v>7</v>
      </c>
      <c r="D20" s="35" t="s">
        <v>26</v>
      </c>
      <c r="E20" s="36" t="s">
        <v>52</v>
      </c>
      <c r="F20" s="374" t="s">
        <v>53</v>
      </c>
      <c r="G20" s="374"/>
      <c r="H20" s="374"/>
      <c r="I20" s="374"/>
      <c r="J20" s="37" t="s">
        <v>36</v>
      </c>
      <c r="K20" s="38">
        <v>10</v>
      </c>
      <c r="L20" s="356" t="s">
        <v>37</v>
      </c>
      <c r="M20" s="357"/>
      <c r="N20" s="357"/>
      <c r="O20" s="357"/>
      <c r="P20" s="357"/>
      <c r="Q20" s="358"/>
      <c r="R20" s="30"/>
      <c r="S20" s="52"/>
      <c r="T20" s="31"/>
      <c r="W20" s="32"/>
      <c r="Y20" s="32"/>
      <c r="AA20" s="33"/>
    </row>
    <row r="21" spans="2:27" s="16" customFormat="1" ht="27" customHeight="1" x14ac:dyDescent="0.2">
      <c r="B21" s="17"/>
      <c r="C21" s="35">
        <v>8</v>
      </c>
      <c r="D21" s="35" t="s">
        <v>26</v>
      </c>
      <c r="E21" s="36" t="s">
        <v>54</v>
      </c>
      <c r="F21" s="374" t="s">
        <v>55</v>
      </c>
      <c r="G21" s="374"/>
      <c r="H21" s="374"/>
      <c r="I21" s="374"/>
      <c r="J21" s="37" t="s">
        <v>36</v>
      </c>
      <c r="K21" s="38">
        <v>10</v>
      </c>
      <c r="L21" s="356" t="s">
        <v>37</v>
      </c>
      <c r="M21" s="357"/>
      <c r="N21" s="357"/>
      <c r="O21" s="357"/>
      <c r="P21" s="357"/>
      <c r="Q21" s="358"/>
      <c r="R21" s="18"/>
      <c r="T21" s="39" t="s">
        <v>31</v>
      </c>
      <c r="U21" s="40" t="s">
        <v>32</v>
      </c>
      <c r="V21" s="41">
        <v>0</v>
      </c>
      <c r="W21" s="41">
        <f>V21*K21</f>
        <v>0</v>
      </c>
      <c r="X21" s="41">
        <v>0</v>
      </c>
      <c r="Y21" s="41">
        <f>X21*K21</f>
        <v>0</v>
      </c>
      <c r="Z21" s="41">
        <v>0</v>
      </c>
      <c r="AA21" s="42">
        <f>Z21*K21</f>
        <v>0</v>
      </c>
    </row>
    <row r="22" spans="2:27" s="28" customFormat="1" ht="29.85" customHeight="1" x14ac:dyDescent="0.3">
      <c r="B22" s="27"/>
      <c r="D22" s="34" t="s">
        <v>56</v>
      </c>
      <c r="E22" s="34"/>
      <c r="F22" s="34"/>
      <c r="G22" s="34"/>
      <c r="H22" s="34"/>
      <c r="I22" s="34"/>
      <c r="J22" s="34"/>
      <c r="K22" s="34"/>
      <c r="L22" s="34"/>
      <c r="M22" s="34"/>
      <c r="N22" s="373"/>
      <c r="O22" s="375"/>
      <c r="P22" s="375"/>
      <c r="Q22" s="375"/>
      <c r="R22" s="30"/>
      <c r="T22" s="31"/>
      <c r="W22" s="32">
        <f>SUM(W23:W23)</f>
        <v>0</v>
      </c>
      <c r="Y22" s="32">
        <f>SUM(Y23:Y23)</f>
        <v>0</v>
      </c>
      <c r="AA22" s="33">
        <f>SUM(AA23:AA23)</f>
        <v>0</v>
      </c>
    </row>
    <row r="23" spans="2:27" s="16" customFormat="1" ht="20.45" customHeight="1" x14ac:dyDescent="0.2">
      <c r="B23" s="17"/>
      <c r="C23" s="35">
        <v>9</v>
      </c>
      <c r="D23" s="35" t="s">
        <v>26</v>
      </c>
      <c r="E23" s="36" t="s">
        <v>57</v>
      </c>
      <c r="F23" s="374" t="s">
        <v>58</v>
      </c>
      <c r="G23" s="374"/>
      <c r="H23" s="374"/>
      <c r="I23" s="374"/>
      <c r="J23" s="37" t="s">
        <v>36</v>
      </c>
      <c r="K23" s="38">
        <v>5</v>
      </c>
      <c r="L23" s="356" t="s">
        <v>37</v>
      </c>
      <c r="M23" s="357"/>
      <c r="N23" s="357"/>
      <c r="O23" s="357"/>
      <c r="P23" s="357"/>
      <c r="Q23" s="358"/>
      <c r="R23" s="18"/>
      <c r="T23" s="39" t="s">
        <v>31</v>
      </c>
      <c r="U23" s="40" t="s">
        <v>32</v>
      </c>
      <c r="V23" s="41">
        <v>0</v>
      </c>
      <c r="W23" s="41">
        <f>V23*K23</f>
        <v>0</v>
      </c>
      <c r="X23" s="41">
        <v>0</v>
      </c>
      <c r="Y23" s="41">
        <f>X23*K23</f>
        <v>0</v>
      </c>
      <c r="Z23" s="41">
        <v>0</v>
      </c>
      <c r="AA23" s="42">
        <f>Z23*K23</f>
        <v>0</v>
      </c>
    </row>
    <row r="24" spans="2:27" s="16" customFormat="1" ht="6.95" customHeight="1" x14ac:dyDescent="0.2"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5"/>
    </row>
    <row r="25" spans="2:27" s="28" customFormat="1" ht="37.35" customHeight="1" x14ac:dyDescent="0.35">
      <c r="B25" s="27"/>
      <c r="D25" s="29" t="s">
        <v>60</v>
      </c>
      <c r="E25" s="29"/>
      <c r="F25" s="29"/>
      <c r="G25" s="29"/>
      <c r="H25" s="29"/>
      <c r="I25" s="29"/>
      <c r="J25" s="29"/>
      <c r="K25" s="29"/>
      <c r="L25" s="29"/>
      <c r="M25" s="29"/>
      <c r="N25" s="346"/>
      <c r="O25" s="346"/>
      <c r="P25" s="346"/>
      <c r="Q25" s="346"/>
      <c r="R25" s="30"/>
      <c r="T25" s="31"/>
      <c r="W25" s="32" t="e">
        <f>#REF!+W26+W28+W30+W40</f>
        <v>#REF!</v>
      </c>
      <c r="Y25" s="32" t="e">
        <f>#REF!+Y26+Y28+Y30+Y40</f>
        <v>#REF!</v>
      </c>
      <c r="AA25" s="33" t="e">
        <f>#REF!+AA26+AA28+AA30+AA40</f>
        <v>#REF!</v>
      </c>
    </row>
    <row r="26" spans="2:27" s="28" customFormat="1" ht="29.85" customHeight="1" x14ac:dyDescent="0.3">
      <c r="B26" s="27"/>
      <c r="D26" s="34" t="s">
        <v>25</v>
      </c>
      <c r="E26" s="34"/>
      <c r="F26" s="34"/>
      <c r="G26" s="34"/>
      <c r="H26" s="34"/>
      <c r="I26" s="34"/>
      <c r="J26" s="34"/>
      <c r="K26" s="34"/>
      <c r="L26" s="34"/>
      <c r="M26" s="34"/>
      <c r="N26" s="373"/>
      <c r="O26" s="373"/>
      <c r="P26" s="373"/>
      <c r="Q26" s="373"/>
      <c r="R26" s="30"/>
      <c r="T26" s="31"/>
      <c r="W26" s="32">
        <f>W27</f>
        <v>0</v>
      </c>
      <c r="Y26" s="32">
        <f>Y27</f>
        <v>0</v>
      </c>
      <c r="AA26" s="33">
        <f>AA27</f>
        <v>0</v>
      </c>
    </row>
    <row r="27" spans="2:27" s="16" customFormat="1" ht="23.25" customHeight="1" x14ac:dyDescent="0.2">
      <c r="B27" s="17"/>
      <c r="C27" s="35">
        <v>10</v>
      </c>
      <c r="D27" s="35" t="s">
        <v>26</v>
      </c>
      <c r="E27" s="36" t="s">
        <v>27</v>
      </c>
      <c r="F27" s="353" t="s">
        <v>28</v>
      </c>
      <c r="G27" s="354"/>
      <c r="H27" s="354"/>
      <c r="I27" s="355"/>
      <c r="J27" s="37" t="s">
        <v>29</v>
      </c>
      <c r="K27" s="38"/>
      <c r="L27" s="356" t="s">
        <v>30</v>
      </c>
      <c r="M27" s="357"/>
      <c r="N27" s="357"/>
      <c r="O27" s="357"/>
      <c r="P27" s="357"/>
      <c r="Q27" s="358"/>
      <c r="R27" s="18"/>
      <c r="T27" s="39" t="s">
        <v>31</v>
      </c>
      <c r="U27" s="40" t="s">
        <v>32</v>
      </c>
      <c r="V27" s="41">
        <v>0</v>
      </c>
      <c r="W27" s="41">
        <f>V27*K27</f>
        <v>0</v>
      </c>
      <c r="X27" s="41">
        <v>0</v>
      </c>
      <c r="Y27" s="41">
        <f>X27*K27</f>
        <v>0</v>
      </c>
      <c r="Z27" s="41">
        <v>0</v>
      </c>
      <c r="AA27" s="42">
        <f>Z27*K27</f>
        <v>0</v>
      </c>
    </row>
    <row r="28" spans="2:27" s="28" customFormat="1" ht="29.85" customHeight="1" x14ac:dyDescent="0.3">
      <c r="B28" s="27"/>
      <c r="D28" s="34" t="s">
        <v>33</v>
      </c>
      <c r="E28" s="34"/>
      <c r="F28" s="34"/>
      <c r="G28" s="34"/>
      <c r="H28" s="34"/>
      <c r="I28" s="34"/>
      <c r="J28" s="34"/>
      <c r="K28" s="34"/>
      <c r="L28" s="34"/>
      <c r="M28" s="34"/>
      <c r="N28" s="359"/>
      <c r="O28" s="359"/>
      <c r="P28" s="359"/>
      <c r="Q28" s="359"/>
      <c r="R28" s="30"/>
      <c r="T28" s="31"/>
      <c r="W28" s="32">
        <f>W29</f>
        <v>0</v>
      </c>
      <c r="Y28" s="32">
        <f>Y29</f>
        <v>0</v>
      </c>
      <c r="AA28" s="33">
        <f>AA29</f>
        <v>0</v>
      </c>
    </row>
    <row r="29" spans="2:27" s="16" customFormat="1" ht="20.45" customHeight="1" x14ac:dyDescent="0.2">
      <c r="B29" s="17"/>
      <c r="C29" s="35">
        <v>11</v>
      </c>
      <c r="D29" s="35" t="s">
        <v>26</v>
      </c>
      <c r="E29" s="36" t="s">
        <v>34</v>
      </c>
      <c r="F29" s="353" t="s">
        <v>35</v>
      </c>
      <c r="G29" s="354"/>
      <c r="H29" s="354"/>
      <c r="I29" s="355"/>
      <c r="J29" s="37" t="s">
        <v>36</v>
      </c>
      <c r="K29" s="38">
        <v>2.5</v>
      </c>
      <c r="L29" s="356" t="s">
        <v>37</v>
      </c>
      <c r="M29" s="357"/>
      <c r="N29" s="357"/>
      <c r="O29" s="357"/>
      <c r="P29" s="357"/>
      <c r="Q29" s="358"/>
      <c r="R29" s="18"/>
      <c r="T29" s="39" t="s">
        <v>31</v>
      </c>
      <c r="U29" s="40" t="s">
        <v>32</v>
      </c>
      <c r="V29" s="41">
        <v>0</v>
      </c>
      <c r="W29" s="41">
        <f>V29*K29</f>
        <v>0</v>
      </c>
      <c r="X29" s="41">
        <v>0</v>
      </c>
      <c r="Y29" s="41">
        <f>X29*K29</f>
        <v>0</v>
      </c>
      <c r="Z29" s="41">
        <v>0</v>
      </c>
      <c r="AA29" s="42">
        <f>Z29*K29</f>
        <v>0</v>
      </c>
    </row>
    <row r="30" spans="2:27" s="28" customFormat="1" ht="29.85" customHeight="1" x14ac:dyDescent="0.3">
      <c r="B30" s="27"/>
      <c r="D30" s="34" t="s">
        <v>38</v>
      </c>
      <c r="E30" s="34"/>
      <c r="F30" s="34"/>
      <c r="G30" s="34"/>
      <c r="H30" s="34"/>
      <c r="I30" s="34"/>
      <c r="J30" s="34"/>
      <c r="K30" s="34"/>
      <c r="L30" s="34"/>
      <c r="M30" s="34"/>
      <c r="N30" s="359"/>
      <c r="O30" s="359"/>
      <c r="P30" s="359"/>
      <c r="Q30" s="359"/>
      <c r="R30" s="30"/>
      <c r="T30" s="31"/>
      <c r="W30" s="32">
        <f>W31</f>
        <v>0</v>
      </c>
      <c r="Y30" s="32">
        <f>Y31</f>
        <v>0</v>
      </c>
      <c r="AA30" s="33">
        <f>AA31</f>
        <v>0</v>
      </c>
    </row>
    <row r="31" spans="2:27" s="16" customFormat="1" ht="20.45" customHeight="1" x14ac:dyDescent="0.2">
      <c r="B31" s="17"/>
      <c r="C31" s="35">
        <v>12</v>
      </c>
      <c r="D31" s="35" t="s">
        <v>26</v>
      </c>
      <c r="E31" s="36" t="s">
        <v>39</v>
      </c>
      <c r="F31" s="353" t="s">
        <v>40</v>
      </c>
      <c r="G31" s="354"/>
      <c r="H31" s="354"/>
      <c r="I31" s="355"/>
      <c r="J31" s="37" t="s">
        <v>36</v>
      </c>
      <c r="K31" s="38">
        <v>2.5</v>
      </c>
      <c r="L31" s="356" t="s">
        <v>37</v>
      </c>
      <c r="M31" s="357"/>
      <c r="N31" s="357"/>
      <c r="O31" s="357"/>
      <c r="P31" s="357"/>
      <c r="Q31" s="358"/>
      <c r="R31" s="18"/>
      <c r="T31" s="39" t="s">
        <v>31</v>
      </c>
      <c r="U31" s="40" t="s">
        <v>32</v>
      </c>
      <c r="V31" s="41">
        <v>0</v>
      </c>
      <c r="W31" s="41">
        <f>V31*K31</f>
        <v>0</v>
      </c>
      <c r="X31" s="41">
        <v>0</v>
      </c>
      <c r="Y31" s="41">
        <f>X31*K31</f>
        <v>0</v>
      </c>
      <c r="Z31" s="41">
        <v>0</v>
      </c>
      <c r="AA31" s="42">
        <f>Z31*K31</f>
        <v>0</v>
      </c>
    </row>
    <row r="32" spans="2:27" s="28" customFormat="1" ht="29.85" customHeight="1" x14ac:dyDescent="0.3">
      <c r="B32" s="27"/>
      <c r="D32" s="34" t="s">
        <v>41</v>
      </c>
      <c r="E32" s="34"/>
      <c r="F32" s="34"/>
      <c r="G32" s="34"/>
      <c r="H32" s="34"/>
      <c r="I32" s="34"/>
      <c r="J32" s="34"/>
      <c r="K32" s="34"/>
      <c r="L32" s="34"/>
      <c r="M32" s="34"/>
      <c r="N32" s="359"/>
      <c r="O32" s="359"/>
      <c r="P32" s="359"/>
      <c r="Q32" s="359"/>
      <c r="R32" s="30"/>
      <c r="T32" s="31"/>
      <c r="W32" s="32">
        <f>W33</f>
        <v>0</v>
      </c>
      <c r="Y32" s="32">
        <f>Y33</f>
        <v>0</v>
      </c>
      <c r="AA32" s="33">
        <f>AA33</f>
        <v>0</v>
      </c>
    </row>
    <row r="33" spans="1:27" s="16" customFormat="1" ht="20.45" customHeight="1" x14ac:dyDescent="0.2">
      <c r="B33" s="17"/>
      <c r="C33" s="43">
        <v>13</v>
      </c>
      <c r="D33" s="43" t="s">
        <v>26</v>
      </c>
      <c r="E33" s="44" t="s">
        <v>42</v>
      </c>
      <c r="F33" s="360" t="s">
        <v>43</v>
      </c>
      <c r="G33" s="361"/>
      <c r="H33" s="361"/>
      <c r="I33" s="362"/>
      <c r="J33" s="45" t="s">
        <v>36</v>
      </c>
      <c r="K33" s="46">
        <v>2.5</v>
      </c>
      <c r="L33" s="363" t="s">
        <v>37</v>
      </c>
      <c r="M33" s="364"/>
      <c r="N33" s="364"/>
      <c r="O33" s="364"/>
      <c r="P33" s="364"/>
      <c r="Q33" s="365"/>
      <c r="R33" s="18"/>
      <c r="T33" s="39" t="s">
        <v>31</v>
      </c>
      <c r="U33" s="40" t="s">
        <v>32</v>
      </c>
      <c r="V33" s="41">
        <v>0</v>
      </c>
      <c r="W33" s="41">
        <f>V33*K33</f>
        <v>0</v>
      </c>
      <c r="X33" s="41">
        <v>0</v>
      </c>
      <c r="Y33" s="41">
        <f>X33*K33</f>
        <v>0</v>
      </c>
      <c r="Z33" s="41">
        <v>0</v>
      </c>
      <c r="AA33" s="42">
        <f>Z33*K33</f>
        <v>0</v>
      </c>
    </row>
    <row r="34" spans="1:27" s="16" customFormat="1" ht="27" customHeight="1" x14ac:dyDescent="0.2">
      <c r="B34" s="17"/>
      <c r="C34" s="47">
        <v>14</v>
      </c>
      <c r="D34" s="47" t="s">
        <v>26</v>
      </c>
      <c r="E34" s="48" t="s">
        <v>44</v>
      </c>
      <c r="F34" s="366" t="s">
        <v>45</v>
      </c>
      <c r="G34" s="367"/>
      <c r="H34" s="367"/>
      <c r="I34" s="368"/>
      <c r="J34" s="49" t="s">
        <v>46</v>
      </c>
      <c r="K34" s="50"/>
      <c r="L34" s="369" t="s">
        <v>47</v>
      </c>
      <c r="M34" s="370"/>
      <c r="N34" s="370"/>
      <c r="O34" s="370"/>
      <c r="P34" s="370"/>
      <c r="Q34" s="371"/>
      <c r="R34" s="18"/>
      <c r="T34" s="51"/>
      <c r="U34" s="40"/>
      <c r="V34" s="41"/>
      <c r="W34" s="41"/>
      <c r="X34" s="41"/>
      <c r="Y34" s="41"/>
      <c r="Z34" s="41"/>
      <c r="AA34" s="42"/>
    </row>
    <row r="35" spans="1:27" s="28" customFormat="1" ht="29.85" customHeight="1" x14ac:dyDescent="0.3">
      <c r="B35" s="27"/>
      <c r="D35" s="34" t="s">
        <v>48</v>
      </c>
      <c r="E35" s="34"/>
      <c r="F35" s="34"/>
      <c r="G35" s="34"/>
      <c r="H35" s="34"/>
      <c r="I35" s="34"/>
      <c r="J35" s="34"/>
      <c r="K35" s="34"/>
      <c r="L35" s="34"/>
      <c r="M35" s="34"/>
      <c r="N35" s="372"/>
      <c r="O35" s="372"/>
      <c r="P35" s="372"/>
      <c r="Q35" s="372"/>
      <c r="R35" s="30"/>
      <c r="T35" s="31"/>
      <c r="W35" s="32">
        <f>W36</f>
        <v>0</v>
      </c>
      <c r="Y35" s="32">
        <f>Y36</f>
        <v>0</v>
      </c>
      <c r="AA35" s="33">
        <f>AA36</f>
        <v>0</v>
      </c>
    </row>
    <row r="36" spans="1:27" s="16" customFormat="1" ht="20.45" customHeight="1" x14ac:dyDescent="0.2">
      <c r="B36" s="17"/>
      <c r="C36" s="35">
        <v>15</v>
      </c>
      <c r="D36" s="35" t="s">
        <v>26</v>
      </c>
      <c r="E36" s="36" t="s">
        <v>49</v>
      </c>
      <c r="F36" s="353" t="s">
        <v>50</v>
      </c>
      <c r="G36" s="354"/>
      <c r="H36" s="354"/>
      <c r="I36" s="355"/>
      <c r="J36" s="37" t="s">
        <v>36</v>
      </c>
      <c r="K36" s="38">
        <v>2.5</v>
      </c>
      <c r="L36" s="356" t="s">
        <v>37</v>
      </c>
      <c r="M36" s="357"/>
      <c r="N36" s="357"/>
      <c r="O36" s="357"/>
      <c r="P36" s="357"/>
      <c r="Q36" s="358"/>
      <c r="R36" s="18"/>
      <c r="T36" s="39" t="s">
        <v>31</v>
      </c>
      <c r="U36" s="40" t="s">
        <v>32</v>
      </c>
      <c r="V36" s="41">
        <v>0</v>
      </c>
      <c r="W36" s="41">
        <f>V36*K36</f>
        <v>0</v>
      </c>
      <c r="X36" s="41">
        <v>0</v>
      </c>
      <c r="Y36" s="41">
        <f>X36*K36</f>
        <v>0</v>
      </c>
      <c r="Z36" s="41">
        <v>0</v>
      </c>
      <c r="AA36" s="42">
        <f>Z36*K36</f>
        <v>0</v>
      </c>
    </row>
    <row r="37" spans="1:27" s="28" customFormat="1" ht="29.85" customHeight="1" x14ac:dyDescent="0.3">
      <c r="B37" s="27"/>
      <c r="D37" s="34" t="s">
        <v>51</v>
      </c>
      <c r="E37" s="34"/>
      <c r="F37" s="34"/>
      <c r="G37" s="34"/>
      <c r="H37" s="34"/>
      <c r="I37" s="34"/>
      <c r="J37" s="34"/>
      <c r="K37" s="34"/>
      <c r="L37" s="34"/>
      <c r="M37" s="34"/>
      <c r="N37" s="359"/>
      <c r="O37" s="359"/>
      <c r="P37" s="359"/>
      <c r="Q37" s="359"/>
      <c r="R37" s="30"/>
      <c r="T37" s="31"/>
      <c r="W37" s="32"/>
      <c r="Y37" s="32"/>
      <c r="AA37" s="33"/>
    </row>
    <row r="38" spans="1:27" s="28" customFormat="1" ht="20.25" customHeight="1" x14ac:dyDescent="0.3">
      <c r="B38" s="27"/>
      <c r="C38" s="35">
        <v>16</v>
      </c>
      <c r="D38" s="35" t="s">
        <v>26</v>
      </c>
      <c r="E38" s="36" t="s">
        <v>52</v>
      </c>
      <c r="F38" s="353" t="s">
        <v>53</v>
      </c>
      <c r="G38" s="354"/>
      <c r="H38" s="354"/>
      <c r="I38" s="355"/>
      <c r="J38" s="37" t="s">
        <v>36</v>
      </c>
      <c r="K38" s="38">
        <v>3.5</v>
      </c>
      <c r="L38" s="356" t="s">
        <v>37</v>
      </c>
      <c r="M38" s="357"/>
      <c r="N38" s="357"/>
      <c r="O38" s="357"/>
      <c r="P38" s="357"/>
      <c r="Q38" s="358"/>
      <c r="R38" s="30"/>
      <c r="S38" s="52"/>
      <c r="T38" s="31"/>
      <c r="W38" s="32"/>
      <c r="Y38" s="32"/>
      <c r="AA38" s="33"/>
    </row>
    <row r="39" spans="1:27" s="16" customFormat="1" ht="27" customHeight="1" x14ac:dyDescent="0.2">
      <c r="B39" s="17"/>
      <c r="C39" s="35">
        <v>17</v>
      </c>
      <c r="D39" s="35" t="s">
        <v>26</v>
      </c>
      <c r="E39" s="36" t="s">
        <v>54</v>
      </c>
      <c r="F39" s="353" t="s">
        <v>55</v>
      </c>
      <c r="G39" s="354"/>
      <c r="H39" s="354"/>
      <c r="I39" s="355"/>
      <c r="J39" s="37" t="s">
        <v>36</v>
      </c>
      <c r="K39" s="38">
        <v>5.5</v>
      </c>
      <c r="L39" s="356" t="s">
        <v>37</v>
      </c>
      <c r="M39" s="357"/>
      <c r="N39" s="357"/>
      <c r="O39" s="357"/>
      <c r="P39" s="357"/>
      <c r="Q39" s="358"/>
      <c r="R39" s="18"/>
      <c r="T39" s="39" t="s">
        <v>31</v>
      </c>
      <c r="U39" s="40" t="s">
        <v>32</v>
      </c>
      <c r="V39" s="41">
        <v>0</v>
      </c>
      <c r="W39" s="41">
        <f>V39*K39</f>
        <v>0</v>
      </c>
      <c r="X39" s="41">
        <v>0</v>
      </c>
      <c r="Y39" s="41">
        <f>X39*K39</f>
        <v>0</v>
      </c>
      <c r="Z39" s="41">
        <v>0</v>
      </c>
      <c r="AA39" s="42">
        <f>Z39*K39</f>
        <v>0</v>
      </c>
    </row>
    <row r="40" spans="1:27" s="28" customFormat="1" ht="29.85" customHeight="1" x14ac:dyDescent="0.3">
      <c r="B40" s="27"/>
      <c r="D40" s="34" t="s">
        <v>56</v>
      </c>
      <c r="E40" s="34"/>
      <c r="F40" s="34"/>
      <c r="G40" s="34"/>
      <c r="H40" s="34"/>
      <c r="I40" s="34"/>
      <c r="J40" s="34"/>
      <c r="K40" s="34"/>
      <c r="L40" s="34"/>
      <c r="M40" s="34"/>
      <c r="N40" s="359"/>
      <c r="O40" s="359"/>
      <c r="P40" s="359"/>
      <c r="Q40" s="359"/>
      <c r="R40" s="30"/>
      <c r="T40" s="31"/>
      <c r="W40" s="32">
        <f>W41</f>
        <v>0</v>
      </c>
      <c r="Y40" s="32">
        <f>Y41</f>
        <v>0</v>
      </c>
      <c r="AA40" s="33">
        <f>AA41</f>
        <v>0</v>
      </c>
    </row>
    <row r="41" spans="1:27" s="16" customFormat="1" ht="20.45" customHeight="1" x14ac:dyDescent="0.2">
      <c r="B41" s="17"/>
      <c r="C41" s="35">
        <v>18</v>
      </c>
      <c r="D41" s="35" t="s">
        <v>26</v>
      </c>
      <c r="E41" s="36" t="s">
        <v>57</v>
      </c>
      <c r="F41" s="353" t="s">
        <v>58</v>
      </c>
      <c r="G41" s="354"/>
      <c r="H41" s="354"/>
      <c r="I41" s="355"/>
      <c r="J41" s="37" t="s">
        <v>36</v>
      </c>
      <c r="K41" s="38">
        <v>2.5</v>
      </c>
      <c r="L41" s="356" t="s">
        <v>37</v>
      </c>
      <c r="M41" s="357"/>
      <c r="N41" s="357"/>
      <c r="O41" s="357"/>
      <c r="P41" s="357"/>
      <c r="Q41" s="358"/>
      <c r="R41" s="18"/>
      <c r="T41" s="39" t="s">
        <v>31</v>
      </c>
      <c r="U41" s="40" t="s">
        <v>32</v>
      </c>
      <c r="V41" s="41">
        <v>0</v>
      </c>
      <c r="W41" s="41">
        <f>V41*K41</f>
        <v>0</v>
      </c>
      <c r="X41" s="41">
        <v>0</v>
      </c>
      <c r="Y41" s="41">
        <f>X41*K41</f>
        <v>0</v>
      </c>
      <c r="Z41" s="41">
        <v>0</v>
      </c>
      <c r="AA41" s="42">
        <f>Z41*K41</f>
        <v>0</v>
      </c>
    </row>
    <row r="42" spans="1:27" s="16" customFormat="1" ht="6.95" customHeight="1" x14ac:dyDescent="0.2">
      <c r="B42" s="53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5"/>
    </row>
    <row r="43" spans="1:27" ht="18" x14ac:dyDescent="0.35">
      <c r="A43" s="56"/>
      <c r="B43" s="57"/>
      <c r="C43" s="57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352"/>
      <c r="O43" s="352"/>
      <c r="P43" s="352"/>
      <c r="Q43" s="352"/>
      <c r="R43" s="28"/>
      <c r="S43" s="59"/>
    </row>
    <row r="44" spans="1:27" x14ac:dyDescent="0.3">
      <c r="B44" s="57"/>
      <c r="C44" s="57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351"/>
      <c r="O44" s="351"/>
      <c r="P44" s="351"/>
      <c r="Q44" s="351"/>
      <c r="R44" s="28"/>
    </row>
    <row r="45" spans="1:27" ht="24.75" customHeight="1" x14ac:dyDescent="0.3">
      <c r="B45" s="62"/>
      <c r="C45" s="63"/>
      <c r="D45" s="63"/>
      <c r="E45" s="64"/>
      <c r="F45" s="349"/>
      <c r="G45" s="349"/>
      <c r="H45" s="349"/>
      <c r="I45" s="349"/>
      <c r="J45" s="65"/>
      <c r="K45" s="66"/>
      <c r="L45" s="350"/>
      <c r="M45" s="350"/>
      <c r="N45" s="350"/>
      <c r="O45" s="350"/>
      <c r="P45" s="350"/>
      <c r="Q45" s="350"/>
      <c r="R45" s="16"/>
    </row>
    <row r="46" spans="1:27" x14ac:dyDescent="0.3">
      <c r="B46" s="57"/>
      <c r="C46" s="57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351"/>
      <c r="O46" s="351"/>
      <c r="P46" s="351"/>
      <c r="Q46" s="351"/>
      <c r="R46" s="28"/>
    </row>
    <row r="47" spans="1:27" x14ac:dyDescent="0.3">
      <c r="B47" s="62"/>
      <c r="C47" s="63"/>
      <c r="D47" s="63"/>
      <c r="E47" s="64"/>
      <c r="F47" s="349"/>
      <c r="G47" s="349"/>
      <c r="H47" s="349"/>
      <c r="I47" s="349"/>
      <c r="J47" s="65"/>
      <c r="K47" s="67"/>
      <c r="L47" s="350"/>
      <c r="M47" s="350"/>
      <c r="N47" s="350"/>
      <c r="O47" s="350"/>
      <c r="P47" s="350"/>
      <c r="Q47" s="350"/>
      <c r="R47" s="16"/>
    </row>
    <row r="48" spans="1:27" x14ac:dyDescent="0.3">
      <c r="B48" s="57"/>
      <c r="C48" s="57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351"/>
      <c r="O48" s="351"/>
      <c r="P48" s="351"/>
      <c r="Q48" s="351"/>
      <c r="R48" s="28"/>
    </row>
    <row r="49" spans="2:19" x14ac:dyDescent="0.3">
      <c r="B49" s="62"/>
      <c r="C49" s="63"/>
      <c r="D49" s="63"/>
      <c r="E49" s="64"/>
      <c r="F49" s="349"/>
      <c r="G49" s="349"/>
      <c r="H49" s="349"/>
      <c r="I49" s="349"/>
      <c r="J49" s="65"/>
      <c r="K49" s="67"/>
      <c r="L49" s="350"/>
      <c r="M49" s="350"/>
      <c r="N49" s="350"/>
      <c r="O49" s="350"/>
      <c r="P49" s="350"/>
      <c r="Q49" s="350"/>
      <c r="R49" s="16"/>
    </row>
    <row r="50" spans="2:19" x14ac:dyDescent="0.3">
      <c r="B50" s="57"/>
      <c r="C50" s="57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351"/>
      <c r="O50" s="351"/>
      <c r="P50" s="351"/>
      <c r="Q50" s="351"/>
      <c r="R50" s="28"/>
    </row>
    <row r="51" spans="2:19" x14ac:dyDescent="0.3">
      <c r="B51" s="62"/>
      <c r="C51" s="63"/>
      <c r="D51" s="63"/>
      <c r="E51" s="64"/>
      <c r="F51" s="349"/>
      <c r="G51" s="349"/>
      <c r="H51" s="349"/>
      <c r="I51" s="349"/>
      <c r="J51" s="65"/>
      <c r="K51" s="67"/>
      <c r="L51" s="350"/>
      <c r="M51" s="350"/>
      <c r="N51" s="350"/>
      <c r="O51" s="350"/>
      <c r="P51" s="350"/>
      <c r="Q51" s="350"/>
      <c r="R51" s="16"/>
    </row>
    <row r="52" spans="2:19" ht="24.75" customHeight="1" x14ac:dyDescent="0.3">
      <c r="B52" s="62"/>
      <c r="C52" s="63"/>
      <c r="D52" s="63"/>
      <c r="E52" s="64"/>
      <c r="F52" s="349"/>
      <c r="G52" s="349"/>
      <c r="H52" s="349"/>
      <c r="I52" s="349"/>
      <c r="J52" s="65"/>
      <c r="K52" s="66"/>
      <c r="L52" s="350"/>
      <c r="M52" s="350"/>
      <c r="N52" s="350"/>
      <c r="O52" s="350"/>
      <c r="P52" s="350"/>
      <c r="Q52" s="350"/>
      <c r="R52" s="16"/>
    </row>
    <row r="53" spans="2:19" x14ac:dyDescent="0.3">
      <c r="B53" s="57"/>
      <c r="C53" s="57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351"/>
      <c r="O53" s="351"/>
      <c r="P53" s="351"/>
      <c r="Q53" s="351"/>
      <c r="R53" s="28"/>
    </row>
    <row r="54" spans="2:19" x14ac:dyDescent="0.3">
      <c r="B54" s="62"/>
      <c r="C54" s="63"/>
      <c r="D54" s="63"/>
      <c r="E54" s="64"/>
      <c r="F54" s="349"/>
      <c r="G54" s="349"/>
      <c r="H54" s="349"/>
      <c r="I54" s="349"/>
      <c r="J54" s="65"/>
      <c r="K54" s="67"/>
      <c r="L54" s="350"/>
      <c r="M54" s="350"/>
      <c r="N54" s="350"/>
      <c r="O54" s="350"/>
      <c r="P54" s="350"/>
      <c r="Q54" s="350"/>
      <c r="R54" s="16"/>
    </row>
    <row r="55" spans="2:19" x14ac:dyDescent="0.3">
      <c r="B55" s="57"/>
      <c r="C55" s="57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351"/>
      <c r="O55" s="351"/>
      <c r="P55" s="351"/>
      <c r="Q55" s="351"/>
      <c r="R55" s="28"/>
    </row>
    <row r="56" spans="2:19" x14ac:dyDescent="0.3">
      <c r="B56" s="57"/>
      <c r="C56" s="68"/>
      <c r="D56" s="68"/>
      <c r="E56" s="69"/>
      <c r="F56" s="347"/>
      <c r="G56" s="347"/>
      <c r="H56" s="347"/>
      <c r="I56" s="347"/>
      <c r="J56" s="70"/>
      <c r="K56" s="67"/>
      <c r="L56" s="348"/>
      <c r="M56" s="348"/>
      <c r="N56" s="348"/>
      <c r="O56" s="348"/>
      <c r="P56" s="348"/>
      <c r="Q56" s="348"/>
      <c r="R56" s="28"/>
      <c r="S56" s="52"/>
    </row>
    <row r="57" spans="2:19" ht="22.5" customHeight="1" x14ac:dyDescent="0.3">
      <c r="B57" s="62"/>
      <c r="C57" s="63"/>
      <c r="D57" s="63"/>
      <c r="E57" s="64"/>
      <c r="F57" s="349"/>
      <c r="G57" s="349"/>
      <c r="H57" s="349"/>
      <c r="I57" s="349"/>
      <c r="J57" s="65"/>
      <c r="K57" s="67"/>
      <c r="L57" s="350"/>
      <c r="M57" s="350"/>
      <c r="N57" s="350"/>
      <c r="O57" s="350"/>
      <c r="P57" s="350"/>
      <c r="Q57" s="350"/>
      <c r="R57" s="16"/>
    </row>
    <row r="58" spans="2:19" x14ac:dyDescent="0.3">
      <c r="B58" s="57"/>
      <c r="C58" s="57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351"/>
      <c r="O58" s="351"/>
      <c r="P58" s="351"/>
      <c r="Q58" s="351"/>
      <c r="R58" s="28"/>
    </row>
    <row r="59" spans="2:19" x14ac:dyDescent="0.3">
      <c r="B59" s="62"/>
      <c r="C59" s="63"/>
      <c r="D59" s="63"/>
      <c r="E59" s="64"/>
      <c r="F59" s="349"/>
      <c r="G59" s="349"/>
      <c r="H59" s="349"/>
      <c r="I59" s="349"/>
      <c r="J59" s="65"/>
      <c r="K59" s="67"/>
      <c r="L59" s="350"/>
      <c r="M59" s="350"/>
      <c r="N59" s="350"/>
      <c r="O59" s="350"/>
      <c r="P59" s="350"/>
      <c r="Q59" s="350"/>
      <c r="R59" s="16"/>
    </row>
    <row r="60" spans="2:19" x14ac:dyDescent="0.3"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16"/>
    </row>
  </sheetData>
  <mergeCells count="81">
    <mergeCell ref="C3:Q3"/>
    <mergeCell ref="F6:I6"/>
    <mergeCell ref="L6:Q6"/>
    <mergeCell ref="N7:Q7"/>
    <mergeCell ref="N8:Q8"/>
    <mergeCell ref="F16:I16"/>
    <mergeCell ref="L16:Q16"/>
    <mergeCell ref="F9:I9"/>
    <mergeCell ref="L9:Q9"/>
    <mergeCell ref="N10:Q10"/>
    <mergeCell ref="F11:I11"/>
    <mergeCell ref="L11:Q11"/>
    <mergeCell ref="N12:Q12"/>
    <mergeCell ref="F13:I13"/>
    <mergeCell ref="L13:Q13"/>
    <mergeCell ref="N14:Q14"/>
    <mergeCell ref="F15:I15"/>
    <mergeCell ref="L15:Q15"/>
    <mergeCell ref="N17:Q17"/>
    <mergeCell ref="F18:I18"/>
    <mergeCell ref="L18:Q18"/>
    <mergeCell ref="N19:Q19"/>
    <mergeCell ref="F20:I20"/>
    <mergeCell ref="L20:Q20"/>
    <mergeCell ref="F21:I21"/>
    <mergeCell ref="L21:Q21"/>
    <mergeCell ref="N22:Q22"/>
    <mergeCell ref="F23:I23"/>
    <mergeCell ref="L23:Q23"/>
    <mergeCell ref="N26:Q26"/>
    <mergeCell ref="F27:I27"/>
    <mergeCell ref="L27:Q27"/>
    <mergeCell ref="N28:Q28"/>
    <mergeCell ref="F29:I29"/>
    <mergeCell ref="L29:Q29"/>
    <mergeCell ref="N37:Q37"/>
    <mergeCell ref="N30:Q30"/>
    <mergeCell ref="F31:I31"/>
    <mergeCell ref="L31:Q31"/>
    <mergeCell ref="N32:Q32"/>
    <mergeCell ref="F33:I33"/>
    <mergeCell ref="L33:Q33"/>
    <mergeCell ref="F34:I34"/>
    <mergeCell ref="L34:Q34"/>
    <mergeCell ref="N35:Q35"/>
    <mergeCell ref="F36:I36"/>
    <mergeCell ref="L36:Q36"/>
    <mergeCell ref="F47:I47"/>
    <mergeCell ref="L47:Q47"/>
    <mergeCell ref="F38:I38"/>
    <mergeCell ref="L38:Q38"/>
    <mergeCell ref="F39:I39"/>
    <mergeCell ref="L39:Q39"/>
    <mergeCell ref="N40:Q40"/>
    <mergeCell ref="F41:I41"/>
    <mergeCell ref="L41:Q41"/>
    <mergeCell ref="N58:Q58"/>
    <mergeCell ref="F59:I59"/>
    <mergeCell ref="L59:Q59"/>
    <mergeCell ref="F52:I52"/>
    <mergeCell ref="L52:Q52"/>
    <mergeCell ref="N53:Q53"/>
    <mergeCell ref="F54:I54"/>
    <mergeCell ref="L54:Q54"/>
    <mergeCell ref="N55:Q55"/>
    <mergeCell ref="N25:Q25"/>
    <mergeCell ref="F56:I56"/>
    <mergeCell ref="L56:Q56"/>
    <mergeCell ref="F57:I57"/>
    <mergeCell ref="L57:Q57"/>
    <mergeCell ref="N48:Q48"/>
    <mergeCell ref="F49:I49"/>
    <mergeCell ref="L49:Q49"/>
    <mergeCell ref="N50:Q50"/>
    <mergeCell ref="F51:I51"/>
    <mergeCell ref="L51:Q51"/>
    <mergeCell ref="N43:Q43"/>
    <mergeCell ref="N44:Q44"/>
    <mergeCell ref="F45:I45"/>
    <mergeCell ref="L45:Q45"/>
    <mergeCell ref="N46:Q46"/>
  </mergeCells>
  <pageMargins left="0.7" right="0.7" top="0.78740157499999996" bottom="0.78740157499999996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Formulář pro sestavení nabídky</vt:lpstr>
      <vt:lpstr>A - Zajištění provozuschopnosti</vt:lpstr>
      <vt:lpstr>B - Předpokládaný objem prací</vt:lpstr>
      <vt:lpstr>C - Limitní výše VRN</vt:lpstr>
      <vt:lpstr>'A - Zajištění provozuschopnosti'!Názvy_tisku</vt:lpstr>
      <vt:lpstr>'B - Předpokládaný objem prací'!Názvy_tisku</vt:lpstr>
      <vt:lpstr>'A - Zajištění provozuschopnosti'!Oblast_tisku</vt:lpstr>
      <vt:lpstr>'B - Předpokládaný objem prací'!Oblast_tisku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Křehlík Petr, MBA</dc:creator>
  <cp:lastModifiedBy>Harvanová Radka, DiS.</cp:lastModifiedBy>
  <dcterms:created xsi:type="dcterms:W3CDTF">2021-03-10T11:54:50Z</dcterms:created>
  <dcterms:modified xsi:type="dcterms:W3CDTF">2022-07-20T11:37:56Z</dcterms:modified>
</cp:coreProperties>
</file>