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02-11" sheetId="4" r:id="rId4"/>
    <sheet name="PS 20-02-41" sheetId="5" r:id="rId5"/>
    <sheet name="PS 20-02-61" sheetId="6" r:id="rId6"/>
    <sheet name="PS 20-02-71" sheetId="7" r:id="rId7"/>
    <sheet name="OST" sheetId="8" r:id="rId8"/>
    <sheet name="PS 20-04-11" sheetId="9" r:id="rId9"/>
    <sheet name="SO 20-51-01" sheetId="10" r:id="rId10"/>
    <sheet name="SO 20-52-01" sheetId="11" r:id="rId11"/>
    <sheet name="SO 20-95-01" sheetId="12" r:id="rId12"/>
    <sheet name="SO  20-71-01.41" sheetId="13" r:id="rId13"/>
    <sheet name="SO 20-71-01.123" sheetId="14" r:id="rId14"/>
    <sheet name="SO 20-71-01.41A" sheetId="15" r:id="rId15"/>
    <sheet name="SO 20-71-01.42A" sheetId="16" r:id="rId16"/>
    <sheet name="SO 20-71-01.42B" sheetId="17" r:id="rId17"/>
    <sheet name="SO 20-71-01.43" sheetId="18" r:id="rId18"/>
    <sheet name="SO 20-71-01.44" sheetId="19" r:id="rId19"/>
    <sheet name="SO 20-71-01.45" sheetId="20" r:id="rId20"/>
    <sheet name="SO 20-71-01.46" sheetId="21" r:id="rId21"/>
    <sheet name="SO 20-75-01" sheetId="22" r:id="rId22"/>
    <sheet name="SO 20-77-01" sheetId="23" r:id="rId23"/>
  </sheets>
  <definedNames/>
  <calcPr/>
  <webPublishing/>
</workbook>
</file>

<file path=xl/sharedStrings.xml><?xml version="1.0" encoding="utf-8"?>
<sst xmlns="http://schemas.openxmlformats.org/spreadsheetml/2006/main" count="25736" uniqueCount="4415">
  <si>
    <t>Aspe</t>
  </si>
  <si>
    <t>Rekapitulace ceny</t>
  </si>
  <si>
    <t>Zm01_5423520037</t>
  </si>
  <si>
    <t>REKONSTRUKCE VÝPRAVNÍ BUDOVY V ŽST BENEŠOV NAD PLOUČNICÍ</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</si>
  <si>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</si>
  <si>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</si>
  <si>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</si>
  <si>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</si>
  <si>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</si>
  <si>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</si>
  <si>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</si>
  <si>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</si>
  <si>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</si>
  <si>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</si>
  <si>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</si>
  <si>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</si>
  <si>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</si>
  <si>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LIKVIDACE ODPADŮ</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</si>
  <si>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</si>
  <si>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</si>
  <si>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</si>
  <si>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</si>
  <si>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</si>
  <si>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</si>
  <si>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</si>
  <si>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</si>
  <si>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</si>
  <si>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</si>
  <si>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</si>
  <si>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</si>
  <si>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</si>
  <si>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</si>
  <si>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</si>
  <si>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</si>
  <si>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</si>
  <si>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</si>
  <si>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</si>
  <si>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</si>
  <si>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</si>
  <si>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</si>
  <si>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</si>
  <si>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</si>
  <si>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</si>
  <si>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</si>
  <si>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</si>
  <si>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</si>
  <si>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</si>
  <si>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</si>
  <si>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</si>
  <si>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</si>
  <si>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</si>
  <si>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</si>
  <si>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</si>
  <si>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</si>
  <si>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</si>
  <si>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</si>
  <si>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</si>
  <si>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</si>
  <si>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</si>
  <si>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20-71-01.123 - ARCHITEKTONICKO-STAVEBNI RESENI 
'/zemina a nasyp z vykopu uvnitr a vne objektu/ 
105.354=105.354 [A] 
'SO 20-71-01.44 - UMELE OSVETLENI 
5.040=5.040 [B] 
'SO 20-71-01.41B - PRIPOJKY SPLASKOVE A DESTOVE KANALIZACE 
'/zemina z vykopu/ 
1902.600=1 902.600 [C] 
'/zemina a kameni z podkladnich vrstev a nezp.ploch/ 
168.200=168.200 [D] 
'SO 20-75-01 - STANI NA KOLA, DOBIJENI KOL 
'/zemina z vykopu pro zaklady pristresku/ 
38.889=38.889 [E] 
'SO 20-51-01  - PARKOVISTE 
'/zemina a ornice z vykopu a odkopu pro skladbu parkoviste/ 
376.518=376.518 [F] 
'SO 20-52-01 - OPRAVY VENK.ZPEV.PLOCH, SANACE STEN....... 
'/zemina z vykopu pro zpev.plochy a schodiste/ 
403.702=403.702 [G] 
'SO 20-95-01 - NOVA ZELEN 
'/zemina z odkopu pri uprave terenu a jamek pro stromy/ 
113.893=113.893 [H] 
Celkem: 105.354+5.04+1902.6+168.2+38.889+376.518+403.702+113.893=3 114.196 [I]</t>
  </si>
  <si>
    <t>TS</t>
  </si>
  <si>
    <t>R997221615.902</t>
  </si>
  <si>
    <t>902</t>
  </si>
  <si>
    <t>Poplatek za uložení stavebního odpadu na skládce (skládkovné) z prostého betonu zatříděného do Katalogu odpadů pod kódem 17 01 01 - VČETNĚ DOPRAVY</t>
  </si>
  <si>
    <t>SO 20-71-01.123 - ARCHITEKTONICKO-STAVEBNI RESENI 
'/betonova dlazba, schodiste/ 
13.482=13.482 [A] 
Mezisoučet: 13.482=13.482 [B] 
'SO 20-71-01.44 - UMELE OSVETLENI A VNITR.SILNOPR.ROZVODY 
'/betonová sut ze zednickych vypomoci/ 
7.871=7.871 [C] 
Mezisoučet: 7.871=7.871 [D] 
'SO 20-51-01  - PARKOVISTE 
'/vybouraný beton/ 
31.340=31.340 [E] 
'SO 20-52-01 - OPRAVY VENK.ZPEV.PLOCH, SANACE STEN....... 
'/betonova dlazba, beton z vykopu + schodiste, sloupky oploceni/ 
34.765+4.904=39.669 [F] 
Mezisoučet: 31.34+39.669=71.009 [G] 
Celkem: 13.482+7.871+31.34+39.669=92.362 [H]</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</si>
  <si>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</si>
  <si>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</si>
  <si>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</si>
  <si>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</si>
  <si>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20-71-01.123 - ARCHITEKTONICKO-STAVEBNI RESENI 
'/zdivo, omitky, zarubne, obklady, okenni ramy, klenby s nasypem atd./ 
460.714=460.714 [A] 
Mezisoučet: 460.714=460.714 [B] 
'SO 20-71-01.41A - ZDRAVOTNI INSTALACE 
'/kanalizacni potrubi, armatury + vodovodni potrubi, armatury/ 
0.800+0.400=1.200 [C] 
'/zarizovaci predmety a prislusenstvi/ 
0.450=0.450 [D] 
Mezisoučet: 1.2+0.45=1.650 [E] 
Celkem: 460.714+1.2+0.45=462.364 [F]</t>
  </si>
  <si>
    <t>4</t>
  </si>
  <si>
    <t>R997013R02.904</t>
  </si>
  <si>
    <t>904</t>
  </si>
  <si>
    <t>Poplatek za uložení stavebního odpadu na skládce (skládkovné) směsných kovů zatříděného do Katalogu odpadů pod kódem 17 04 07 - VČETNĚ DOPRAVY</t>
  </si>
  <si>
    <t>SO 20-71-01.123 - ARCHITEKTONICKO-STAVEBNI RESENI 
'/ocel.poklopy+ klempirske prvky+ okna, dvere/ 
0.150+2.868+0.144=3.162 [A] 
'SO 20-71-01.41A - ZDRAVOTNI INSTALACE 
'/ocelové plynovodni potrubi/ 
0.300=0.300 [B] 
'SO 20-71-01.42A - VYTAPENI 
'/zarizeni UT - radiatory, rozvody atd./ 
1.250=1.250 [C] 
'SO 20-71-01.42B - CHLAZENI 
'/stav.zarizeni klimatizace, potrubi/ 
0.070=0.070 [D] 
'SO 20-52-01 - OPRAVY VENK.ZPEV.PLOCH, SANACE STEN....... 
'/pletivo/ 
0.015=0.015 [E] 
Celkem: 3.162+0.3+1.25+0.07+0.015=4.797 [F]</t>
  </si>
  <si>
    <t>5</t>
  </si>
  <si>
    <t>R997013814.905</t>
  </si>
  <si>
    <t>905</t>
  </si>
  <si>
    <t>Poplatek za uložení stavebního odpadu na skládce (skládkovné) z izolačních materiálů zatříděného do Katalogu odpadů pod kódem 17 06 04 - VČETNĚ DOPRAVY</t>
  </si>
  <si>
    <t>SO 20-71-01.123 - ARCHITEKTONICKO-STAVEBNI RESENI 
'/hydroizolace v podlaze, povlakova krytina/ 
0.032+14.922=14.954 [A] 
Celkem: 14.954=14.954 [B]</t>
  </si>
  <si>
    <t>R997013804.907</t>
  </si>
  <si>
    <t>907</t>
  </si>
  <si>
    <t>Poplatek za uložení stavebního odpadu na skládce (skládkovné) ze skla zatříděného do Katalogu odpadů pod kódem 17 02 02 - VČETNĚ DOPRAVY</t>
  </si>
  <si>
    <t>SO 20-71-01.123 - ARCHITEKTONICKO-STAVEBNI RESENI 
'/sklo z oken a dveri/ 
0.702+0.110=0.812 [A] 
'/sklenene vyplne pristresku/ 
0.218=0.218 [B] 
Celkem: 0.812+0.218=1.030 [C]</t>
  </si>
  <si>
    <t>7</t>
  </si>
  <si>
    <t>R997013811.908</t>
  </si>
  <si>
    <t>908</t>
  </si>
  <si>
    <t>Poplatek za uložení stavebního odpadu na skládce (skládkovné) dřevěného zatříděného do Katalogu odpadů pod kódem 17 02 01 - VČETNĚ DOPRAVY</t>
  </si>
  <si>
    <t>SO 20-71-01.123 - ARCHITEKTONICKO-STAVEBNI RESENI 
'/drevene prvky krovu, drevene podlahy/ 
31.803=31.803 [A] 
'/okna, dvere + vlysové podlahy/ 
1.593+5.304=6.897 [B] 
Celkem: 31.803+6.897=38.700 [C]</t>
  </si>
  <si>
    <t>8</t>
  </si>
  <si>
    <t>R997013601.909</t>
  </si>
  <si>
    <t>909</t>
  </si>
  <si>
    <t>Poplatek za uložení stavebního odpadu na skládce (skládkovné) z kamene zatříděného do Katalogu odpadů pod kódem 17 01 01.1 - VČETNĚ DOPRAVY</t>
  </si>
  <si>
    <t>SO 20-71-01.123 - ARCHITEKTONICKO-STAVEBNI RESENI 
'/kamenna dlazba - kocici hlavy/ 
3.679=3.679 [A] 
'SO 20-71-01.41B - PRIPOJKY SPLASKOVE A DESTOVE KANALIZACE 
'/kamenna dlazba - kocici hlavy/ 
62.550=62.550 [B] 
'SO 20-51-01  - PARKOVISTE 
'/kamenna dlazba - kocici hlavy/ 
2.785=2.785 [C] 
'SO 20-52-01 - OPRAVY VENK.ZPEV.PLOCH, SANACE STEN....... 
'/kamenna dlazba - kocici hlavy + kamenné zhlavi zdi, zed/ 
31.725+73.856=105.581 [D] 
Celkem: 3.679+62.55+2.785+105.581=174.595 [E]</t>
  </si>
  <si>
    <t>9</t>
  </si>
  <si>
    <t>R997013635.910</t>
  </si>
  <si>
    <t>910</t>
  </si>
  <si>
    <t>Poplatek za uložení stavebního odpadu na skládce (skládkovné) komunálního zatříděného do Katalogu odpadů pod kódem 20 03 01 - VČETNĚ DOPRAVY</t>
  </si>
  <si>
    <t>SO 20-71-01.123 - ARCHITEKTONICKO-STAVEBNI RESENI 
'/PVC podlahoviny/ 
1.197=1.197 [A] 
Celkem: 1.197=1.197 [B]</t>
  </si>
  <si>
    <t>10</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</si>
  <si>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</si>
  <si>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</si>
  <si>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</si>
  <si>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</si>
  <si>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20-71-01.123 - ARCHITEKTONICKO-STAVEBNI RESENI 
'/tryskaci material po uprave zabradli/ 
1.748=1.748 [A] 
Celkem: 1.748=1.748 [B]</t>
  </si>
  <si>
    <t>11</t>
  </si>
  <si>
    <t>R997013821.918</t>
  </si>
  <si>
    <t>918</t>
  </si>
  <si>
    <t>Poplatek za uložení stavebního odpadu na skládce (skládkovné) ze stavebních materiálů obsahujících azbest zatříděných do Katalogu odpadů pod kódem 17 06 05 VČET</t>
  </si>
  <si>
    <t>Poplatek za uložení stavebního odpadu na skládce (skládkovné) ze stavebních materiálů obsahujících azbest zatříděných do Katalogu odpadů pod kódem 17 06 05 VČETNĚ DOPRAVY</t>
  </si>
  <si>
    <t>SO 20-71-01.123 - ARCHITEKTONICKO-STAVEBNI RESENI 
'/eternitova krytina/ 
13.630=13.630 [A] 
Celkem: 13.63=13.630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</si>
  <si>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</si>
  <si>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</si>
  <si>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</si>
  <si>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</si>
  <si>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</si>
  <si>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20-02-11 - MISTNI KABELIZACE 
'/strukturovana kabelaz/ 
0.552=0.552 [A] 
'PS 20-02-71 - JINA SDELOVACI ZARIZENI 
'/kamerova kabelaz/ 
0.276=0.276 [B] 
'SO 20-71-01.44 - UMELE OSVETLENI 
'/lampa VO/ 
0.040=0.040 [C] 
Celkem: 0.552+0.276+0.04=0.868 [D]</t>
  </si>
  <si>
    <t>13</t>
  </si>
  <si>
    <t>R997013813.913</t>
  </si>
  <si>
    <t>913</t>
  </si>
  <si>
    <t>Poplatek za uložení stavebního odpadu na skládce (skládkovné) z plastických hmot zatříděného do Katalogu odpadů pod kódem 17 02 03 VČETNĚ DOPRAVY</t>
  </si>
  <si>
    <t>SO 20-71-01.123 - ARCHITEKTONICKO-STAVEBNI RESENI 
'/okna a dvere/ 
0.971=0.971 [A] 
Celkem: 0.971=0.971 [B]</t>
  </si>
  <si>
    <t>14</t>
  </si>
  <si>
    <t>R997013603.914</t>
  </si>
  <si>
    <t>914</t>
  </si>
  <si>
    <t>Poplatek za uložení stavebního odpadu na skládce (skládkovné) cihelného zatříděného do Katalogu odpadů pod kódem 17 01 02 - VČETNĚ DOPRAVY</t>
  </si>
  <si>
    <t>SO 20-51-01  - PARKOVISTE 
'/cihelne zdivo z vykopu/ 
6.650=6.650 [A] 
'SO 20-52-01 - OPRAVY VENK.ZPEV.PLOCH, SANACE STEN....... 
'/cihelne zdivo z vykopu + cihel.cast schodiste, omitka/ 
0.950+3.530=4.480 [B] 
Celkem: 6.65+4.48=11.130 [C]</t>
  </si>
  <si>
    <t>15</t>
  </si>
  <si>
    <t>R997221645.915</t>
  </si>
  <si>
    <t>915</t>
  </si>
  <si>
    <t>Poplatek za uložení stavebního odpadu na skládce (skládkovné) asfaltového bez obsahu dehtu zatříděného do Katalogu odpadů pod kódem 17 03 02 VČETNĚ DOPRAVY</t>
  </si>
  <si>
    <t>SO 20-71-01.41B - PRIPOJKY SPLASKOVE A DESTOVE KANALIZACE 
'/zpevnena zivicna plocha/ 
94.600=94.600 [A] 
Celkem: 94.6=94.600 [B]</t>
  </si>
  <si>
    <t>98-98</t>
  </si>
  <si>
    <t>VŠEOBECNÝ OBJEKT</t>
  </si>
  <si>
    <t xml:space="preserve">  SO 98-98</t>
  </si>
  <si>
    <t>SO 98-98</t>
  </si>
  <si>
    <t>D1</t>
  </si>
  <si>
    <t>Dokumentace</t>
  </si>
  <si>
    <t>VSEOB001</t>
  </si>
  <si>
    <t>Geodetická dokumentace skutečného provedení stavby</t>
  </si>
  <si>
    <t>KPL</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</si>
  <si>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1=1.000 [A] 
Celkem: 1=1.000 [B]</t>
  </si>
  <si>
    <t>VSEOB002</t>
  </si>
  <si>
    <t>Dokumentace skutečného provedení stavby v listinné formě</t>
  </si>
  <si>
    <t>Položka zahrnuje veškeré činnosti nezbytné k vypracování dokumentace skutečného provedení dle SOD na zhotovení stavby a v rozsahu vyhlášky č. 499/20 
1=1.000 [A] 
Celkem: 1=1.000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</si>
  <si>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</si>
  <si>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</si>
  <si>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1=1.000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</si>
  <si>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</si>
  <si>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</si>
  <si>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</si>
  <si>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</si>
  <si>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1=1.000 [B]</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</si>
  <si>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</si>
  <si>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</si>
  <si>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1=1.000 [A] 
Celkem: 1=1.000 [B]</t>
  </si>
  <si>
    <t>RVO003</t>
  </si>
  <si>
    <t>Pronájem ploch - zábor veřejného prostranství</t>
  </si>
  <si>
    <t>Položka zahrnuje náklady na zábor veřejného prostranství 
'na nezbytnou dobu při provádění stavebních prací 
'/viz PD - SITUACE/ 
1=1.000 [A] 
Celkem: 1=1.000 [B]</t>
  </si>
  <si>
    <t>RVO004</t>
  </si>
  <si>
    <t>Stavebně-statický průzkum - průzkumné vrty, sondy atd.</t>
  </si>
  <si>
    <t>Položka zahrnuje stavební průzkum stavajících konstrukcí 
'v průběhu stavebních prací 
1=1.000 [A] 
Celkem: 1=1.000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</si>
  <si>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</si>
  <si>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</si>
  <si>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1=1.000 [B]</t>
  </si>
  <si>
    <t>RVO006</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</si>
  <si>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</si>
  <si>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1=1.000 [B]</t>
  </si>
  <si>
    <t>D.2</t>
  </si>
  <si>
    <t>ŽEL. SDĚLOVACÍ ZAŘÍZENÍ</t>
  </si>
  <si>
    <t xml:space="preserve">  PS 20-02-11</t>
  </si>
  <si>
    <t>D.1.2.1 - MÍSTNÍ KABELIZACE</t>
  </si>
  <si>
    <t>PS 20-02-11</t>
  </si>
  <si>
    <t>741</t>
  </si>
  <si>
    <t>Elektroinstalace - silnoproud</t>
  </si>
  <si>
    <t>741110002</t>
  </si>
  <si>
    <t>Montáž trubek elektroinstalačních s nasunutím nebo našroubováním do krabic plastových tuhých, uložených pevně, vnější O přes 23 do 35 mm</t>
  </si>
  <si>
    <t>M</t>
  </si>
  <si>
    <t>CS ÚRS 2022 01</t>
  </si>
  <si>
    <t>34571361</t>
  </si>
  <si>
    <t>trubka elektroinstalační HDPE tuhá dvouplášťová korugovaná D 41/50mm</t>
  </si>
  <si>
    <t>741124702</t>
  </si>
  <si>
    <t>Montáž kabelů měděných ovládacích bez ukončení uložených volně stíněných ovládacích s plným jádrem (např. JYTY) počtu a průměru žil 24 až 30x0,8 mm2</t>
  </si>
  <si>
    <t>34121075</t>
  </si>
  <si>
    <t>kabel sdělovací stíněný laminovanou Al fólií s příložným Cu drátem jádro Cu plné izolace PVC plášť PVC 100V (SYKFY) 30x2x0,5mm2</t>
  </si>
  <si>
    <t>742</t>
  </si>
  <si>
    <t>Elektroinstalace - slaboproud</t>
  </si>
  <si>
    <t>003R</t>
  </si>
  <si>
    <t>Montáž mikrotrubičky pro optický kabel</t>
  </si>
  <si>
    <t>1524803R</t>
  </si>
  <si>
    <t>Mikrotrubička HDPE 10\5,5</t>
  </si>
  <si>
    <t>74211000R</t>
  </si>
  <si>
    <t>Montáž trubek elektroinstalačních plastových ohebných uložených pod omítku včetně zasekání</t>
  </si>
  <si>
    <t>34571093</t>
  </si>
  <si>
    <t>trubka elektroinstalační tuhá z PVC D 22,1/25 mm, délka 3m</t>
  </si>
  <si>
    <t>1619.04761904762*1.05 Přepočtené koeficientem množství=1 700.000 [A] 
Celkem: 1700=1 700.000 [B]</t>
  </si>
  <si>
    <t>742110041</t>
  </si>
  <si>
    <t>Montáž lišt elektroinstalačních vkládacích</t>
  </si>
  <si>
    <t>34571007</t>
  </si>
  <si>
    <t>lišta elektroinstalační hranatá PVC 40x20mm</t>
  </si>
  <si>
    <t>100*1.05 Přepočtené koeficientem množství=105.000 [A] 
Celkem: 105=105.000 [B]</t>
  </si>
  <si>
    <t>742121001</t>
  </si>
  <si>
    <t>Montáž kabelů sdělovacích pro vnitřní rozvody počtu žil do 15</t>
  </si>
  <si>
    <t>34121268</t>
  </si>
  <si>
    <t>kabel datový bezhalogenový třída reakce na oheň B2cas1d1a1 jádro Cu plné (U/UTP) kat. 6</t>
  </si>
  <si>
    <t>742121001R</t>
  </si>
  <si>
    <t>Montáž optických kabelů</t>
  </si>
  <si>
    <t>1207543R</t>
  </si>
  <si>
    <t>Optický kabel 9/125 um, 8 vláken</t>
  </si>
  <si>
    <t>742190002</t>
  </si>
  <si>
    <t>Ostatní práce pro trasy značení trasy vedení</t>
  </si>
  <si>
    <t>16</t>
  </si>
  <si>
    <t>742310002</t>
  </si>
  <si>
    <t>Montáž domovního telefonu komunikačního tabla</t>
  </si>
  <si>
    <t>KUS</t>
  </si>
  <si>
    <t>17</t>
  </si>
  <si>
    <t>ADI.0034648.URS</t>
  </si>
  <si>
    <t>IP intercom s kamerou, instalace do zdi, černé provedení</t>
  </si>
  <si>
    <t>18</t>
  </si>
  <si>
    <t>742310004</t>
  </si>
  <si>
    <t>Montáž domovního telefonu elektroinstalační krabice pod tablo</t>
  </si>
  <si>
    <t>19</t>
  </si>
  <si>
    <t>ADI.0034646.URS</t>
  </si>
  <si>
    <t>Montážní krabice pro komunikační tablo do zdi</t>
  </si>
  <si>
    <t>20</t>
  </si>
  <si>
    <t>742310006</t>
  </si>
  <si>
    <t>Montáž domovního telefonu nástěnného audio/video telefonu</t>
  </si>
  <si>
    <t>21</t>
  </si>
  <si>
    <t>ADI.0034745.URS</t>
  </si>
  <si>
    <t>IP Audio\Video vnitřní telefon, černá handsfree jednotka, 4,3" obrazovka</t>
  </si>
  <si>
    <t>22</t>
  </si>
  <si>
    <t>7423300110R</t>
  </si>
  <si>
    <t>Montáž wifi, bez nastavení</t>
  </si>
  <si>
    <t>23</t>
  </si>
  <si>
    <t>004R</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</si>
  <si>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</si>
  <si>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</si>
  <si>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24</t>
  </si>
  <si>
    <t>742330042</t>
  </si>
  <si>
    <t>Montáž strukturované kabeláže zásuvek datových pod omítku, do nábytku, do parapetního žlabu nebo podlahové krabice dvouzásuvky</t>
  </si>
  <si>
    <t>25</t>
  </si>
  <si>
    <t>1720607R</t>
  </si>
  <si>
    <t>Zásuvka 2xRJ45 kat. 6, bílá</t>
  </si>
  <si>
    <t>26</t>
  </si>
  <si>
    <t>742330051</t>
  </si>
  <si>
    <t>Montáž strukturované kabeláže zásuvek datových popis portu zásuvky</t>
  </si>
  <si>
    <t>27</t>
  </si>
  <si>
    <t>742330101</t>
  </si>
  <si>
    <t>Montáž strukturované kabeláže měření segmentu metalického s vyhotovením protokolu</t>
  </si>
  <si>
    <t>28</t>
  </si>
  <si>
    <t>742330102</t>
  </si>
  <si>
    <t>Montáž strukturované kabeláže měření segmentu optického, měření útlumu, 2 okna</t>
  </si>
  <si>
    <t>29</t>
  </si>
  <si>
    <t>742330801R.1</t>
  </si>
  <si>
    <t>Demontáž stávající strukturované kabeláže</t>
  </si>
  <si>
    <t>30</t>
  </si>
  <si>
    <t>EVIDENČNÍ POL.</t>
  </si>
  <si>
    <t>KABELÁŽ 
0.552=0.552 [A] 
Celkem: 0.552=0.552 [B]</t>
  </si>
  <si>
    <t>EVIDENČNÍ POLOŽKA. NEOCEŇOVAT v objektu SO/PS, položka se oceňuje pouze v objektu SO 90-90  
EVIDENČNÍ POLOŽKA. NEOCEŇOVAT v objektu SO/PS, položka se oceňuje pouze v objektu SO 90-90  
EVIDENČNÍ POLOŽKA. NEOCEŇOVAT v objektu SO/PS, položka se oceňuje pouze v objektu SO 90-90</t>
  </si>
  <si>
    <t>RACK HR-úp</t>
  </si>
  <si>
    <t>Úprava datového rozvaděče HR</t>
  </si>
  <si>
    <t>31</t>
  </si>
  <si>
    <t>002R</t>
  </si>
  <si>
    <t>Úprava stávajícího slaboproudého rozvaděče</t>
  </si>
  <si>
    <t>32</t>
  </si>
  <si>
    <t>742330003</t>
  </si>
  <si>
    <t>Montáž strukturované kabeláže rozvaděče optického nástěnného</t>
  </si>
  <si>
    <t>33</t>
  </si>
  <si>
    <t>001R</t>
  </si>
  <si>
    <t>Optický rozvaděč do skříně RACK pro kabel SM 8 vláken (1xkazeta 8 vláken, 8x konektor, pigtail, patchcord, sváry, apod..), bez podpory managmentu vč. zakončení</t>
  </si>
  <si>
    <t>Optický rozvaděč do skříně RACK pro kabel SM 8 vláken (1xkazeta 8 vláken, 8x konektor, pigtail, patchcord, sváry, apod..), bez podpory managmentu vč. zakončení kabelu</t>
  </si>
  <si>
    <t>34</t>
  </si>
  <si>
    <t>742330024</t>
  </si>
  <si>
    <t>Montáž strukturované kabeláže příslušenství a ostatní práce k rozvaděčům patch panelu 24 portů UTP/FTP</t>
  </si>
  <si>
    <t>35</t>
  </si>
  <si>
    <t>1321479R</t>
  </si>
  <si>
    <t>PATCH PANEL 1U 24 port</t>
  </si>
  <si>
    <t>36</t>
  </si>
  <si>
    <t>742330028</t>
  </si>
  <si>
    <t>Montáž strukturované kabeláže příslušenství a ostatní práce k rozvaděčům konektoru MM/SM</t>
  </si>
  <si>
    <t>37</t>
  </si>
  <si>
    <t>10.536.00R</t>
  </si>
  <si>
    <t>Optický konektor</t>
  </si>
  <si>
    <t>RACK NVR-k</t>
  </si>
  <si>
    <t>Datový rozvaděč NVR-kamery</t>
  </si>
  <si>
    <t>38</t>
  </si>
  <si>
    <t>742330001</t>
  </si>
  <si>
    <t>Montáž strukturované kabeláže rozvaděče nástěnného</t>
  </si>
  <si>
    <t>39</t>
  </si>
  <si>
    <t>1702535R</t>
  </si>
  <si>
    <t>RACK 19'' 18U/600X600 PROSKL.</t>
  </si>
  <si>
    <t>40</t>
  </si>
  <si>
    <t>742330003.1</t>
  </si>
  <si>
    <t>41</t>
  </si>
  <si>
    <t>42</t>
  </si>
  <si>
    <t>742330023</t>
  </si>
  <si>
    <t>Montáž strukturované kabeláže příslušenství a ostatní práce k rozvaděčům vyvazovacíhoho panelu 1U</t>
  </si>
  <si>
    <t>43</t>
  </si>
  <si>
    <t>ADI.0051166.URS</t>
  </si>
  <si>
    <t>19" vyvazovací panel 1U jednostranná plastová lišta, černá</t>
  </si>
  <si>
    <t>44</t>
  </si>
  <si>
    <t>742330028.1</t>
  </si>
  <si>
    <t>45</t>
  </si>
  <si>
    <t>RACK PČR</t>
  </si>
  <si>
    <t>Datový rozvaděč PČR</t>
  </si>
  <si>
    <t>46</t>
  </si>
  <si>
    <t>47</t>
  </si>
  <si>
    <t>1671504R</t>
  </si>
  <si>
    <t>RACK 19" 27U 600X600</t>
  </si>
  <si>
    <t>48</t>
  </si>
  <si>
    <t>49</t>
  </si>
  <si>
    <t>50</t>
  </si>
  <si>
    <t>742330011</t>
  </si>
  <si>
    <t>Montáž strukturované kabeláže zařízení do rozvaděče switche, UPS, DVR, server bez nastavení</t>
  </si>
  <si>
    <t>51</t>
  </si>
  <si>
    <t>Switch (4xSFP+,48x1000Base,L2/L3) ,                                                                                    Automatická volba rychlosti portu a autom</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</si>
  <si>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</si>
  <si>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52</t>
  </si>
  <si>
    <t>742330024.1</t>
  </si>
  <si>
    <t>53</t>
  </si>
  <si>
    <t>54</t>
  </si>
  <si>
    <t>55</t>
  </si>
  <si>
    <t>RACK RP</t>
  </si>
  <si>
    <t>Datový rozvaděč RP</t>
  </si>
  <si>
    <t>56</t>
  </si>
  <si>
    <t>57</t>
  </si>
  <si>
    <t>1702535R.1</t>
  </si>
  <si>
    <t>58</t>
  </si>
  <si>
    <t>59</t>
  </si>
  <si>
    <t>60</t>
  </si>
  <si>
    <t>742330024.2</t>
  </si>
  <si>
    <t>61</t>
  </si>
  <si>
    <t xml:space="preserve">  PS 20-02-41</t>
  </si>
  <si>
    <t>D.1.2.4 - ELEKTRICKÁ ZABEZPEČOVACÍ SIGNALIZACE</t>
  </si>
  <si>
    <t>PS 20-02-41</t>
  </si>
  <si>
    <t>741124731</t>
  </si>
  <si>
    <t>Montáž kabelů měděných ovládacích bez ukončení uložených pevně stíněných ovládacích s plným jádrem (např. JYTY) počtu a průměru žil 2 až 19x0,8 mm2</t>
  </si>
  <si>
    <t>10.049.129R</t>
  </si>
  <si>
    <t>JYSTY 3x2x0,8 rot</t>
  </si>
  <si>
    <t>PZTS-archi</t>
  </si>
  <si>
    <t>Ústředna PZTS pro archiv</t>
  </si>
  <si>
    <t>742220001</t>
  </si>
  <si>
    <t>Montáž ústředny PZTS s komunikátorem na PCO a zdrojem do 16 ti zón a 4 podsystémů</t>
  </si>
  <si>
    <t>0031625R</t>
  </si>
  <si>
    <t>ústředna v plastovém krytu základní počet zón 12, max. počet zón 20, max. počet koncentrátorů 1</t>
  </si>
  <si>
    <t>742220031</t>
  </si>
  <si>
    <t>Montáž koncentrátoru nebo expanderu pro PZTS</t>
  </si>
  <si>
    <t>ADI.0031721.URS</t>
  </si>
  <si>
    <t>Bezdrátový PIR detektor s dosahem 12m</t>
  </si>
  <si>
    <t>ADI.0032421.URS</t>
  </si>
  <si>
    <t>Magnetický kontakt se svorkovnicí a EOL, pracovní mezera 20mm</t>
  </si>
  <si>
    <t>ADI.0031729.URS</t>
  </si>
  <si>
    <t>Optický kouřový hlásič</t>
  </si>
  <si>
    <t>742220141</t>
  </si>
  <si>
    <t>Montáž klávesnice pro dodanou ústřednu</t>
  </si>
  <si>
    <t>ADI.0031685.URS</t>
  </si>
  <si>
    <t>LCD klávesnice s vestavěnou čtečkou EM karet a přívěšků</t>
  </si>
  <si>
    <t>742220161</t>
  </si>
  <si>
    <t>Montáž akumulátoru 12V</t>
  </si>
  <si>
    <t>1145225R</t>
  </si>
  <si>
    <t>Akumulátor 18Ah\12V</t>
  </si>
  <si>
    <t>742220172.1</t>
  </si>
  <si>
    <t>Montáž komunikátoru do ústředny GSM</t>
  </si>
  <si>
    <t>ADI.0031692.URS</t>
  </si>
  <si>
    <t>Systémový GSM modul v kovovém krytu pro posílání SMS a volání uživateli</t>
  </si>
  <si>
    <t>742220401</t>
  </si>
  <si>
    <t>Nastavení a oživení PZTS programování základních parametrů ústředny</t>
  </si>
  <si>
    <t>742220411</t>
  </si>
  <si>
    <t>Nastavení a oživení PZTS oživení systému na jeden detektor</t>
  </si>
  <si>
    <t>742220421</t>
  </si>
  <si>
    <t>Nastavení a oživení PZTS instalace přístupového SW</t>
  </si>
  <si>
    <t>742220511</t>
  </si>
  <si>
    <t>Zkoušky a revize PZTS revize výchozí systému PZTS</t>
  </si>
  <si>
    <t>PZTS-objek</t>
  </si>
  <si>
    <t>Ústředna PZTS pro objekt</t>
  </si>
  <si>
    <t>0001R</t>
  </si>
  <si>
    <t>Připojení kontaktu zaplavovací stanice</t>
  </si>
  <si>
    <t>742220003</t>
  </si>
  <si>
    <t>Montáž ústředny PZTS s komunikátorem na PCO a zdrojem přes 48 do 520 zón a 32 podsystémů</t>
  </si>
  <si>
    <t>ADI.0031673.URS</t>
  </si>
  <si>
    <t>Ústředna PZTS až 264 zón a 32 grup v krytu bez klávesnice s komunikátorem a zdrojem</t>
  </si>
  <si>
    <t>1145224</t>
  </si>
  <si>
    <t>Siréna</t>
  </si>
  <si>
    <t>ADI.0032382.URS</t>
  </si>
  <si>
    <t>Detektor tříštění skla s dosahem až 7,6m i pro skla včetně fólie</t>
  </si>
  <si>
    <t>ADI.0050293.URS</t>
  </si>
  <si>
    <t>Otřesový detektor + MG kontakt, dosah poloměr max. 2,5 m, nastavitelná citlivost</t>
  </si>
  <si>
    <t>ADI.0032878.URS</t>
  </si>
  <si>
    <t>Tísňové tlačítko ND100-GLT s konvenční technologií - reléovým výstupem</t>
  </si>
  <si>
    <t>122822R</t>
  </si>
  <si>
    <t>Expander 16 zón</t>
  </si>
  <si>
    <t>742220041R</t>
  </si>
  <si>
    <t>Montáž přistupového systému</t>
  </si>
  <si>
    <t>1134417R</t>
  </si>
  <si>
    <t>Řídící modul pro připojení dvou bezkontaktních čteček</t>
  </si>
  <si>
    <t>742220071</t>
  </si>
  <si>
    <t>Montáž dveřního modulu pro připojení čteček v krytu</t>
  </si>
  <si>
    <t>1541844R</t>
  </si>
  <si>
    <t>Elektromagnetický zámek 12/24VDC</t>
  </si>
  <si>
    <t>742220081</t>
  </si>
  <si>
    <t>Montáž čtečky bezkontaktních karet</t>
  </si>
  <si>
    <t>ADI.0033935.URS</t>
  </si>
  <si>
    <t>Čtečka bezkontaktní s Wiegand rozhraním, bez light ringu, bez tlač.</t>
  </si>
  <si>
    <t>742220172</t>
  </si>
  <si>
    <t>PZTS-pokla</t>
  </si>
  <si>
    <t>Ústředna PZTS pro pokladnu</t>
  </si>
  <si>
    <t>0031625R.1</t>
  </si>
  <si>
    <t>1145225R.1</t>
  </si>
  <si>
    <t>62</t>
  </si>
  <si>
    <t>63</t>
  </si>
  <si>
    <t>PZTS-veřej</t>
  </si>
  <si>
    <t>Ústředna PZTS pro veřejné WC</t>
  </si>
  <si>
    <t>64</t>
  </si>
  <si>
    <t>65</t>
  </si>
  <si>
    <t>66</t>
  </si>
  <si>
    <t>67</t>
  </si>
  <si>
    <t>68</t>
  </si>
  <si>
    <t>69</t>
  </si>
  <si>
    <t>70</t>
  </si>
  <si>
    <t>71</t>
  </si>
  <si>
    <t>72</t>
  </si>
  <si>
    <t>73</t>
  </si>
  <si>
    <t>74</t>
  </si>
  <si>
    <t>75</t>
  </si>
  <si>
    <t>76</t>
  </si>
  <si>
    <t>77</t>
  </si>
  <si>
    <t>78</t>
  </si>
  <si>
    <t xml:space="preserve">  PS 20-02-61</t>
  </si>
  <si>
    <t>D.1.2.6 - VNIŘNÍ A VNĚJŠÍ INFORMAČNÍ SYSTÉM</t>
  </si>
  <si>
    <t>PS 20-02-61</t>
  </si>
  <si>
    <t>Různé kompletní konstrukce</t>
  </si>
  <si>
    <t>R POL 1</t>
  </si>
  <si>
    <t>INFORMAČNÍ TABULE S ODJEZDY - výměna krytu informačního monitoru za modrý dle grafického manuálu směrnice č.118 kompletní D+ M dle požadavku PD</t>
  </si>
  <si>
    <t>VYMENA KRYTU INFORMACNICH MONITORU 
'/viz TZ str.3  a vykres c.01/ 
'INF.JEDNOSTRANNA TABULE 
1=1.000 [A] 
'INF.OBOUSTRANNA TABULE 
1=1.000 [B] 
Celkem: 1+1=2.000 [C]</t>
  </si>
  <si>
    <t xml:space="preserve">  PS 20-02-71</t>
  </si>
  <si>
    <t>D.1.2.7 - JINÁ SDĚLOVACÍ ZAŘÍZENÍ</t>
  </si>
  <si>
    <t>PS 20-02-71</t>
  </si>
  <si>
    <t>kabel datový bezhalogenový třída reakce na oheň B2cas1d1a1 jádro Cu plné (U/UTP) kategorie 6</t>
  </si>
  <si>
    <t>742230003</t>
  </si>
  <si>
    <t>Montáž kamerového systému venkovní kamery</t>
  </si>
  <si>
    <t>Venkovní IP kamera 1/3" Progressive CMOS, ICR, 0lux s IR, 1920x1080:25fps(P)/30fps(N), 2.8~12mm VF objektiv, IP66, H.264/MJPEG, dual-stream, IP66, DC12V   PoE,</t>
  </si>
  <si>
    <t>Venkovní IP kamera 1/3" Progressive CMOS, ICR, 0lux s IR, 1920x1080:25fps(P)/30fps(N), 2.8~12mm VF objektiv, IP66, H.264/MJPEG, dual-stream, IP66, DC12V   PoE, DWDR, 3D DNR, BLC, IR: do 30m, slot paměťových karet, ONVIF, PoE 802.3af, MicroSD/SDHC/SDXC, RTSP, noční vidění</t>
  </si>
  <si>
    <t>742230004</t>
  </si>
  <si>
    <t>Montáž kamerového systému vnitřní kamery</t>
  </si>
  <si>
    <t>Vnitřní IP kamera 1/3" Progressive CMOS, ICR, 0lux s IR, 1920x1080:25fps(P)/30fps(N), 2.8~12mm VF objektiv, IP66, H.264/MJPEG, dual-stream, IP66, DC12V   PoE, D</t>
  </si>
  <si>
    <t>Vnitřní IP kamera 1/3" Progressive CMOS, ICR, 0lux s IR, 1920x1080:25fps(P)/30fps(N), 2.8~12mm VF objektiv, IP66, H.264/MJPEG, dual-stream, IP66, DC12V   PoE, DWDR, 3D DNR, BLC, IR: do 30m, slot paměťových karet, ONVIF, PoE 802.3af, MicroSD/SDHC/SDXC, RTSP</t>
  </si>
  <si>
    <t>742230009</t>
  </si>
  <si>
    <t>Montáž kamerového systému samolepky "Střeženo kamerovým systémem"</t>
  </si>
  <si>
    <t>10.235.90R</t>
  </si>
  <si>
    <t>Samolepka hlídáno kamerovým systémem</t>
  </si>
  <si>
    <t>742230101</t>
  </si>
  <si>
    <t>Montáž kamerového systému nastavení a instalace licence k připojení jedné kamery k SW</t>
  </si>
  <si>
    <t>742230102</t>
  </si>
  <si>
    <t>Montáž kamerového systému nastavení a instalace instalace a nastavení SW pro sledování kamer</t>
  </si>
  <si>
    <t>742230103</t>
  </si>
  <si>
    <t>Montáž kamerového systému nastavení a instalace nastavení záběru podle přání uživatele</t>
  </si>
  <si>
    <t>Demontáž stávající kamerové kabeláže</t>
  </si>
  <si>
    <t>KAMEROVA KABELAZ 
0.276=0.276 [A] 
Celkem: 0.276=0.276 [B]</t>
  </si>
  <si>
    <t>NVR venkov</t>
  </si>
  <si>
    <t>RACK NVR pro venkovní kamery</t>
  </si>
  <si>
    <t>ADI.0062619.URS</t>
  </si>
  <si>
    <t>On-line UPS, 1/1 fáze, 1kVA / 1kW, montáž Tower/Rack 2U, LCD displej</t>
  </si>
  <si>
    <t>003R.2</t>
  </si>
  <si>
    <t>Síťový video rekordér 9 kanálů, 1 pozice pro SATA disky vč.disku 1TB), Gigabit LAN, Live View, M-JPEG + MPEG4, H.264, HDMI, 2x USB 2.0, mydlink</t>
  </si>
  <si>
    <t>002R.2</t>
  </si>
  <si>
    <t>NVR vnitřn</t>
  </si>
  <si>
    <t>RACK NVR pro vnitřní kamery</t>
  </si>
  <si>
    <t>003R.1</t>
  </si>
  <si>
    <t>002R.1</t>
  </si>
  <si>
    <t>D.4</t>
  </si>
  <si>
    <t>OSTATNÍ TECH. ZAŘÍZENÍ</t>
  </si>
  <si>
    <t xml:space="preserve">  OST</t>
  </si>
  <si>
    <t>OSTATNÍ NÁKLADY</t>
  </si>
  <si>
    <t>OST</t>
  </si>
  <si>
    <t>VRN2</t>
  </si>
  <si>
    <t>Příprava staveniště</t>
  </si>
  <si>
    <t>023002000</t>
  </si>
  <si>
    <t>Odstranění materiálů a konstrukcí</t>
  </si>
  <si>
    <t>DROBNE MATERIALY A KONSTRUKCE NACHÁZEJÍCÍ SE V MÍSTĚ STAVBY 
'K LIKVIDACI 
'/např. odpadkove kose, konzole, kvetiny, drobny nabytek/ 
1=1.000 [A] 
Celkem: 1=1.000 [B]</t>
  </si>
  <si>
    <t>VRN3</t>
  </si>
  <si>
    <t>Zařízení staveniště</t>
  </si>
  <si>
    <t>034002000</t>
  </si>
  <si>
    <t>Zabezpečení staveniště</t>
  </si>
  <si>
    <t>Položka bude obsahovat zejména náklady na:  
'-oplocení, osvětlení, ostraha zařízení staveniště v nezbytném rozsahu 
'-opatření na nezbytnou ochranu sousedních pozemků a staveb 
'-zřízení, provoz a odstranění vodorovného a svislého dopravního značení, světelné signalizace a prvků záchytných bezpečnostních zařízení 
'-projekční, inženýrské a administrativní činnosti v souvislosti s aplikací výše uvedených opatření (projednání s dotčenými správními orgány a pod. 
1.00=1.000 [A] 
Celkem: 1=1.000 [B]</t>
  </si>
  <si>
    <t>VRN4</t>
  </si>
  <si>
    <t>Inženýrská činnost</t>
  </si>
  <si>
    <t>043002000</t>
  </si>
  <si>
    <t>Zkoušky a ostatní měření - kamerová prohlídka přípojky kanalizace</t>
  </si>
  <si>
    <t>044002000</t>
  </si>
  <si>
    <t>Revize</t>
  </si>
  <si>
    <t>045002000</t>
  </si>
  <si>
    <t>Kompletační a koordinační činnost</t>
  </si>
  <si>
    <t>Položka bude obsahovat zejména náklady na:  
'-vzájemnou koordinaci profesí a koordinaci se stavebními činnostmi,  
'-zamezení prostojů atd. 
1.00=1.000 [A] 
Celkem: 1=1.000 [B]</t>
  </si>
  <si>
    <t>VRN6</t>
  </si>
  <si>
    <t>Územní vlivy</t>
  </si>
  <si>
    <t>062002000</t>
  </si>
  <si>
    <t>Ztížené dopravní podmínky</t>
  </si>
  <si>
    <t>Doprava za provozu nadrazi, 
'prekladani materialu atd. 
1=1.000 [A] 
Celkem: 1=1.000 [B]</t>
  </si>
  <si>
    <t>064203000</t>
  </si>
  <si>
    <t>Práce se škodlivými materiály - náklady spojené s likvidací azbestu</t>
  </si>
  <si>
    <t>OCHRANNA PASMA,  
'DEKONTAMINACNI PERSONÁLNÍ PROPUST, 
'ODSAVANI S FILTRACI, 
'ZVLHCOVACI ZARIZENI, 
'MANIPULACE A OZNACENI ODPADU, 
'MINITORING - MIN.2x 
'OCHRANNE POMUCKY, 
'ATD. 
'/viz samostatna zprava v textove casti PD/ 
1=1.000 [A] 
Celkem: 1=1.000 [B]</t>
  </si>
  <si>
    <t>VRN7</t>
  </si>
  <si>
    <t>Provozní vlivy</t>
  </si>
  <si>
    <t>075002000</t>
  </si>
  <si>
    <t>Ochranná pásma</t>
  </si>
  <si>
    <t>Ochranná pásma dráhy dle požadavku Drážního úřadu 
1=1.000 [A] 
Celkem: 1=1.000 [B]</t>
  </si>
  <si>
    <t xml:space="preserve">  PS 20-04-11</t>
  </si>
  <si>
    <t>D.1.4.1 - OSOBNÍ VÝTAH</t>
  </si>
  <si>
    <t>PS 20-04-11</t>
  </si>
  <si>
    <t>33-M</t>
  </si>
  <si>
    <t>Montáže dopr.zaříz.,sklad. zař. a váh</t>
  </si>
  <si>
    <t>R POL 2</t>
  </si>
  <si>
    <t>Technologie osobního výtahu 1200x2000mm kompletní D+ M vč. vybavení - váha 636 kg, počet osob 13, zdvih 4090 mm, počet stanic/nástupišť 2/2, počet vstupů 1, poh</t>
  </si>
  <si>
    <t>Technologie osobního výtahu 1200x2000mm kompletní D+ M vč. vybavení - váha 636 kg, počet osob 13, zdvih 4090 mm, počet stanic/nástupišť 2/2, počet vstupů 1, pohon KDL 16S</t>
  </si>
  <si>
    <t>EVAKUACNI VYTAH  
'/kompletni parametry viz TZ cast výtahy str.6-7 a cykres c.01/ 
1=1.000 [A] 
Celkem: 1=1.000 [B]</t>
  </si>
  <si>
    <t>979</t>
  </si>
  <si>
    <t>Vybavení interieru - vnitřní orientační systém</t>
  </si>
  <si>
    <t>953943112</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</si>
  <si>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</si>
  <si>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1 do 5 kg/kus</t>
  </si>
  <si>
    <t>ORIENTACNI SYSTEM 
'KOMPLETNI DODAVKA A MONTAZ VC.KOTVENI 
'/viz TZ str.5-7 a  vykres c.01 - legenda/ 
'T.19 - PIKTOGRAM 
1=1.000 [A] 
Celkem: 1=1.000 [B]</t>
  </si>
  <si>
    <t>T.19 - PIKTOGRAM - podsvícený piktogram cca 240x240 mm označujídí umístění indukční smyčky pro nedoslýchavé (kompletní dodávka vč.kotvení do výtahové kabiny dle</t>
  </si>
  <si>
    <t>T.19 - PIKTOGRAM - podsvícený piktogram cca 240x240 mm označujídí umístění indukční smyčky pro nedoslýchavé (kompletní dodávka vč.kotvení do výtahové kabiny dle požadavku PD viz výkres č.01 obj.ORIENTAČNÍ SYSTÉM - legenda)</t>
  </si>
  <si>
    <t>1=1.000 [A] 
Celkem: 1=1.000 [B]</t>
  </si>
  <si>
    <t>E.1.8</t>
  </si>
  <si>
    <t>POZEMNÍ KOMUNIKACE</t>
  </si>
  <si>
    <t xml:space="preserve">  SO 20-51-01</t>
  </si>
  <si>
    <t>D.2.1.8 - PARKOVIŠTĚ</t>
  </si>
  <si>
    <t>SO 20-51-01</t>
  </si>
  <si>
    <t>Zemní práce</t>
  </si>
  <si>
    <t>11111110R</t>
  </si>
  <si>
    <t>Odstranění travin a rákosu ručně travin pro jakoukoli plochu v rovině nebo ve svahu sklonu do 1:5 vč.likvidace</t>
  </si>
  <si>
    <t>M2</t>
  </si>
  <si>
    <t>STAVAJICI NALETOVA ZELEN V MISTE STAVBY 
'/viz TZ, vykres c.01 a foto - cca 1/2 plochy/ 
(82.00*6.00)*0.50=246.000 [A] 
Celkem: 246=246.000 [B]</t>
  </si>
  <si>
    <t>121112003</t>
  </si>
  <si>
    <t>Sejmutí ornice ručně při souvislé ploše, tl. vrstvy do 200 mm</t>
  </si>
  <si>
    <t>ORNICE V MISTE STAVBY 
'/viz TZ, vykres c.01 a foto - cca 1/2 plochy/ 
(82.00*6.00)*0.50=246.000 [A] 
Celkem: 246=246.000 [B]</t>
  </si>
  <si>
    <t>122211101</t>
  </si>
  <si>
    <t>Odkopávky a prokopávky ručně zapažené i nezapažené v hornině třídy těžitelnosti I skupiny 3</t>
  </si>
  <si>
    <t>M3</t>
  </si>
  <si>
    <t>ODKOP PRO ZPEV.PLOCHU A OBRUBNIKY- ZEMINA 
'OD UROVNE SEJMUTI ORNICE 
'/viz TZ a vykres c.01 - cca 1/2 plochy/ 
(80.00*6.00)*0.50*(0.46-0.20)=62.400 [A] 
Celkem: 62.4=62.400 [B]</t>
  </si>
  <si>
    <t>122311101</t>
  </si>
  <si>
    <t>Odkopávky a prokopávky ručně zapažené i nezapažené v hornině třídy těžitelnosti II skupiny 4</t>
  </si>
  <si>
    <t>ODKOP PRO ZPEV.PLOCHU A OBRUBNIKY - UJEZDENA PLOCHA 
'/viz TZ a vykres c.01 - cca 1/2 plochy/ 
(80.00*6.00)*0.50*0.46=110.400 [A] 
Celkem: 110.4=110.400 [B]</t>
  </si>
  <si>
    <t>132312121</t>
  </si>
  <si>
    <t>Hloubení zapažených rýh šířky do 800 mm ručně s urovnáním dna do předepsaného profilu a spádu v hornině třídy těžitelnosti II skupiny 4 soudržných</t>
  </si>
  <si>
    <t>RYHA PRO CHRANICKY - UJEZDENA PLOCHA 
'/viz vykres c.01 - odhad kubatury/ 
0.60*20.00*0.90=10.800 [A] 
Celkem: 10.8=10.800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</si>
  <si>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</si>
  <si>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</si>
  <si>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</si>
  <si>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LOZE A OBSYP CHRANICEK 
0.60*20.00*0.30=3.600 [A] 
Celkem: 3.6=3.600 [B]</t>
  </si>
  <si>
    <t>58337310</t>
  </si>
  <si>
    <t>štěrkopísek frakce 0/4</t>
  </si>
  <si>
    <t>3.6*2 Přepočtené koeficientem množství=7.200 [A] 
Celkem: 7.2=7.200 [B]</t>
  </si>
  <si>
    <t>174111101</t>
  </si>
  <si>
    <t>Zásyp sypaninou z jakékoliv horniny ručně s uložením výkopku ve vrstvách se zhutněním jam, šachet, rýh nebo kolem objektů v těchto vykopávkách</t>
  </si>
  <si>
    <t>ZPETNY ZASYP RYHY PRO CHRANICKY ZEMINOU 
0.60*20.00*(0.90-0.30)=7.200 [A] 
'ZASYP ZA OBRUBNIKY ZEMINOU 
(0.30+0.50)/2*(80.00+6.00)*2*0.40=27.520 [B] 
Celkem: 7.2+27.52=34.720 [C]</t>
  </si>
  <si>
    <t>166111101</t>
  </si>
  <si>
    <t>Přehození neulehlého výkopku ručně z horniny třídy těžitelnosti I, skupiny 1 až 3</t>
  </si>
  <si>
    <t>ZEMINA NA ZPETNY ZASYP 
34.72=34.720 [A] 
Celkem: 34.72=34.720 [B]</t>
  </si>
  <si>
    <t>Poplatek za uložení stavebního odpadu na recyklační skládce (skládkovné) zeminy a kamení zatříděného do Katalogu odpadů pod kódem 17 05 04 VČETNĚ DOPRAVY</t>
  </si>
  <si>
    <t>ORNICE A ZEMINA Z VYKOPU 
246*0.20*1.800=88.560 [A] 
110.40*2.00=220.800 [B] 
(61.23+10.80)*1.800=129.654 [C] 
-34.72*1.800=-62.496 [D] 
Celkem: 88.56+220.8+129.654+-62.496=376.518 [E]</t>
  </si>
  <si>
    <t>181912112</t>
  </si>
  <si>
    <t>Úprava pláně vyrovnáním výškových rozdílů ručně v hornině třídy těžitelnosti I skupiny 3 se zhutněním</t>
  </si>
  <si>
    <t>VYROVNANI POD ZPEV.PLOCHU PARKOVISTE 
'50% PLOCHY 
(80.00*6.00)*0.50=240.000 [A] 
'POD PREDLAZDENY CHODNIK 
79.00*1.50=118.500 [B] 
Celkem: 240+118.5=358.500 [C]</t>
  </si>
  <si>
    <t>181913112</t>
  </si>
  <si>
    <t>Úprava pláně vyrovnáním výškových rozdílů ručně v hornině třídy těžitelnosti II skupiny 4 se zhutněním</t>
  </si>
  <si>
    <t>VYROVNANI POD ZPEV.PLOCHU PARKOVISTE 
'50% PLOCHY 
(80.00*6.00)*0.50=240.000 [A] 
Celkem: 240=240.000 [B]</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</si>
  <si>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</si>
  <si>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</si>
  <si>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</si>
  <si>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358.50+240.00=598.500 [A] 
Celkem: 598.5=598.500 [B]</t>
  </si>
  <si>
    <t>139001101</t>
  </si>
  <si>
    <t>Příplatek k cenám hloubených vykopávek za ztížení vykopávky v blízkosti podzemního vedení nebo výbušnin pro jakoukoliv třídu horniny</t>
  </si>
  <si>
    <t>PRIPADNE PODZEMNI SITE 
'/predb.odhad/ 
26.00=26.000 [A] 
Celkem: 26=26.000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</si>
  <si>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</si>
  <si>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</si>
  <si>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</si>
  <si>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20=20.000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</si>
  <si>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</si>
  <si>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</si>
  <si>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80.00=80.000 [A] 
Celkem: 80=80.000 [B]</t>
  </si>
  <si>
    <t>174111102</t>
  </si>
  <si>
    <t>Zásyp sypaninou z jakékoliv horniny ručně s uložením výkopku ve vrstvách se zhutněním v uzavřených prostorách s urovnáním povrchu zásypu</t>
  </si>
  <si>
    <t>PRIPADNE ZASYPY V MISTE PARKOVISTE 
5.00=5.000 [A] 
Celkem: 5=5.000 [B]</t>
  </si>
  <si>
    <t>58343930</t>
  </si>
  <si>
    <t>kamenivo drcené hrubé frakce 16/32</t>
  </si>
  <si>
    <t>5*2 Přepočtené koeficientem množství=10.000 [A] 
Celkem: 10=10.000 [B]</t>
  </si>
  <si>
    <t>Přípravné a bourací práce</t>
  </si>
  <si>
    <t>139911103</t>
  </si>
  <si>
    <t>Bourání konstrukcí v hloubených vykopávkách ručně s přemístěním suti na hromady na vzdálenost do 20 m nebo s naložením na dopravní prostředek ze zdiva cihelného</t>
  </si>
  <si>
    <t>Bourání konstrukcí v hloubených vykopávkách ručně s přemístěním suti na hromady na vzdálenost do 20 m nebo s naložením na dopravní prostředek ze zdiva cihelného nebo smíšeného na maltu cementovou</t>
  </si>
  <si>
    <t>PRIPADNE KONSTRUKCE POD UROVNI TERENU 
'/viz foto - predbezny odhad/ 
3.50=3.500 [A] 
Celkem: 3.5=3.500 [B]</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</si>
  <si>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</si>
  <si>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</si>
  <si>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</si>
  <si>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PRIPADNE KONSTRUKCE POD UROVNI TERENU 
'/viz foto - predbezny odhad/ 
1.20=1.200 [A] 
'STAVAJICI PODEZDIVKA BYVALEHO OPLOCENI 
'POD UROVNI TERENU 
'/viz foto - odhad/ 
0.20*70.00*0.50=7.000 [B] 
Celkem: 1.2+7=8.200 [C]</t>
  </si>
  <si>
    <t>962042321</t>
  </si>
  <si>
    <t>Bourání zdiva z betonu prostého nadzákladového objemu přes 1 m3</t>
  </si>
  <si>
    <t>STAVAJICI PODEZDIVKA BYVALEHO OPLOCENI 
'NAD UROVNI TERENU 
'/viz foto - odhad/ 
0.20*70.00*0.30=4.200 [A] 
Celkem: 4.2=4.200 [B]</t>
  </si>
  <si>
    <t>113106122</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</si>
  <si>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</si>
  <si>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kamenných dlaždic nebo desek</t>
  </si>
  <si>
    <t>STAVAJICI KAMENNA DLAZBA - PRELOZENI 
'(10% PLOCHY K ODVOZU A DOPLNENI) 
(79.00*1.50)*0.10=11.850 [A] 
Celkem: 11.85=11.850 [B]</t>
  </si>
  <si>
    <t>997221151</t>
  </si>
  <si>
    <t>Vodorovná doprava suti stavebním kolečkem s naložením a se složením z kusových materiálů, na vzdálenost do 50 m</t>
  </si>
  <si>
    <t>K MISTU NALOZENI 
'/cihelne zdivo/ 
3.50*1.900=6.650 [A] 
Mezisoučet: 6.65=6.650 [B] 
'/beton/ 
8.20*2.500=20.500 [C] 
9.240=9.240 [D] 
Mezisoučet: 20.5+9.24=29.740 [E] 
'/kamenna dlazba/ 
2.785=2.785 [F] 
Mezisoučet: 2.785=2.785 [G] 
Celkem: 6.65+20.5+9.24+2.785=39.175 [H]</t>
  </si>
  <si>
    <t>997221611</t>
  </si>
  <si>
    <t>Nakládání na dopravní prostředky pro vodorovnou dopravu suti</t>
  </si>
  <si>
    <t>PRO ODVOZ NA SKLADKU 
39.175=39.175 [A] 
'BETONOVY ODPAD V MISTE STAVBY 
'/viz foto - odhad/ 
1.60=1.600 [B] 
Celkem: 39.175+1.6=40.775 [C]</t>
  </si>
  <si>
    <t>BETON  
29.74+1.60=31.340 [A] 
Celkem: 31.34=31.340 [B]</t>
  </si>
  <si>
    <t>Poplatek za uložení stavebního odpadu na skládce (skládkovné) z kamene zatříděného do Katalogu odpadů pod kódem 17 01 01.1 VČETNĚ DOPRAVY</t>
  </si>
  <si>
    <t>KAMENNA DLAZBA-KOCICI HLAVY 
2.785=2.785 [A] 
Celkem: 2.785=2.785 [B]</t>
  </si>
  <si>
    <t>CIHELNE ZDIVO 
6.650=6.650 [A] 
Celkem: 6.65=6.650 [B]</t>
  </si>
  <si>
    <t>Přípravné a přidružené práce</t>
  </si>
  <si>
    <t>STAVAJICI KAMENNA DLAZBA K PRELOZENI 
'90% PLOCHY KE ZPETNEMU POLOZENI 
(79.00*1.50)*0.90=106.650 [A] 
Celkem: 106.65=106.650 [B]</t>
  </si>
  <si>
    <t>DOPRAVA NA MEZISKLADKU A ZPET KE ZPET.POLOZENI 
25.063=25.063 [A] 
Celkem: 25.063=25.063 [B]</t>
  </si>
  <si>
    <t>997221159</t>
  </si>
  <si>
    <t>Vodorovná doprava suti stavebním kolečkem s naložením a se složením z kusových materiálů, na vzdálenost Příplatek k ceně za každých dalších i započatých 10 m př</t>
  </si>
  <si>
    <t>Vodorovná doprava suti stavebním kolečkem s naložením a se složením z kusových materiálů, na vzdálenost Příplatek k ceně za každých dalších i započatých 10 m přes 50 m</t>
  </si>
  <si>
    <t>25.063*2=50.126 [A] 
Celkem: 50.126=50.126 [B]</t>
  </si>
  <si>
    <t>PREKLADANI DLAZBY 
25.063=25.063 [A] 
Celkem: 25.063=25.063 [B]</t>
  </si>
  <si>
    <t>21-M</t>
  </si>
  <si>
    <t>Elektromontáže</t>
  </si>
  <si>
    <t>723150369</t>
  </si>
  <si>
    <t>Potrubí z ocelových trubek hladkých černých spojovaných chráničky O 89/3,6</t>
  </si>
  <si>
    <t>CHRANICKY PRO INSTALACI PRIVODU NN 
'ALT.PLASTOVE 
'/viz vykres c.01/ 
20.00*4=80.000 [A] 
Celkem: 80=80.000 [B]</t>
  </si>
  <si>
    <t>Komunikace pozemní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</si>
  <si>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</si>
  <si>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</si>
  <si>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</si>
  <si>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KONSTRUKCE PARKOVISTE 
'/viz TZ a vykres c.01+02/ 
(79.00-3.50*2)*5.00=360.000 [A] 
Celkem: 360=360.000 [B]</t>
  </si>
  <si>
    <t>59245031</t>
  </si>
  <si>
    <t>dlažba plošná betonová vegetační 600x400x100mm</t>
  </si>
  <si>
    <t>360*1.03 Přepočtené koeficientem množství=370.800 [A] 
Celkem: 370.8=370.800 [B]</t>
  </si>
  <si>
    <t>564201111</t>
  </si>
  <si>
    <t>Podklad nebo podsyp ze štěrkopísku ŠP s rozprostřením, vlhčením a zhutněním plochy přes 100 m2, po zhutnění tl. 40 mm</t>
  </si>
  <si>
    <t>DOPOCET TL.LOZE POD ZATRAVNOVACI DLAZBU 
360.00=360.000 [A] 
Celkem: 360=360.000 [B]</t>
  </si>
  <si>
    <t>596212210</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</si>
  <si>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</si>
  <si>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</si>
  <si>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KONSTRUKCE PARKOVANI PRO VOZICKARE 
'/viz TZ a vykres c.01+02/ 
3.50*2*5.00=35.000 [A] 
Celkem: 35=35.000 [B]</t>
  </si>
  <si>
    <t>59245213</t>
  </si>
  <si>
    <t>dlažba zámková tvaru I 196x161x80mm přírodní</t>
  </si>
  <si>
    <t>35*1.03 Přepočtené koeficientem množství=36.050 [A] 
Celkem: 36.05=36.050 [B]</t>
  </si>
  <si>
    <t>919726202</t>
  </si>
  <si>
    <t>Geotextilie tkaná pro vyztužení, separaci nebo filtraci z polypropylenu, podélná pevnost v tahu přes 15 do 50 kN/m</t>
  </si>
  <si>
    <t>360.00+35.00=395.000 [A] 
Celkem: 395=395.000 [B]</t>
  </si>
  <si>
    <t>573111112</t>
  </si>
  <si>
    <t>Postřik infiltrační PI z asfaltu silničního s posypem kamenivem, v množství 1,00 kg/m2</t>
  </si>
  <si>
    <t>564740111</t>
  </si>
  <si>
    <t>Podklad nebo kryt z kameniva hrubého drceného vel. 16-32 mm s rozprostřením a zhutněním plochy přes 100 m2, po zhutnění tl. 120 mm</t>
  </si>
  <si>
    <t>564761111</t>
  </si>
  <si>
    <t>Podklad nebo kryt z kameniva hrubého drceného vel. 32-63 mm s rozprostřením a zhutněním plochy přes 100 m2, po zhutnění tl. 200 mm</t>
  </si>
  <si>
    <t>213141113</t>
  </si>
  <si>
    <t>Zřízení vrstvy z geotextilie filtrační, separační, odvodňovací, ochranné, výztužné nebo protierozní v rovině nebo ve sklonu do 1:5, šířky přes 6 do 8,5 m</t>
  </si>
  <si>
    <t>80.00*5.50=440.000 [A] 
Celkem: 440=440.000 [B]</t>
  </si>
  <si>
    <t>6931100R</t>
  </si>
  <si>
    <t>geotextilie tkaná separační, filtrační, výztužná PP pevnost v tahu 90g/m2</t>
  </si>
  <si>
    <t>451317777</t>
  </si>
  <si>
    <t>Podklad nebo lože pod dlažbu (přídlažbu) v ploše vodorovné nebo ve sklonu do 1:5, tloušťky od 50 do 100 mm z betonu prostého</t>
  </si>
  <si>
    <t>LOŽE POD OBRUBNIKY 
'/viz vykres c.02/ 
0.50*(79.00+6.00)*2=85.000 [A] 
Celkem: 85=85.000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</si>
  <si>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</si>
  <si>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</si>
  <si>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</si>
  <si>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PREDLAZBA VOZOVKY 
'STAVAJICI KAMENNA DLAZBA - KOCICI HLAVY 
'/viz vykres c.01+02/ 
79.00*1.50=118.500 [A] 
Celkem: 118.5=118.500 [B]</t>
  </si>
  <si>
    <t>58381008</t>
  </si>
  <si>
    <t>kostka štípaná dlažební žula velká 15/17</t>
  </si>
  <si>
    <t>DOPLNENI DLAZBY - 10% DODAVKA 
118.50*0.10=11.850 [A] 
Celkem: 11.85=11.850 [B]</t>
  </si>
  <si>
    <t>564851111</t>
  </si>
  <si>
    <t>Podklad ze štěrkodrti ŠD s rozprostřením a zhutněním plochy přes 100 m2, po zhutnění tl. 150 mm</t>
  </si>
  <si>
    <t>UPRAVA PODKLADNI VRSTVY DLAZBY 
'/viz vykres c.01+02 - odhad/ 
118.50=118.500 [A] 
Celkem: 118.5=118.500 [B]</t>
  </si>
  <si>
    <t>Ostatní konstrukce a práce, bourání</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</si>
  <si>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</si>
  <si>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</si>
  <si>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</si>
  <si>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OBRUBNIK KOLEM PARKOVISTE 
'/viz vykres c.01+02 - odhad/ 
5.00*2+79.00=89.000 [A] 
3.00=3.000 [B] 
Celkem: 89+3=92.000 [C]</t>
  </si>
  <si>
    <t>59217034</t>
  </si>
  <si>
    <t>obrubník betonový silniční 1000x150x300mm</t>
  </si>
  <si>
    <t>92*1.03 Přepočtené koeficientem množství=94.760 [A] 
Celkem: 94.76=94.760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</si>
  <si>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</si>
  <si>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</si>
  <si>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</si>
  <si>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OBRUBNIK MEZ PARKOVISTEM A VOZOVKOU 
79.00=79.000 [A] 
3.00=3.000 [B] 
Celkem: 79+3=82.000 [C]</t>
  </si>
  <si>
    <t>59217017</t>
  </si>
  <si>
    <t>obrubník betonový chodníkový 1000x100x250mm</t>
  </si>
  <si>
    <t>82*1.03 Přepočtené koeficientem množství=84.460 [A] 
Celkem: 84.46=84.460 [B]</t>
  </si>
  <si>
    <t>916991121</t>
  </si>
  <si>
    <t>Lože pod obrubníky, krajníky nebo obruby z dlažebních kostek z betonu prostého</t>
  </si>
  <si>
    <t>(92.00+82.00)*0.30*0.30=15.660 [A] 
Celkem: 15.66=15.660 [B]</t>
  </si>
  <si>
    <t>95290111R</t>
  </si>
  <si>
    <t>Vyčištění venkovních prostor</t>
  </si>
  <si>
    <t>PO UKONCENI STAVEBNICH PRACI 
82.00*6.50=533.000 [A] 
Celkem: 533=533.000 [B]</t>
  </si>
  <si>
    <t>914111111</t>
  </si>
  <si>
    <t>Montáž svislé dopravní značky základní velikosti do 1 m2 objímkami na sloupky nebo konzoly</t>
  </si>
  <si>
    <t>SVISLE DOPRAVNI ZNACENI 
'PARKOVISTE 
'/viz vykres c.01/ 
'IP12 
1=1.000 [A] 
'E1 
1=1.000 [B] 
Mezisoučet: 1+1=2.000 [C] 
'STANI PRO POLICII 
'/viz vykres c.C3 - udaj projektanta/ 
1=1.000 [D] 
Celkem: 1+1+1=3.000 [E]</t>
  </si>
  <si>
    <t>40445625</t>
  </si>
  <si>
    <t>informativní značky provozní IP8, IP9, IP11-IP13 500x700mm</t>
  </si>
  <si>
    <t>40445647</t>
  </si>
  <si>
    <t>dodatkové tabulky E1, E2a,b , E6, E9, E10 E12c, E17 500x500mm</t>
  </si>
  <si>
    <t>914511111</t>
  </si>
  <si>
    <t>Montáž sloupku dopravních značek délky do 3,5 m do betonového základu</t>
  </si>
  <si>
    <t>40445230</t>
  </si>
  <si>
    <t>sloupek pro dopravní značku Zn D 70mm v 3,5m</t>
  </si>
  <si>
    <t>2*1.01 Přepočtené koeficientem množství=2.020 [A] 
Celkem: 2.02=2.020 [B]</t>
  </si>
  <si>
    <t>915211112</t>
  </si>
  <si>
    <t>Vodorovné dopravní značení stříkaným plastem dělící čára šířky 125 mm souvislá bílá retroreflexní</t>
  </si>
  <si>
    <t>VODOROVNE DOPRAVNI ZNACENI 
'PARKOVISTE 
'(viz vykres c.01/ 
'V10b 
5.00*31=155.000 [A] 
'STANI PRO POLICII 
'/viz vykres C3  - udaj projektanta/ 
5.00*4=20.000 [B] 
Celkem: 155+20=175.000 [C]</t>
  </si>
  <si>
    <t>915611111</t>
  </si>
  <si>
    <t>Předznačení pro vodorovné značení stříkané barvou nebo prováděné z nátěrových hmot liniové dělicí čáry, vodicí proužky</t>
  </si>
  <si>
    <t>915231112</t>
  </si>
  <si>
    <t>Vodorovné dopravní značení stříkaným plastem přechody pro chodce, šipky, symboly nápisy bílé retroreflexní</t>
  </si>
  <si>
    <t>PARKOVISTE 
'V10f 
6.00*2=12.000 [A] 
Celkem: 12=12.000 [B]</t>
  </si>
  <si>
    <t>915621111</t>
  </si>
  <si>
    <t>Předznačení pro vodorovné značení stříkané barvou nebo prováděné z nátěrových hmot plošné šipky, symboly, nápisy</t>
  </si>
  <si>
    <t>998</t>
  </si>
  <si>
    <t>Přesun hmot</t>
  </si>
  <si>
    <t>998229112</t>
  </si>
  <si>
    <t>Přesun hmot ruční pro pozemní komunikace s naložením a složením na vzdálenost do 50 m, s krytem dlážděným</t>
  </si>
  <si>
    <t>558.691=558.691 [A] 
'MATERIAL INVESTORA 
'/vybourana kam.dlazba - kocici hlavy/ 
44.473=44.473 [B] 
Celkem: 558.691+44.473=603.164 [C]</t>
  </si>
  <si>
    <t>998229121</t>
  </si>
  <si>
    <t>Přesun hmot ruční pro pozemní komunikace s naložením a složením na vzdálenost do 50 m, s krytem Příplatek k cenám za ruční zvětšený přesun přes vymezenou doprav</t>
  </si>
  <si>
    <t>Přesun hmot ruční pro pozemní komunikace s naložením a složením na vzdálenost do 50 m, s krytem Příplatek k cenám za ruční zvětšený přesun přes vymezenou dopravní vzdálenost za každých dalších i započatých 50 m</t>
  </si>
  <si>
    <t>HZS</t>
  </si>
  <si>
    <t>Hodinové zúčtovací sazby</t>
  </si>
  <si>
    <t>HZS 1</t>
  </si>
  <si>
    <t>Ostatní pomocné a nezměřitelné práce - přesný počet hodin bude fakturován dle skutečnosti za hodinovou sazbu zhotovitele po odsouhlasení ve stavebním deníku (PO</t>
  </si>
  <si>
    <t>HOD</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</si>
  <si>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</si>
  <si>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REKONSTRUKCE 
'SKRYTE KONSTRUKCE A DETAILY NEODHALITELNE PROJEKTEM 
'/napr. pripadne vybourani konstrukci pod urovni terenu, vyskove vyrovnani, 
'napojeni atd./ 
160.00=160.000 [A] 
Celkem: 160=160.000 [B]</t>
  </si>
  <si>
    <t xml:space="preserve">  SO 20-52-01</t>
  </si>
  <si>
    <t>D.2.1.8 - OPRAVY VENK. ZPEV.PLOCH, SANACE STĚN, NOVÉ ZPEV.PLOCHY, OPLOCENÍ</t>
  </si>
  <si>
    <t>SO 20-52-01</t>
  </si>
  <si>
    <t>ODKOP PRO ZPEV.PLOCHU A OBRUBNIKY- ZEMINA 
'ZP1 
'/viz vykres c.01 - vykaz kubatury/ 
170.00=170.000 [A] 
'ODSTRANENI PODKLAD.VRSTVY 
'ZAMKOVE DLAZBY  
'ZP1 
'/viz vykres c.01 - vykaz kubatury/ 
50.00*0.05=2.500 [B] 
Mezisoučet: 170+2.5=172.500 [C] 
'PRO ZPEVNENOU PLOCHU 
'ZP2 
'/viz vykres c.03 - vykaz kubatury/ 
10.00=10.000 [D] 
Mezisoučet: 10=10.000 [E] 
Celkem: 170+2.5+10=182.500 [F]</t>
  </si>
  <si>
    <t>132212221</t>
  </si>
  <si>
    <t>Hloubení zapažených rýh šířky přes 800 do 2 000 mm ručně s urovnáním dna do předepsaného profilu a spádu v hornině třídy těžitelnosti I skupiny 3 soudržných</t>
  </si>
  <si>
    <t>DOKOP PRO PREZDENI OPER.ZDI  
'/po rozebrani stavajici - udaj projektanta/ 
'OZ1 
'/viz vykres c.02/ 
(1.20+1.40)/2*(11.346+15.929)*0.60=21.275 [A] 
(0.80+1.20)/2*(11.346+15.929)*(0.02+1.085+0.327)/3=13.019 [B] 
1.50=1.500 [C] 
'VYKOP PRO NOVOU CAST ZDI 
'/viz vykres c.02 - udaj projektanta/ 
(1.20+1.40)/2*(3.629+4.927)*0.60=6.674 [D] 
(1.50+2.00)/2*(3.629+4.927)*(0.327+0.059+0.00)/3=1.927 [E] 
0.50=0.500 [F] 
Celkem: 21.275+13.019+1.5+6.674+1.927+0.5=44.895 [G]</t>
  </si>
  <si>
    <t>ZPETNY ZASYP ZEMINOU ZA OZ 1 
'PO UROVEN RIMSY 
'/viz vykres c.02/ 
0.40*(11.346+15.929+3.629+4.927)*0.30=4.300 [A] 
(0.40+1.20)/2*(11.346+15.929+3.629+4.927)*(0.075+1.385+1.36+0.627+0.359+0.00)/6=18.183 [B] 
1.50=1.500 [C] 
Celkem: 4.3+18.183+1.5=23.983 [D]</t>
  </si>
  <si>
    <t>ZEMINA NA ZPETNY ZASYP 
23.983=23.983 [A] 
Celkem: 23.983=23.983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</si>
  <si>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</si>
  <si>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</si>
  <si>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</si>
  <si>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K MISTU NALOZENI 
'ZP2 A OBRUBNIKY 
'/viz vykres c.03/ 
10.00=10.000 [A] 
0.30*2.101*0.60=0.378 [B] 
0.50*2.101*0.75=0.788 [C] 
(3.00+17.00)*0.30*0.30=1.800 [D] 
(4.30+2.50+3.60)*0.30*0.30=0.936 [E] 
110.00*0.20*0.25=5.500 [F] 
(16.40+12.90)*0.20*0.25=1.465 [G] 
'OZ1 
44.895=44.895 [H] 
-23.983=-23.983 [I] 
Celkem: 10+0.378+0.788+1.8+0.936+5.5+1.465+44.895+-23.983=41.779 [J]</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</si>
  <si>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</si>
  <si>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</si>
  <si>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</si>
  <si>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41.779*2=83.558 [A] 
Celkem: 83.558=83.558 [B]</t>
  </si>
  <si>
    <t>ZEMINA Z VYKOPU 
182.50*1.800=328.500 [A] 
41.779*1.800=75.202 [B] 
Celkem: 328.5+75.202=403.702 [C]</t>
  </si>
  <si>
    <t>VYROVNANI POD ZPEV.PLOCHY 
'ZP1 
'/viz vykres c.01/ 
380.00+55.00+160.00=595.000 [A] 
'ZP2 
'/viz vykres c.03/ 
30.00+290.00=320.000 [B] 
'POD SCHODISTE 
2.101*3.00=6.303 [C] 
'OZ1 
1.20*(11.346+15.929+3.629+4.927)=42.997 [D] 
Celkem: 595+320+6.303+42.997=964.300 [E]</t>
  </si>
  <si>
    <t>964.3=964.300 [A] 
Celkem: 964.3=964.300 [B]</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</si>
  <si>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</si>
  <si>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</si>
  <si>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</si>
  <si>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6.303=6.303 [A] 
Celkem: 6.303=6.303 [B]</t>
  </si>
  <si>
    <t>182112121</t>
  </si>
  <si>
    <t>Svahování trvalých svahů do projektovaných profilů ručně s potřebným přemístěním výkopku při svahování v zářezech v hornině třídy těžitelnosti I skupiny 3</t>
  </si>
  <si>
    <t>PRIPADNE PODZEMNI SITE 
'/predb.odhad/ 
60.00=60.000 [A] 
Celkem: 60=60.000 [B]</t>
  </si>
  <si>
    <t>PRIPADNE PODZEMNI SITE 
'/predb.odhad/ 
75.00=75.000 [A] 
Celkem: 75=75.000 [B]</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</si>
  <si>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</si>
  <si>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</si>
  <si>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90.00=90.000 [A] 
Celkem: 90=90.000 [B]</t>
  </si>
  <si>
    <t xml:space="preserve"> ZASYPY V MISTE ZPEV.PLOCH 
'ZP1 
'/viz vykres c.01 - vykaz kubatury/ 
4.00=4.000 [A] 
Celkem: 4=4.000 [B]</t>
  </si>
  <si>
    <t>4*2 Přepočtené koeficientem množství=8.000 [A] 
Celkem: 8=8.000 [B]</t>
  </si>
  <si>
    <t>114</t>
  </si>
  <si>
    <t>132212121</t>
  </si>
  <si>
    <t>Hloubení zapažených rýh šířky do 800 mm ručně s urovnáním dna do předepsaného profilu a spádu v hornině třídy těžitelnosti I skupiny 3 soudržných</t>
  </si>
  <si>
    <t>DOKOP PRO SCHODISTE 
'ZP2 
'/viz vykres c.03/ 
0.30*2.101*0.60=0.378 [A] 
0.50*2.101*0.75=0.788 [B] 
'DOKOP PRO SILNIC. OBRUBNIKY 
'ZP2 
'/viz vykres c.03/ 
(3.00+17.00)*0.30*0.30=1.800 [C] 
'/viz vykres c.01/ 
(4.30+2.50+3.60)*0.30*0.30=0.936 [D] 
'DOKOP PRO ZAHR.OBRUBNIKY 
'/viz vykres c.01/ 
110.00*0.20*0.25=5.500 [E] 
'/viz vykres c.03/ 
(16.40+12.90)*0.20*0.25=1.465 [F] 
Celkem: 0.378+0.788+1.8+0.936+5.5+1.465=10.867 [G]</t>
  </si>
  <si>
    <t>STAVAJICI KAMENNA DLAZBA - KOCICI HLAVY 
'30% PLOCHY K LIKVIDACI 
'ZP1 
'/viz vykres c.01/ 
160.00*0.30=48.000 [A] 
'ZP2 
'/viz vykres c.03/ 
290.00*0.30=87.000 [B] 
Celkem: 48+87=135.000 [C]</t>
  </si>
  <si>
    <t>113106123</t>
  </si>
  <si>
    <t>Rozebrání dlažeb komunikací pro pěší s přemístěním hmot na skládku na vzdálenost do 3 m nebo s naložením na dopravní prostředek s ložem z kameniva nebo živice a s jakoukoliv výplní spár ručně ze zámkové dlažby</t>
  </si>
  <si>
    <t>STAVAJICI ZAMKOVA DLAZBA  
'50% PLOCHY K LIKVIDACI 
'ZP1 
'/viz vykres c.01/ 
55.00*0.50=27.500 [A] 
Celkem: 27.5=27.500 [B]</t>
  </si>
  <si>
    <t>KONSTRUKCE POD UROVNI TERENU 
'ZP1 
'/viz vykres c.01 - vykaz kubatury/ 
0.50=0.500 [A] 
Celkem: 0.5=0.500 [B]</t>
  </si>
  <si>
    <t>KONSTRUKCE POD UROVNI TERENU 
'ZP1 
'/viz vykres c.01 - vykaz kubatury/ 
2.00-0.50=1.500 [A] 
'ZAKLAD BOURANE ZDI OZ1 
'/viz vykres c.02 - udaj projektanta/ 
0.40*(11.346+15.929)*0.60=6.546 [B] 
Celkem: 1.5+6.546=8.046 [C]</t>
  </si>
  <si>
    <t>K MISTU NALOZENI 
'/cihelne zdivo/ 
0.50*1.900=0.950 [A] 
Mezisoučet: 0.95=0.950 [B] 
'/beton/ 
7.150=7.150 [C] 
8.046*2.500=20.115 [D] 
Mezisoučet: 7.15+20.115=27.265 [E] 
'/kamenna dlazba/ 
31.725=31.725 [F] 
Mezisoučet: 31.725=31.725 [G] 
Celkem: 0.95+7.15+20.115+31.725=59.940 [H]</t>
  </si>
  <si>
    <t>PRO ODVOZ NA SKLADKU 
59.94=59.940 [A] 
'BETONOVY ODPAD V MISTE STAVBY 
'/viz foto - odhad/ 
3.00=3.000 [B] 
Celkem: 59.94+3=62.940 [C]</t>
  </si>
  <si>
    <t>ZAMK.DLAZBA, BETON A ODPAD 
7.150=7.150 [A] 
8.046*2.500=20.115 [B] 
3.00*2.500=7.500 [C] 
Celkem: 7.15+20.115+7.5=34.765 [D]</t>
  </si>
  <si>
    <t>KAMENNA DLAZBA-KOCICI HLAVY 
31.725=31.725 [A] 
Celkem: 31.725=31.725 [B]</t>
  </si>
  <si>
    <t>CIHELNE ZDIVO Z VYKOPU 
0.50*1.900=0.950 [A] 
Celkem: 0.95=0.950 [B]</t>
  </si>
  <si>
    <t>STAVAJICI KAMENNA DLAZBA - KOCICI HLAVY 
'70% PLOCHY KE ZPETNEMU POLOZENI 
'ZP1 
'/viz vykres c.01/ 
160.00*0.70=112.000 [A] 
'ZP2 
'/viz vykres c.03/ 
290.00*0.70=203.000 [B] 
Celkem: 112+203=315.000 [C]</t>
  </si>
  <si>
    <t>STAVAJICI ZAMKOVA DLAZBA  
'50% PLOCHY KE ZPETNEMU POLOZENI 
'ZP1 
'/viz vykres c.01/ 
55.00*0.50=27.500 [A] 
Celkem: 27.5=27.500 [B]</t>
  </si>
  <si>
    <t>DOPRAVA NA MEZISKLADKU A ZPET KE ZPET.POLOZENI 
74.025+7.150=81.175 [A] 
Celkem: 81.175=81.175 [B]</t>
  </si>
  <si>
    <t>81.175*2=162.350 [A] 
Celkem: 162.35=162.350 [B]</t>
  </si>
  <si>
    <t>PREKLADANI DLAZBY 
81.175=81.175 [A] 
Celkem: 81.175=81.175 [B]</t>
  </si>
  <si>
    <t>Zemní práce - povrchové úpravy terénu</t>
  </si>
  <si>
    <t>111211101</t>
  </si>
  <si>
    <t>Odstranění křovin a stromů s odstraněním kořenů ručně průměru kmene do 100 mm jakékoliv plochy v rovině nebo ve svahu o sklonu do 1:5</t>
  </si>
  <si>
    <t>VYKACENI NALETOVYCH KERU 
'ZP2 
'/viz vykres c.03 - poz.3/ 
8.00*5=40.000 [A] 
Celkem: 40=40.000 [B]</t>
  </si>
  <si>
    <t>162301501</t>
  </si>
  <si>
    <t>Vodorovné přemístění smýcených křovin do průměru kmene 100 mm na vzdálenost do 5 000 m</t>
  </si>
  <si>
    <t>NALETOVE KERE K MISTU NALOZENI 
40.00=40.000 [A] 
Celkem: 40=40.000 [B]</t>
  </si>
  <si>
    <t>162301981</t>
  </si>
  <si>
    <t>Vodorovné přemístění smýcených křovin Příplatek k ceně za každých dalších i započatých 1 000 m</t>
  </si>
  <si>
    <t>40.00*13=520.000 [A] 
Celkem: 520=520.000 [B]</t>
  </si>
  <si>
    <t>111209111</t>
  </si>
  <si>
    <t>Spálení proutí, klestu z prořezávek a odstraněných křovin pro jakoukoliv dřevinu</t>
  </si>
  <si>
    <t>LIKVIDACE NALETU 
'/upresnit dle technologie zhotovitele/ 
40.00=40.000 [A] 
Celkem: 40=40.000 [B]</t>
  </si>
  <si>
    <t>Zakládání</t>
  </si>
  <si>
    <t>274321711</t>
  </si>
  <si>
    <t>Základy z betonu železového (bez výztuže) pasy z betonu bez zvláštních nároků na prostředí tř. C 35/45</t>
  </si>
  <si>
    <t>NOVY ZAKLAD OPERNE ZDI 
'OZ1 
'/viz vykres c.02/ 
1.20*(11.346+15.929+3.629+4.927)*0.30=12.899 [A] 
Celkem: 12.899=12.899 [B]</t>
  </si>
  <si>
    <t>274362021</t>
  </si>
  <si>
    <t>Výztuž základů pasů ze svařovaných sítí z drátů typu KARI</t>
  </si>
  <si>
    <t>VYZTUZ ZAKLADOVEHO PASU 
'NOVY ZAKLAD OPERNE ZDI 
'OZ1 
'/viz vykres c.02/ 
(1.10+0.20)*2*(11.346+15.929+3.629+4.927)*7.900*0.001*1.20*2=1.766 [A] 
Celkem: 1.766=1.766 [B]</t>
  </si>
  <si>
    <t>Svislé a kompletní konstrukce</t>
  </si>
  <si>
    <t>348401230</t>
  </si>
  <si>
    <t>Montáž oplocení z pletiva strojového bez napínacích drátů přes 1,6 do 2,0 m</t>
  </si>
  <si>
    <t>OPLOCENI U CHODNIKU SE SCHODISTEM 
'ZP2 
'/viz vykres c.03/ 
1.00+3.00+11.338=15.338 [A] 
Celkem: 15.338=15.338 [B]</t>
  </si>
  <si>
    <t>31327514</t>
  </si>
  <si>
    <t>pletivo drátěné plastifikované se čtvercovými oky 55/2,5mm v 1800mm</t>
  </si>
  <si>
    <t>15.338*1.1 Přepočtené koeficientem množství=16.872 [A] 
Celkem: 16.872=16.872 [B]</t>
  </si>
  <si>
    <t>348171130</t>
  </si>
  <si>
    <t>Montáž oplocení z dílců kovových rámových, na ocelové sloupky, výšky přes 1,5 do 2,0 m</t>
  </si>
  <si>
    <t>338171123</t>
  </si>
  <si>
    <t>Montáž sloupků a vzpěr plotových ocelových trubkových nebo profilovaných výšky do 2,60 m se zabetonováním do 0,08 m3 do připravených jamek</t>
  </si>
  <si>
    <t>OSAZENI PLOT.SLOUPKU VC.ZABETONOVANI 
7=7.000 [A] 
Celkem: 7=7.000 [B]</t>
  </si>
  <si>
    <t>767995114</t>
  </si>
  <si>
    <t>Montáž ostatních atypických zámečnických konstrukcí hmotnosti přes 20 do 50 kg</t>
  </si>
  <si>
    <t>KG</t>
  </si>
  <si>
    <t>VYROBA RAMU OPLOCENI 
314.00=314.000 [A] 
Celkem: 314=314.000 [B]</t>
  </si>
  <si>
    <t>55283904</t>
  </si>
  <si>
    <t>trubka ocelová bezešvá hladká jakost 11 353 51x4,0mm</t>
  </si>
  <si>
    <t>ZP2 
(1.00+3.00+11.338)*3=46.014 [A] 
2.10*7=14.700 [B] 
Celkem: 46.014+14.7=60.714 [C] 
60.714*1.1 Přepočtené koeficientem množství=66.785 [D] 
Celkem: 66.785=66.785 [E]</t>
  </si>
  <si>
    <t>317321018</t>
  </si>
  <si>
    <t>Římsy opěrných zdí a valů z betonu železového tř. C 30/37</t>
  </si>
  <si>
    <t>ZB VENCE NOVEHO ZHLAVI OPER.ZDI 
'OZ2 
'/viz vykres c.03/ 
0.60*(10.00+9.27+12.00)*0.15=2.814 [A] 
0.50*(10.00+9.27+12.00)*0.35=5.472 [B] 
Celkem: 2.814+5.472=8.286 [C]</t>
  </si>
  <si>
    <t>317321021</t>
  </si>
  <si>
    <t>Římsy opěrných zdí a valů z betonu železového tř. C 35/45</t>
  </si>
  <si>
    <t>ZB VENEC NOVEHO ZHLAVI OPER.ZDI 
'OZ1 
'/viz vykres c.02/ 
0.70*(11.346+15.929+3.629+4.927)*0.30=7.525 [A] 
Celkem: 7.525=7.525 [B]</t>
  </si>
  <si>
    <t>317353111</t>
  </si>
  <si>
    <t>Bednění říms opěrných zdí a valů jakéhokoliv tvaru přímých, zalomených nebo jinak zakřivených zřízení</t>
  </si>
  <si>
    <t>OZ2 
(0.60*2+10.00+9.27+12.00)*(0.20*2+0.15)=17.859 [A] 
(0.50*2+10.00+9.27+12.00)*(0.40+0.15*2)=22.589 [B] 
4.00=4.000 [C] 
'OZ1 
(11.346+15.929+3.629+4.927)*(0.50+0.20+0.40*2)=53.747 [D] 
0.70*0.30*2=0.420 [E] 
5.00=5.000 [F] 
Celkem: 17.859+22.589+4+53.747+0.42+5=103.615 [G]</t>
  </si>
  <si>
    <t>317353112</t>
  </si>
  <si>
    <t>Bednění říms opěrných zdí a valů jakéhokoliv tvaru přímých, zalomených nebo jinak zakřivených odstranění</t>
  </si>
  <si>
    <t>317362021</t>
  </si>
  <si>
    <t>Výztuž překladů, říms, žlabů, žlabových říms, klenbových pásů ze svařovaných sítí z drátů typu KARI</t>
  </si>
  <si>
    <t>0.60*(10.00+9.27+12.00)*7.900*0.001*1.20*2=0.356 [A] 
(0.50+0.30)*(10.00+9.27+12.00)*7.900*0.001*1.20*2=0.474 [B] 
0.10=0.100 [C] 
(0.60+0.20)*2*(11.346+15.929+3.629+4.927)*7.900*0.001*1.20*2=1.087 [D] 
0.10=0.100 [E] 
Celkem: 0.356+0.474+0.1+1.087+0.1=2.117 [F]</t>
  </si>
  <si>
    <t>311321711</t>
  </si>
  <si>
    <t>Nadzákladové zdi z betonu železového (bez výztuže) nosné bez zvláštních nároků na vliv prostředí tř. C 35/45</t>
  </si>
  <si>
    <t>ZB MONOLIT. OPERNA ZED 
'/od urovne zakladu po uroven rimsy/ 
'OZ1 
'/viz vykres c.02/ 
0.20*(11.346+15.929+3.629+4.927)*(0.302+1.685+1.636+0.927+0.659+0.30)/6=6.580 [A] 
0.60=0.600 [B] 
Celkem: 6.58+0.6=7.180 [C]</t>
  </si>
  <si>
    <t>311351121</t>
  </si>
  <si>
    <t>Bednění nadzákladových zdí nosných rovné oboustranné za každou stranu zřízení</t>
  </si>
  <si>
    <t>OZ1 
(11.346+15.929+3.629+4.927)*(0.302+1.685+1.636+0.927+0.659+0.30)/6*2=65.798 [A] 
5.00=5.000 [B] 
Celkem: 65.798+5=70.798 [C]</t>
  </si>
  <si>
    <t>311351122</t>
  </si>
  <si>
    <t>Bednění nadzákladových zdí nosných rovné oboustranné za každou stranu odstranění</t>
  </si>
  <si>
    <t>311362021</t>
  </si>
  <si>
    <t>Výztuž nadzákladových zdí nosných svislých nebo odkloněných od svislice, rovných nebo oblých ze svařovaných sítí z drátů typu KARI</t>
  </si>
  <si>
    <t>VYZTUZ OPERNE ZDI 
'OZ1 
(11.346+15.929)*(0.302+1.685+1.66)/3*7.900*0.001*1.20*2=0.629 [A] 
(3.629+4.927)*(0.927+0.659+0.30)/3*7.900*0.001*1.20*2=0.102 [B] 
0.10*(11.346+15.929+3.629+4.927)*7.900*0.001*1.20*2=0.068 [C] 
0.10=0.100 [D] 
Celkem: 0.629+0.102+0.068+0.1=0.899 [E]</t>
  </si>
  <si>
    <t>327211212</t>
  </si>
  <si>
    <t>Zdivo nadzákladové opěrných zdí a valů z lomového kamene štípaného nebo ručně vybíraného na maltu z pravidelných kamenů (na vazbu) objemu 1 kusu kamene do 0,02</t>
  </si>
  <si>
    <t>Zdivo nadzákladové opěrných zdí a valů z lomového kamene štípaného nebo ručně vybíraného na maltu z pravidelných kamenů (na vazbu) objemu 1 kusu kamene do 0,02 m3, šířka spáry přes 4 do 10 mm</t>
  </si>
  <si>
    <t>NOVE ZHLAVI OPER.ZDI 
'OZ2 
'/viz vykres c.02/ 
0.30*(10.00+9.27+12.00)*0.80=7.505 [A] 
0.60=0.600 [B] 
Mezisoučet: 7.505+0.6=8.105 [C] 
'NOVA CAST OPER.ZDI 
'OZ1 
'/viz vykres c.02 - udaj projektanta/ 
0.30*3.629*(0.927+0.659)/2=0.863 [D] 
0.30*4.927*(0.659+0.300)/2=0.709 [E] 
0.20=0.200 [F] 
Mezisoučet: 0.863+0.709+0.2=1.772 [G] 
'OBNOVA STAV.CASTI OPER ZDI - 50% NOVY MATERIAL 
(0.30*11.346*(0.302+1.685)/2)*0.50=1.691 [H] 
(0.30*15.929*(1.685+1.360+0.927)/3)*0.50=3.163 [I] 
0.60=0.600 [J] 
Mezisoučet: 1.691+3.163+0.6=5.454 [K] 
Celkem: 7.505+0.6+0.863+0.709+0.2+1.691+3.163+0.6=15.331 [L]</t>
  </si>
  <si>
    <t>327213111</t>
  </si>
  <si>
    <t>Zdění zdiva nadzákladového opěrných zdí a valů z lomového kamene štípaného nebo ručně vybíraného na maltu z nepravidelných kamenů objemu 1 kusu kamene do 0,02 m</t>
  </si>
  <si>
    <t>Zdění zdiva nadzákladového opěrných zdí a valů z lomového kamene štípaného nebo ručně vybíraného na maltu z nepravidelných kamenů objemu 1 kusu kamene do 0,02 m3, šířka spáry do 4 mm</t>
  </si>
  <si>
    <t>OBNOVA STAV.CASTI OPER ZDI - 50% VYBOURANY MATERIAL 
(0.30*11.346*(0.302+1.685)/2)*0.50=1.691 [A] 
(0.30*15.929*(1.685+1.360+0.927)/3)*0.50=3.163 [B] 
0.60=0.600 [C] 
Celkem: 1.691+3.163+0.6=5.454 [D]</t>
  </si>
  <si>
    <t>985331212</t>
  </si>
  <si>
    <t>Dodatečné vlepování betonářské výztuže včetně vyvrtání a vyčištění otvoru chemickou maltou průměr výztuže 10 mm</t>
  </si>
  <si>
    <t>OCEL.VYZTUZ ZHLAVI - CAST VE STAV.ZDI 
'/prof.10 mm/ 
0.30*105=31.500 [A] 
Celkem: 31.5=31.500 [B]</t>
  </si>
  <si>
    <t>13021012</t>
  </si>
  <si>
    <t>tyč ocelová kruhová žebírková DIN 488 jakost B500B (10 505) výztuž do betonu D 10mm</t>
  </si>
  <si>
    <t>31.25*0.00064 Přepočtené koeficientem množství=0.020 [A] 
Celkem: 0.02=0.020 [B]</t>
  </si>
  <si>
    <t>327361006</t>
  </si>
  <si>
    <t>Výztuž opěrných zdí a valů průměru do 12 mm, z oceli 10 505 (R) nebo BSt 500</t>
  </si>
  <si>
    <t>OCEL.VYZTUZ ZHLAVI - CAST V NOVEM ZHLAVI 
'/prof.10 mm + 10% prostrih/ 
0.617*105*1.25*0.001*1.10=0.089 [A] 
Celkem: 0.089=0.089 [B]</t>
  </si>
  <si>
    <t>953961212</t>
  </si>
  <si>
    <t>Kotvy chemické s vyvrtáním otvoru do betonu, železobetonu nebo tvrdého kamene chemická patrona, velikost M 10, hloubka 90 mm</t>
  </si>
  <si>
    <t>105=105.000 [A] 
Celkem: 105=105.000 [B]</t>
  </si>
  <si>
    <t>953965117</t>
  </si>
  <si>
    <t>Kotvy chemické s vyvrtáním otvoru kotevní šrouby pro chemické kotvy, velikost M 10, délka 190 mm</t>
  </si>
  <si>
    <t>38118100R</t>
  </si>
  <si>
    <t>ZP2 - Odstranění univerzálních mobilních buněk samostatně stojících - dřevěná maringotka vč.likvidace</t>
  </si>
  <si>
    <t>ZP2 
'/viz vykres c.03 - poz.4/ 
1=1.000 [A] 
Celkem: 1=1.000 [B]</t>
  </si>
  <si>
    <t>Schodišťové konstrukce a rampy</t>
  </si>
  <si>
    <t>430321616</t>
  </si>
  <si>
    <t>Schodišťové konstrukce a rampy z betonu železového (bez výztuže) stupně, schodnice, ramena, podesty s nosníky tř. C 30/37</t>
  </si>
  <si>
    <t>NOVE SCHODISTE - VENEC, ZAKLAD, DESKA, STUPNE 
'ZP2 
'/viz vykres c.03/ 
0.30*2.101*0.70=0.441 [A] 
0.50*2.101*0.85=0.893 [B] 
3.00*2.101*0.30=1.891 [C] 
2.101*0.30*0.15/2*10=0.473 [D] 
0.40=0.400 [E] 
Celkem: 0.441+0.893+1.891+0.473+0.4=4.098 [F]</t>
  </si>
  <si>
    <t>430362021</t>
  </si>
  <si>
    <t>Výztuž schodišťových konstrukcí a ramp stupňů, schodnic, ramen, podest s nosníky ze svařovaných sítí z drátů typu KARI</t>
  </si>
  <si>
    <t>(0.30+0.70)*2*2.101*7.900*0.001*1.20=0.040 [A] 
(0.50+0.85)*2*2.101*7.900*0.001*1.20=0.054 [B] 
3.00*2.101*7.900*0.001*1.20*2=0.120 [C] 
0.03=0.030 [D] 
Celkem: 0.04+0.054+0.12+0.03=0.244 [E]</t>
  </si>
  <si>
    <t>431351121</t>
  </si>
  <si>
    <t>Bednění podest, podstupňových desek a ramp včetně podpěrné konstrukce výšky do 4 m půdorysně přímočarých zřízení</t>
  </si>
  <si>
    <t>(2.101+3.00)*2*0.30=3.061 [A] 
Celkem: 3.061=3.061 [B]</t>
  </si>
  <si>
    <t>431351122</t>
  </si>
  <si>
    <t>Bednění podest, podstupňových desek a ramp včetně podpěrné konstrukce výšky do 4 m půdorysně přímočarých odstranění</t>
  </si>
  <si>
    <t>434351141</t>
  </si>
  <si>
    <t>Bednění stupňů betonovaných na podstupňové desce nebo na terénu půdorysně přímočarých zřízení</t>
  </si>
  <si>
    <t>2.101*(0.30+0.15)*10=9.455 [A] 
Celkem: 9.455=9.455 [B]</t>
  </si>
  <si>
    <t>434351142</t>
  </si>
  <si>
    <t>Bednění stupňů betonovaných na podstupňové desce nebo na terénu půdorysně přímočarých odstranění</t>
  </si>
  <si>
    <t>919742111</t>
  </si>
  <si>
    <t>Zdrsnění povrchu vozovky vodním paprskem pod tlakem do 2 500 barů (např. Peel Jet) betonového nebo živičného</t>
  </si>
  <si>
    <t>ZDRSNENI STUPNIC SCHODISTE 
'/viz vykres c.03/ 
2.10*10*0.10=2.100 [A] 
Celkem: 2.1=2.100 [B]</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</si>
  <si>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</si>
  <si>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</si>
  <si>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</si>
  <si>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NOVA ZPEVNENA PLOCHA ZE ZAMKOVE DLAZBY 
'VC.KLADECI VRSTVY 
'ZP1 
'/viz vykres c.01 - vykaz plochy/ 
380.00=380.000 [A] 
Celkem: 380=380.000 [B]</t>
  </si>
  <si>
    <t>59245018</t>
  </si>
  <si>
    <t>dlažba tvar obdélník betonová 200x100x60mm přírodní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</si>
  <si>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</si>
  <si>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</si>
  <si>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PRELOZENI STAV.ZAMKOVE DLAZBY - 50% NOVY MATERIAL 
'VC.KLADECI VRSTVY 
'ZP1 
'/viz vykres c.01 - vykaz plochy/ 
55.00*0.50=27.500 [A] 
'NOVA ZAMKOVA DLAZBA 
'ZP2 
'/viz vykres c.03 - vykaz plochy/ 
30.00=30.000 [B] 
'Odpocet varovneho pasu 
-2.101*0.40=-0.840 [C] 
Mezisoučet: 27.5+30+-0.84=56.660 [D] 
'PRELOZENI STAV.ZAMKOVE DLAZBY - 50% VYBOURANY MATERIAL 
'VC.KLADECI VRSTVY 
'/viz vykres c.01 - vykaz plochy/ 
55.00*0.50=27.500 [E] 
Mezisoučet: 27.5=27.500 [F] 
Celkem: 27.5+30+-0.84+27.5=84.160 [G]</t>
  </si>
  <si>
    <t>596211130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</si>
  <si>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</si>
  <si>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VAROVNY PAS 
'ZP2, SCHODISTE A U PARKOVISTE 
'/viz vykres c.01-03/ 
'0,404,277 
0.40*(4.78+7.80)=5.032 [A] 
0.40*1.20=0.480 [B] 
0.40*(2.85+2.10)=1.980 [C] 
Celkem: 5.032+0.48+1.98=7.492 [D]</t>
  </si>
  <si>
    <t>59245006</t>
  </si>
  <si>
    <t>dlažba tvar obdélník betonová pro nevidomé 200x100x60mm barevná</t>
  </si>
  <si>
    <t>564871111</t>
  </si>
  <si>
    <t>Podklad ze štěrkodrti ŠD s rozprostřením a zhutněním plochy přes 100 m2, po zhutnění tl. 250 mm</t>
  </si>
  <si>
    <t>PODKLADNI VRSTVA NOVE ZAMK.DLAZBY 
'/viz vykres c.01 - vykaz plochy/ 
'ZP1 
380.00=380.000 [A] 
'ZP2 
30.00=30.000 [B] 
'VAROV.PAS 
8.241=8.241 [C] 
Celkem: 380+30+8.241=418.241 [D]</t>
  </si>
  <si>
    <t>PRELOZENI KAMENNE DLAZBY - 30% NOVY MATERIAL 
'VC.KLADECI VRSTVY 
'/viz vykres c.01+03/ 
'ZP1 
160.00*0.30=48.000 [A] 
'ZP2 
290.00*0.30=87.000 [B] 
Mezisoučet: 48+87=135.000 [C] 
'PRELOZENI KAMENNE DLAZBY - 70% VYBOURANY MATERIAL 
'VC.KLADECI VRSTVY 
'/viz vykres c.01+03/ 
'ZP1 
160.00*0.70=112.000 [D] 
'ZP2 
290.00*0.70=203.000 [E] 
Mezisoučet: 112+203=315.000 [F] 
Celkem: 48+87+112+203=450.000 [G]</t>
  </si>
  <si>
    <t>Úprava povrchů vnějších</t>
  </si>
  <si>
    <t>628195001</t>
  </si>
  <si>
    <t>Očištění zdiva nebo betonu zdí a valů před započetím oprav ručně</t>
  </si>
  <si>
    <t>OPERNA ZED 
'OZ2 
'/viz vykres c.02 - vykaz plochy/ 
35.00=35.000 [A] 
Celkem: 35=35.000 [B]</t>
  </si>
  <si>
    <t>628631211</t>
  </si>
  <si>
    <t>Spárování zdiva opěrných zdí a valů cementovou maltou hloubky spárování do 30 mm, zdiva z lomového kamene</t>
  </si>
  <si>
    <t>SPAROVANI VENKOVNI SPAROVACKOU 
'STAVAJICI ZED 
'OZ2 
35.00=35.000 [A] 
'NOVA NADEZDIVKA 
'OZ2 
0.80*(10.00+9.27+12.00)*2=50.032 [B] 
Mezisoučet: 35+50.032=85.032 [C] 
'NOVA ZED 
'OZ1 
11.346*1.385/2=7.857 [D] 
15.929*(1.385+1.060+0.627)/3=16.311 [E] 
3.629*(0.627+0.359)/2=1.789 [F] 
4.927*0.359/2=0.884 [G] 
3.00=3.000 [H] 
Mezisoučet: 7.857+16.311+1.789+0.884+3=29.841 [I] 
Celkem: 35+50.032+7.857+16.311+1.789+0.884+3=114.873 [J]</t>
  </si>
  <si>
    <t>767</t>
  </si>
  <si>
    <t>Konstrukce zámečnické</t>
  </si>
  <si>
    <t>101</t>
  </si>
  <si>
    <t>767161114</t>
  </si>
  <si>
    <t>Montáž zábradlí rovného z trubek nebo tenkostěnných profilů do zdiva, hmotnosti 1 m zábradlí přes 20 do 30 kg</t>
  </si>
  <si>
    <t>ZABRADLI NA OPERNE ZDI OZ1 
'MONTAZ 
'/viz vykres c.02/ 
11.35+15.85+3.60+4.90=35.700 [A] 
Celkem: 35.7=35.700 [B]</t>
  </si>
  <si>
    <t>102</t>
  </si>
  <si>
    <t>767220120</t>
  </si>
  <si>
    <t>Montáž schodišťového zábradlí z trubek nebo tenkostěnných profilů do zdiva, hmotnosti 1 m zábradlí přes 15 do 25 kg</t>
  </si>
  <si>
    <t>ZABRADLI SCHODISTE 
'MONTAZ 
'/viz vykres c.03/ 
(3.355+0.30)*2=7.310 [A] 
Celkem: 7.31=7.310 [B]</t>
  </si>
  <si>
    <t>103</t>
  </si>
  <si>
    <t>767995113</t>
  </si>
  <si>
    <t>Montáž ostatních atypických zámečnických konstrukcí hmotnosti přes 10 do 20 kg</t>
  </si>
  <si>
    <t>ZABRADLI NA OPERNE ZDI OZ1 
'VYROBA 
'/viz vykres c.02/ 
300.00=300.000 [A] 
'ZABRADLI SCHODISTE 
'VYROBA 
'/viz vykres c.03/ 
56.40*2=112.800 [B] 
Celkem: 300+112.8=412.800 [C]</t>
  </si>
  <si>
    <t>104</t>
  </si>
  <si>
    <t>5530000R2</t>
  </si>
  <si>
    <t>kilogramová cena</t>
  </si>
  <si>
    <t>105</t>
  </si>
  <si>
    <t>KOTVENI ZABRADLI 
'OZ1 
32*4=128.000 [A] 
'SCHODISTE 
6*2*4=48.000 [B] 
Celkem: 128+48=176.000 [C]</t>
  </si>
  <si>
    <t>106</t>
  </si>
  <si>
    <t>953965115</t>
  </si>
  <si>
    <t>Kotvy chemické s vyvrtáním otvoru kotevní šrouby pro chemické kotvy, velikost M 10, délka 130 mm</t>
  </si>
  <si>
    <t>107</t>
  </si>
  <si>
    <t>998767101</t>
  </si>
  <si>
    <t>Přesun hmot pro zámečnické konstrukce stanovený z hmotnosti přesunovaného materiálu vodorovná dopravní vzdálenost do 50 m v objektech výšky do 6 m</t>
  </si>
  <si>
    <t>108</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</si>
  <si>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</si>
  <si>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</si>
  <si>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</si>
  <si>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</si>
  <si>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</si>
  <si>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109</t>
  </si>
  <si>
    <t>783314203</t>
  </si>
  <si>
    <t>Základní antikorozní nátěr zámečnických konstrukcí jednonásobný syntetický samozákladující</t>
  </si>
  <si>
    <t>OCELOVE TRUBKY OPLOCENI 
'ZP2 
'/viz vykres c.03 - prepocet na m2/ 
314.00*32.00*0.001=10.048 [A] 
'OCELOVE ZABRADLI 
'/viz vykres c.02+03/ 
35.70*0.90*4=128.520 [B] 
7.31*0.90*2=13.158 [C] 
Celkem: 10.048+128.52+13.158=151.726 [D]</t>
  </si>
  <si>
    <t>110</t>
  </si>
  <si>
    <t>783315101</t>
  </si>
  <si>
    <t>Mezinátěr zámečnických konstrukcí jednonásobný syntetický standardní</t>
  </si>
  <si>
    <t>111</t>
  </si>
  <si>
    <t>783317101</t>
  </si>
  <si>
    <t>Krycí nátěr (email) zámečnických konstrukcí jednonásobný syntetický standardní</t>
  </si>
  <si>
    <t>151.726=151.726 [A] 
Celkem: 151.726=151.726 [B]</t>
  </si>
  <si>
    <t>112</t>
  </si>
  <si>
    <t>783009421</t>
  </si>
  <si>
    <t>Bezpečnostní šrafování rohových hran stěnových nebo podlahových</t>
  </si>
  <si>
    <t>BEZPECNOSTNI STRAFOVANI SCHODIST.STUPNU 
'/viz vykres c.03/ 
2.00*2=4.000 [A] 
Celkem: 4=4.000 [B]</t>
  </si>
  <si>
    <t>79</t>
  </si>
  <si>
    <t>SILNICNI OBRUBNIK 
'STOJATY NEBO ZAPUSTENY 
'/viz vykres c.01+03/ 
4.30+2.50+3.60=10.400 [A] 
2.85+17.00=19.850 [B] 
3.00=3.000 [C] 
Celkem: 10.4+19.85+3=33.250 [D]</t>
  </si>
  <si>
    <t>80</t>
  </si>
  <si>
    <t>59217026</t>
  </si>
  <si>
    <t>obrubník betonový silniční 500x150x250mm</t>
  </si>
  <si>
    <t>33.25*1.03 Přepočtené koeficientem množství=34.248 [A] 
Celkem: 34.248=34.248 [B]</t>
  </si>
  <si>
    <t>81</t>
  </si>
  <si>
    <t>916331112</t>
  </si>
  <si>
    <t>Osazení zahradního obrubníku betonového s ložem tl. od 50 do 100 mm z betonu prostého tř. C 12/15 s boční opěrou z betonu prostého tř. C 12/15</t>
  </si>
  <si>
    <t>BETONOVE OBRUBNIKY 
'ZP1 
'/viz vykres c.01/ 
2.00+3.60+29.00+73.50+1.20*2+5.30=115.800 [A] 
9.00=9.000 [B] 
Mezisoučet: 115.8+9=124.800 [C] 
'ZP2 
'/viz vykres c.03/ 
16.40+12.90=29.300 [D] 
3.00=3.000 [E] 
Mezisoučet: 29.3+3=32.300 [F] 
Celkem: 115.8+9+29.3+3=157.100 [G]</t>
  </si>
  <si>
    <t>82</t>
  </si>
  <si>
    <t>59217012</t>
  </si>
  <si>
    <t>obrubník betonový zahradní 500x80x250mm</t>
  </si>
  <si>
    <t>157.1*1.03 Přepočtené koeficientem množství=161.813 [A] 
Celkem: 161.813=161.813 [B]</t>
  </si>
  <si>
    <t>83</t>
  </si>
  <si>
    <t>33.25*0.30*0.35=3.491 [A] 
157.10*0.30*0.30=14.139 [B] 
Celkem: 3.491+14.139=17.630 [C]</t>
  </si>
  <si>
    <t>84</t>
  </si>
  <si>
    <t>PO UKONCENI STAVEBNICH PRACI 
'ZP1 
380.00+55.00+160.00=595.000 [A] 
'ZP2 
30.00+290.00=320.000 [B] 
Celkem: 595+320=915.000 [C]</t>
  </si>
  <si>
    <t>96</t>
  </si>
  <si>
    <t>Bourání konstrukcí</t>
  </si>
  <si>
    <t>85</t>
  </si>
  <si>
    <t>STAVAJICI SCHODISTE  
'ZP2 
'/viz vykres c.03 - poz.2/ 
2.00=2.000 [A] 
Celkem: 2=2.000 [B]</t>
  </si>
  <si>
    <t>86</t>
  </si>
  <si>
    <t>962032240</t>
  </si>
  <si>
    <t>Bourání zdiva nadzákladového z cihel nebo tvárnic z cihel pálených nebo vápenopískových, na maltu cementovou, objemu do 1 m3</t>
  </si>
  <si>
    <t>STAVAJICI SCHODISTE  
'ZP2 
'/viz vykres c.03 - poz.2/ 
0.50=0.500 [A] 
Celkem: 0.5=0.500 [B]</t>
  </si>
  <si>
    <t>87</t>
  </si>
  <si>
    <t>966071822</t>
  </si>
  <si>
    <t>Rozebrání oplocení z pletiva drátěného se čtvercovými oky, výšky přes 1,6 do 2,0 m</t>
  </si>
  <si>
    <t>STAVAJICI OPLOCENI 
'ZP2 
'/viz vykres c.03 - poz.5 
6.00=6.000 [A] 
Celkem: 6=6.000 [B]</t>
  </si>
  <si>
    <t>88</t>
  </si>
  <si>
    <t>966052121</t>
  </si>
  <si>
    <t>Bourání plotových sloupků a vzpěr železobetonových výšky do 2,5 m s betonovou patkou</t>
  </si>
  <si>
    <t>ZP2 
3=3.000 [A] 
Celkem: 3=3.000 [B]</t>
  </si>
  <si>
    <t>89</t>
  </si>
  <si>
    <t>K MISTU NALOZENI 
'/sut ze schodiste a oploceni/ 
4.400+0.975+0.015+0.504=5.894 [A] 
Celkem: 5.894=5.894 [B]</t>
  </si>
  <si>
    <t>90</t>
  </si>
  <si>
    <t>PRO ODVOZ NA SKLADKU 
5.894=5.894 [A] 
Celkem: 5.894=5.894 [B]</t>
  </si>
  <si>
    <t>91</t>
  </si>
  <si>
    <t>978015391</t>
  </si>
  <si>
    <t>Otlučení vápenných nebo vápenocementových omítek vnějších ploch s vyškrabáním spar a s očištěním zdiva stupně členitosti 1 a 2, v rozsahu přes 80 do 100 %</t>
  </si>
  <si>
    <t>OMITKA OPERNE ZDI PRO PRESPAROVANI 
'OZ2 
'/viz vykres c.02 - vykaz plochy/ 
35.00=35.000 [A] 
Celkem: 35=35.000 [B]</t>
  </si>
  <si>
    <t>92</t>
  </si>
  <si>
    <t>978023411</t>
  </si>
  <si>
    <t>Vyškrabání cementové malty ze spár zdiva cihelného mimo komínového</t>
  </si>
  <si>
    <t>93</t>
  </si>
  <si>
    <t>962022491</t>
  </si>
  <si>
    <t>Bourání zdiva nadzákladového kamenného na maltu cementovou, objemu přes 1 m3</t>
  </si>
  <si>
    <t>STAVAJICI ZHLAVI OPERNE ZDI - K LIKVIDACI 
'OZ2 
'/viz vykres c.02 - vykaz plochy/ 
38.00*0.30=11.400 [A] 
'STAVAJICI ZED - 50% K POUZITI + 50% K LIKVIDACI 
'OZ1 
'/viz vykres c.02 - udaj projektanta/ 
60.00*0.30=18.000 [B] 
Celkem: 11.4+18=29.400 [C]</t>
  </si>
  <si>
    <t>94</t>
  </si>
  <si>
    <t>967023693</t>
  </si>
  <si>
    <t>Přisekání (špicování) ploch kamenných nebo jiných s tvrdým povrchem pro nové povrchové vrstvy, plochy přes 2 m2</t>
  </si>
  <si>
    <t>PO ODBOURANI ZHLAVI 
'OZ2 
0.30*(10.00+9.27+12.00)=9.381 [A] 
Celkem: 9.381=9.381 [B]</t>
  </si>
  <si>
    <t>95</t>
  </si>
  <si>
    <t>BETON.SCHODISTE A SLOUPKY OPLOCENI 
'ZP2 
4.400+0.504=4.904 [A] 
Celkem: 4.904=4.904 [B]</t>
  </si>
  <si>
    <t>CIHEL.SCHODISTE 
'ZP2 
0.975=0.975 [A] 
'OMITKA A SPARY 
'OZ2 
2.065+0.490=2.555 [B] 
Celkem: 0.975+2.555=3.530 [C]</t>
  </si>
  <si>
    <t>97</t>
  </si>
  <si>
    <t>Poplatek za uložení stavebního odpadu na skládce (skládkovné) směsných kovů zatříděného do Katalogu odpadů pod kódem 17 04 07 VČETNĚ DOPRAVY</t>
  </si>
  <si>
    <t>PLETIVO 
'ZP2 
0.015=0.015 [A] 
Celkem: 0.015=0.015 [B]</t>
  </si>
  <si>
    <t>98</t>
  </si>
  <si>
    <t>KAMENNE ZHLAVI ZDI A ZED 
'OZ1+ OZ2 
73.50+0.356=73.856 [A] 
Celkem: 73.856=73.856 [B]</t>
  </si>
  <si>
    <t>99</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</si>
  <si>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</si>
  <si>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</si>
  <si>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</si>
  <si>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723.213=723.213 [A] 
'MATERIAL INVESTORA 
'/vybourana beton.dlazba/ 
3.603=3.603 [B] 
'/vybourana kamenna dlazba - kocici hlavy/ 
131.355=131.355 [C] 
Celkem: 723.213+3.603+131.355=858.171 [D]</t>
  </si>
  <si>
    <t>100</t>
  </si>
  <si>
    <t>998153135</t>
  </si>
  <si>
    <t>Přesun hmot pro zdi a valy samostatné se svislou nosnou konstrukcí zděnou nebo monolitickou betonovou tyčovou nebo plošnou Příplatek k ceně za zvětšený přesun p</t>
  </si>
  <si>
    <t>Přesun hmot pro zdi a valy samostatné se svislou nosnou konstrukcí zděnou nebo monolitickou betonovou tyčovou nebo plošnou Příplatek k ceně za zvětšený přesun přes vymezenou největší dopravní vzdálenost do 5000 m</t>
  </si>
  <si>
    <t>113</t>
  </si>
  <si>
    <t>REKONSTRUKCE 
'SKRYTE KONSTRUKCE A DETAILY NEODHALITELNE PROJEKTEM 
'/napr. pripadne vybourani konstrukci pod urovni terenu, vyskove vyrovnani, 
'napojeni atd./ 
240.00=240.000 [A] 
Celkem: 240=240.000 [B]</t>
  </si>
  <si>
    <t xml:space="preserve">  SO 20-95-01</t>
  </si>
  <si>
    <t>D.2.4.1 - NOVÁ ZELEŇ</t>
  </si>
  <si>
    <t>SO 20-95-01</t>
  </si>
  <si>
    <t>ODKOP STAV.TERENU 
'/viz TZ a vykres c.01/ 
120.00*(0.30+0.40)/2=42.000 [A] 
'POZNAMKA - VYKOPY PRO PARKOVIŠTE ZAHRNUTY V SO 20-51-01 
Celkem: 42=42.000 [B]</t>
  </si>
  <si>
    <t>RYHA PRO OBRUBNIK 
0.30*(78.439+5.213+73.447+1.50)*0.30=14.274 [A] 
Celkem: 14.274=14.274 [B]</t>
  </si>
  <si>
    <t>ZEMINA Z VYKOPU 
(42.00+14.274)*1.800=101.293 [A] 
'ZEMINA Z JAMEK PRO STROMY 
0.50*14*1.800=12.600 [B] 
Celkem: 101.293+12.6=113.893 [C]</t>
  </si>
  <si>
    <t>VYROVNANI TERENU 
120.00=120.000 [A] 
Celkem: 120=120.000 [B]</t>
  </si>
  <si>
    <t>PRIPADNE PODZEMNI SITE 
'/predb.odhad/ 
8.00=8.000 [A] 
Celkem: 8=8.000 [B]</t>
  </si>
  <si>
    <t>45.00=45.000 [A] 
Celkem: 45=45.000 [B]</t>
  </si>
  <si>
    <t>PRIPADNE ZASYPY V MISTE OZELENENI 
1.50=1.500 [A] 
Celkem: 1.5=1.500 [B]</t>
  </si>
  <si>
    <t>1.5*2 Přepočtené koeficientem množství=3.000 [A] 
Celkem: 3=3.000 [B]</t>
  </si>
  <si>
    <t>181351005</t>
  </si>
  <si>
    <t>Rozprostření a urovnání ornice v rovině nebo ve svahu sklonu do 1:5 strojně při souvislé ploše do 100 m2, tl. vrstvy přes 250 do 300 mm</t>
  </si>
  <si>
    <t>HUMOZNI HLINA 
'/viz vykres c.01 - vykaz plochy/ 
120.00=120.000 [A] 
Celkem: 120=120.000 [B]</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</si>
  <si>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</si>
  <si>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</si>
  <si>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</si>
  <si>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DOVOZ NOVE ORNICE - HUMOZNI VRSTVA 
120.00*0.30=36.000 [A] 
Celkem: 36=36.000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</si>
  <si>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</si>
  <si>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</si>
  <si>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36.00*8=288.000 [A] 
Celkem: 288=288.000 [B]</t>
  </si>
  <si>
    <t>122151103</t>
  </si>
  <si>
    <t>Odkopávky a prokopávky nezapažené strojně v hornině třídy těžitelnosti I skupiny 1 a 2 přes 50 do 100 m3</t>
  </si>
  <si>
    <t>ZISKANI - NAKUP ORNICE 
36.00=36.000 [A] 
Celkem: 36=36.000 [B]</t>
  </si>
  <si>
    <t>10364101</t>
  </si>
  <si>
    <t>zemina pro terénní úpravy -  ornice</t>
  </si>
  <si>
    <t>181411131</t>
  </si>
  <si>
    <t>Založení trávníku na půdě předem připravené plochy do 1000 m2 výsevem včetně utažení parkového v rovině nebo na svahu do 1:5</t>
  </si>
  <si>
    <t>OZELENENI - TRAVNIK 
'/viz vykres c.01 - vykaz plochy/ 
120.00=120.000 [A] 
Celkem: 120=120.000 [B]</t>
  </si>
  <si>
    <t>00572410</t>
  </si>
  <si>
    <t>osivo směs travní parková</t>
  </si>
  <si>
    <t>120.00*0.05 Přepočtené koeficientem množství=6.000 [A] 
Celkem: 6=6.000 [B]</t>
  </si>
  <si>
    <t>183403153</t>
  </si>
  <si>
    <t>Obdělání půdy hrabáním v rovině nebo na svahu do 1:5</t>
  </si>
  <si>
    <t>183101315</t>
  </si>
  <si>
    <t>Hloubení jamek pro vysazování rostlin v zemině tř.1 až 4 s výměnou půdy z 100% v rovině nebo na svahu do 1:5, objemu přes 0,125 do 0,40 m3</t>
  </si>
  <si>
    <t>VYSADBA ZELENE 
'/viz vykres c.01/ 
14=14.000 [A] 
Celkem: 14=14.000 [B]</t>
  </si>
  <si>
    <t>10311100</t>
  </si>
  <si>
    <t>rašelina zahradnická   VL</t>
  </si>
  <si>
    <t>184102113</t>
  </si>
  <si>
    <t>Výsadba dřeviny s balem do předem vyhloubené jamky se zalitím v rovině nebo na svahu do 1:5, při průměru balu přes 300 do 400 mm</t>
  </si>
  <si>
    <t>14=14.000 [A] 
Celkem: 14=14.000 [B]</t>
  </si>
  <si>
    <t>0265030R</t>
  </si>
  <si>
    <t>javor mléč /Acer platanoides/</t>
  </si>
  <si>
    <t>14*1.03 Přepočtené koeficientem množství=14.420 [A] 
Celkem: 14.42=14.420 [B]</t>
  </si>
  <si>
    <t>184215131</t>
  </si>
  <si>
    <t>Ukotvení dřeviny kůly třemi kůly, délky do 1 m</t>
  </si>
  <si>
    <t>14*3=42.000 [A] 
Celkem: 42=42.000 [B]</t>
  </si>
  <si>
    <t>60591251</t>
  </si>
  <si>
    <t>kůl vyvazovací dřevěný impregnovaný D 8cm dl 1,5m</t>
  </si>
  <si>
    <t>42*1.04 Přepočtené koeficientem množství=43.680 [A] 
Celkem: 43.68=43.680 [B]</t>
  </si>
  <si>
    <t>184911421</t>
  </si>
  <si>
    <t>Mulčování vysazených rostlin mulčovací kůrou, tl. do 100 mm v rovině nebo na svahu do 1:5</t>
  </si>
  <si>
    <t>3.14*0.50*0.50*14=10.990 [A] 
Celkem: 10.99=10.990 [B]</t>
  </si>
  <si>
    <t>10391100</t>
  </si>
  <si>
    <t>kůra mulčovací VL</t>
  </si>
  <si>
    <t>9.243375*0.103 Přepočtené koeficientem množství=0.952 [A] 
Celkem: 0.952=0.952 [B]</t>
  </si>
  <si>
    <t>184801121</t>
  </si>
  <si>
    <t>Ošetření vysazených dřevin solitérních v rovině nebo na svahu do 1:5</t>
  </si>
  <si>
    <t>PETILETA PECE 
'OSETRENI - 10x 
14*10=140.000 [A] 
Celkem: 140=140.000 [B]</t>
  </si>
  <si>
    <t>185803111</t>
  </si>
  <si>
    <t>Ošetření trávníku jednorázové v rovině nebo na svahu do 1:5</t>
  </si>
  <si>
    <t>OSTRENI - 10x 
120.00*10=1 200.000 [A] 
Celkem: 1200=1 200.000 [B]</t>
  </si>
  <si>
    <t>185802113</t>
  </si>
  <si>
    <t>Hnojení půdy nebo trávníku v rovině nebo na svahu do 1:5 umělým hnojivem na široko</t>
  </si>
  <si>
    <t>HNOJENI TRAVNIKU - 5x 
120.00*0.25*0.001*5=0.150 [A] 
Celkem: 0.15=0.150 [B]</t>
  </si>
  <si>
    <t>25191155</t>
  </si>
  <si>
    <t>hnojivo průmyslové</t>
  </si>
  <si>
    <t>185802114</t>
  </si>
  <si>
    <t>Hnojení půdy nebo trávníku v rovině nebo na svahu do 1:5 umělým hnojivem s rozdělením k jednotlivým rostlinám</t>
  </si>
  <si>
    <t>HNOJENI STROMU - 5x 
14*0.25*0.001*5=0.018 [A] 
Celkem: 0.018=0.018 [B]</t>
  </si>
  <si>
    <t>185804312</t>
  </si>
  <si>
    <t>Zalití rostlin vodou plochy záhonů jednotlivě přes 20 m2</t>
  </si>
  <si>
    <t>ZALIVKA 10 x ROCNE/5 LET 
0.030*120*50=180.000 [A] 
0.090*14*50=63.000 [B] 
Celkem: 180+63=243.000 [C]</t>
  </si>
  <si>
    <t>185851121</t>
  </si>
  <si>
    <t>Dovoz vody pro zálivku rostlin na vzdálenost do 1000 m</t>
  </si>
  <si>
    <t>916231212</t>
  </si>
  <si>
    <t>Osazení chodníkového obrubníku betonového se zřízením lože, s vyplněním a zatřením spár cementovou maltou stojatého bez boční opěry, do lože z betonu prostého</t>
  </si>
  <si>
    <t>OBRUBNIK KOLEM NEZPEV.PLOCHY 
'/viz TZ a vykres c.01/ 
78.439+5.213+73.447+1.50=158.599 [A] 
5.00=5.000 [B] 
Celkem: 158.599+5=163.599 [C]</t>
  </si>
  <si>
    <t>163.599*0.30*0.30=14.724 [A] 
Celkem: 14.724=14.724 [B]</t>
  </si>
  <si>
    <t>PO UKONCENI STAVEBNICH PRACI 
120.00=120.000 [A] 
Celkem: 120=120.000 [B]</t>
  </si>
  <si>
    <t>998231411</t>
  </si>
  <si>
    <t>Přesun hmot pro sadovnické a krajinářské úpravy - ručně bez užití mechanizace vodorovná dopravní vzdálenost do 100 m</t>
  </si>
  <si>
    <t>REKONSTRUKCE 
'SKRYTE KONSTRUKCE A DETAILY NEODHALITELNE PROJEKTEM 
'/napr. pripadne vybourani konstrukci pod urovni terenu, vyskove vyrovnani, 
'napojeni atd./ 
100.00=100.000 [A] 
Celkem: 100=100.000 [B]</t>
  </si>
  <si>
    <t>HZS 2</t>
  </si>
  <si>
    <t>Dodatečné mechanické zabezpečení kabelů - přesný počet hodin bude fakturován dle skutečnosti za hodinovou sazbu zhotovitele po zjištění za přítomnosti investora</t>
  </si>
  <si>
    <t>Dodatečné mechanické zabezpečení kabelů - přesný počet hodin bude fakturován dle skutečnosti za hodinovou sazbu zhotovitele po zjištění za přítomnosti investora odsouhlasení ve stavebním deníku</t>
  </si>
  <si>
    <t>60.00=60.000 [A] 
Celkem: 60=60.000 [B]</t>
  </si>
  <si>
    <t>E.2</t>
  </si>
  <si>
    <t>POZEMNÍ STAVEBNÍ OBJEKTY</t>
  </si>
  <si>
    <t xml:space="preserve">  SO  20-71-01.41</t>
  </si>
  <si>
    <t>D.2.2.- PŘÍPOJKY SPLAŠKOVÉ A DEŠŤOVÉ KANALIZACE</t>
  </si>
  <si>
    <t>SO  20-71-01.41</t>
  </si>
  <si>
    <t>132 30-1211.R00</t>
  </si>
  <si>
    <t>Hloubení rýh š.do 200 cm hor.4 do 100 m3, STROJNĚ</t>
  </si>
  <si>
    <t>RTS 2022/01</t>
  </si>
  <si>
    <t>119 00-0001.RA0</t>
  </si>
  <si>
    <t>Dočasné zajištění potrubí ve výkopu viz. KV1-4</t>
  </si>
  <si>
    <t>130 00-1101.R00</t>
  </si>
  <si>
    <t>Příplatek za ztížené hloubení v blízkosti vedení viz. KV1-4</t>
  </si>
  <si>
    <t>175 10-0020.RAA</t>
  </si>
  <si>
    <t>Obsyp potrubí potrubí pískem fr.0-4mm</t>
  </si>
  <si>
    <t>174 10-0050.RAB</t>
  </si>
  <si>
    <t>Zásyp jam,rýh a šachet střerkem (0-32mm) recykl dovoz štěrkopísku) recyklátu ze vzdálenosti 25 km</t>
  </si>
  <si>
    <t>161 10-1101.R00</t>
  </si>
  <si>
    <t>Svislé přemístění výkopku z hor.1-4 do 2,5 m</t>
  </si>
  <si>
    <t>167 10-1101.R00</t>
  </si>
  <si>
    <t>Nakládání výkopku z hor.1-4 v množství do 100 m3</t>
  </si>
  <si>
    <t>ZEMINA Z VYKOPU PRO PRIPOJKY 
1057.00*1.800=1 902.600 [A] 
Celkem: 1902.6=1 902.600 [B]</t>
  </si>
  <si>
    <t>2R</t>
  </si>
  <si>
    <t>písek zásypový fr.0-4mm</t>
  </si>
  <si>
    <t>3R</t>
  </si>
  <si>
    <t>šterk zásypový do komunikce</t>
  </si>
  <si>
    <t>151 10-1102.R00</t>
  </si>
  <si>
    <t>Pažení a rozepření stěn rýh - příložné - hl. do 4m</t>
  </si>
  <si>
    <t>151 10-1112.R00</t>
  </si>
  <si>
    <t>Odstranění pažení stěn rýh - příložné - hl. do 4 m viz. KV1-4</t>
  </si>
  <si>
    <t>Vodorovné konstrukce</t>
  </si>
  <si>
    <t>451 57-2111.R00</t>
  </si>
  <si>
    <t>Lože pod potrubí z kameniva těženého 0 - 4 mm viz. KV1</t>
  </si>
  <si>
    <t>451 31-7777.R00</t>
  </si>
  <si>
    <t>Podklad pod dlažbu z betonu B7,5/B10, tl.do 10 cm</t>
  </si>
  <si>
    <t>Komunikace</t>
  </si>
  <si>
    <t>564 65-1111.R00</t>
  </si>
  <si>
    <t>rozprostření zeminy, osetí travou vč. dodávky ornice a osiva ( kanalizace v zeleni</t>
  </si>
  <si>
    <t>113 10-6211.R00</t>
  </si>
  <si>
    <t>Rozebrání dlažeb z velkých kostek v kam. těženém</t>
  </si>
  <si>
    <t>Poplatek za uložení stavebního odpadu na skládce (skládkovné) z prostého betonu (kamene) zatříděného do Katalogu odpadů pod kódem 17 01 01.1 VČETNĚ DOPRAVY</t>
  </si>
  <si>
    <t>ROZEBRANA DLAZBA - KOCICI HLAVY 
62.550=62.550 [A] 
Celkem: 62.55=62.550 [B]</t>
  </si>
  <si>
    <t>113 10-7242.R00</t>
  </si>
  <si>
    <t>Odstranění podkladu nad 200 m2, živičného tl.10 cm</t>
  </si>
  <si>
    <t>113 10-7222.R00</t>
  </si>
  <si>
    <t>Odstranění podkladu nad 200 m2,kam.drcené tl.20 cm</t>
  </si>
  <si>
    <t>ZPEV.ZIVICNA PLOCHA 
94.600=94.600 [A] 
Celkem: 94.6=94.600 [B]</t>
  </si>
  <si>
    <t>PODKLAD ZPEV.PLOCH A NEZPEVNENE PLOCHY 
168.200=168.200 [A] 
Celkem: 168.2=168.200 [B]</t>
  </si>
  <si>
    <t>594 11-1111.R00</t>
  </si>
  <si>
    <t>Dlažba z lomového kamene,lože z kam.těž.do 5 cm</t>
  </si>
  <si>
    <t>577 13-1311.R00</t>
  </si>
  <si>
    <t>Beton asfaltový ACO 8 CH, š. do 3 m, tl. 4 cm</t>
  </si>
  <si>
    <t>577 14-1312.R00</t>
  </si>
  <si>
    <t>Beton asfalt. ACO 8 CH,ACO 11,ACO 16, do 3 m, 5 cm</t>
  </si>
  <si>
    <t>Trubní vedení</t>
  </si>
  <si>
    <t>871 31-3121.RT2</t>
  </si>
  <si>
    <t>Montáž trub z plastu, gumový kroužek, DN 150 včetně dodávky trub PVC hrdlových 160x4,0</t>
  </si>
  <si>
    <t>Montáž trub z plastu, gumový kroužek, DN 125 včetně dodávky trub PVC hrdlových 125,</t>
  </si>
  <si>
    <t>871 35-3121.RT2</t>
  </si>
  <si>
    <t>Montáž trub z plastu, gumový kroužek, DN 200 včetně dodávky trub PVC hrdlových 200x4,9</t>
  </si>
  <si>
    <t>892 57-1111.R00</t>
  </si>
  <si>
    <t>Zkouška těsnosti kanalizace DN do 300, vzduchem</t>
  </si>
  <si>
    <t>SOUB</t>
  </si>
  <si>
    <t>20R</t>
  </si>
  <si>
    <t>jádrové vrtání prostup kanalizace do ob D180 délka 0,8m</t>
  </si>
  <si>
    <t>4R</t>
  </si>
  <si>
    <t>vsazení šachty do potrubí děšt.kan včetně tvarovek pro přepojení</t>
  </si>
  <si>
    <t>7R</t>
  </si>
  <si>
    <t>Napojení na kanalizační šachtu SRŠ1 včetně navrtávky D 200</t>
  </si>
  <si>
    <t>KS</t>
  </si>
  <si>
    <t>8R</t>
  </si>
  <si>
    <t>Uliční vpust z bet dílců, mříž litinová D400 oprava vpusti u garáží</t>
  </si>
  <si>
    <t>5R</t>
  </si>
  <si>
    <t>šachta RŠ1, beton DN-1000, hl.2,28m, poklop bez odvětrání D400, vč. mont.</t>
  </si>
  <si>
    <t>5.1R</t>
  </si>
  <si>
    <t>šachta RŠ7 plast, hl.2,1m, litinový poklop</t>
  </si>
  <si>
    <t>5.2R</t>
  </si>
  <si>
    <t>šachta RŠ2,5 beton DN-1000, hl.2,2m, poklop bez odvětrání D400, vč. montáže,</t>
  </si>
  <si>
    <t>5.3R</t>
  </si>
  <si>
    <t>šachta RŠ3,4 beton DN-1000, hl.2,0m, poklop bez odvětrání D400, vč. montáže,viz.KV1</t>
  </si>
  <si>
    <t>5.4R</t>
  </si>
  <si>
    <t>šachta RŠ6 beton DN-1000, hl.2,7m, poklop bez odvětrání D400, vč. montáže,viz.KV1</t>
  </si>
  <si>
    <t>5.5R</t>
  </si>
  <si>
    <t>šachta RŠd5,6,712 plast, hl.do 2m, litinový poklop</t>
  </si>
  <si>
    <t>5.6R</t>
  </si>
  <si>
    <t>šachta RŠd1,2,3,4 beton DN-1000, hl.do 2m, poklop bez odvětrání D400, vč. montáže,viz.KV1</t>
  </si>
  <si>
    <t>17R</t>
  </si>
  <si>
    <t>Lapač střešních splavenim HL606 DSS</t>
  </si>
  <si>
    <t>Staveništní přesun hmot</t>
  </si>
  <si>
    <t>998 27-6101.R00</t>
  </si>
  <si>
    <t>Přesun hmot, trubní vedení plastová, otevř. výkop</t>
  </si>
  <si>
    <t xml:space="preserve">  SO 20-71-01.123</t>
  </si>
  <si>
    <t>D.2.2.1.- ARCHITEKTONICKO-STAVEBNÍ, STAVEBNĚ-KONSTRUKČNÍ A POŽÁRNĚ- BEZPEČNOSTNÍ ŘEŠENÍ</t>
  </si>
  <si>
    <t>SO 20-71-01.123</t>
  </si>
  <si>
    <t>139751101</t>
  </si>
  <si>
    <t>Vykopávka v uzavřených prostorech ručně v hornině třídy těžitelnosti I skupiny 1 až 3</t>
  </si>
  <si>
    <t>VYKOP PRO ZAKL.PAS VYTAHU 
'ZEMINA A NASYP OD UR.VYBOURANE PODLAHY 
'1.PP 
'/viz vykres c.01 - PS 20-04-11/ 
0.80*(3.90+1.57)*0.85=3.720 [A] 
Celkem: 3.72=3.720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</si>
  <si>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</si>
  <si>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</si>
  <si>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</si>
  <si>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3.72=3.720 [A] 
Celkem: 3.72=3.720 [B]</t>
  </si>
  <si>
    <t>BP28 - VYKOP PRO ZATEPLENI 
'OD UROVNE VYBOURANE DLAZBY 
'1.NP 
'/viz vykkres c.02+09 a udaj projektanta/ 
1.20*(1.20*2+41.09+12.85*2-2.80)*(1.10-0.06)=82.855 [A] 
1.20*2.80*(1.10-0.40)=2.352 [B] 
1.20*(1.20*2+41.09)*(1.10-0.08)=53.232 [C] 
'Dopocet hl. pro sklepni svetliky 
0.55*1.60*0.40*4=1.408 [D] 
Celkem: 82.855+2.352+53.232+1.408=139.847 [E]</t>
  </si>
  <si>
    <t>LOZE A OBSYP SKLEP.SVETLIKU 
'/predpoklad - nereseno/ 
0.55*1.60*1.50*4=5.280 [A] 
-0.43*1.43*1.373*4=-3.377 [B] 
Celkem: 5.28+-3.377=1.903 [C]</t>
  </si>
  <si>
    <t>1.903*2 Přepočtené koeficientem množství=3.806 [A] 
Celkem: 3.806=3.806 [B]</t>
  </si>
  <si>
    <t>ZPETNY ZASYP ZEMINOU 
'POD UROVEN SKLADBY CHODNIKU 
'1.NP 
'/viz vykkres c.02+08+09 a udaj projektanta/ 
1.04*(1.20*2+41.09+12.85*2-2.80)*(1.10-0.35)=51.784 [A] 
1.04*2.80*1.10=3.203 [B] 
1.04*(1.20*2+41.09)*(1.10-0.35)=33.922 [C] 
0.55*1.60*0.40*4=1.408 [D] 
'Odpocet kubatury sklep.svetliku 
-0.55*1.60*1.50*4=-5.280 [E] 
Celkem: 51.784+3.203+33.922+1.408+-5.28=85.037 [F]</t>
  </si>
  <si>
    <t>ZEMINA NA ZPETNY ZASYP 
85.037=85.037 [A] 
Celkem: 85.037=85.037 [B]</t>
  </si>
  <si>
    <t>ZEMINA A NASYP K MISTU NALOZENI 
3.72=3.720 [A] 
139.847=139.847 [B] 
-85.037=-85.037 [C] 
Celkem: 3.72+139.847+-85.037=58.530 [D]</t>
  </si>
  <si>
    <t>58.53*3=175.590 [A] 
Celkem: 175.59=175.590 [B]</t>
  </si>
  <si>
    <t>ZEMINA A NASYP Z VYKOPU UVNITR A VNE OBJEKTU 
58.53*1.800=105.354 [A] 
Celkem: 105.354=105.354 [B]</t>
  </si>
  <si>
    <t>PRIPADNE PODZEMNI SITE 
'/predb.odhad/ 
33.00=33.000 [A] 
Celkem: 33=33.000 [B]</t>
  </si>
  <si>
    <t>PRIPADNE PODZEMNI SITE 
45.00=45.000 [A] 
Celkem: 45=45.000 [B]</t>
  </si>
  <si>
    <t>VYROVNANI PODLAHY 1.NP 
'/viz vykres c.14 - odmereno, odhad materialu/ 
'SK02C 
2.10*1.45*0.50=1.523 [A] 
Celkem: 1.523=1.523 [B]</t>
  </si>
  <si>
    <t>58343959</t>
  </si>
  <si>
    <t>kamenivo drcené hrubé frakce 32/63</t>
  </si>
  <si>
    <t>181911102</t>
  </si>
  <si>
    <t>Úprava pláně vyrovnáním výškových rozdílů ručně v hornině třídy těžitelnosti I skupiny 1 a 2 se zhutněním</t>
  </si>
  <si>
    <t>SK01 - POD NOVOU SKLADBU PODLAH NA TERENU 
'1.PP 
'/viz vykres c.08 a skladby konstrukci/ 
17.63+69.35+14.00+7.00+12.60+3.60=124.180 [A] 
3.65+4.67+12.53+5.01+9.52=35.380 [B] 
13.84+22.25+9.12+12.65+19.45=77.310 [C] 
'POD SKLADBU SK02C 
2.10*1.45=3.045 [D] 
'POD OBNOVU ZPEV.PLOCH KOLEM OBJEKTU 
1.04*(1.20*2+41.09+12.85)*2=117.187 [E] 
Celkem: 124.18+35.38+77.31+3.045+117.187=357.102 [F]</t>
  </si>
  <si>
    <t>BP28+ BP19  - STAVAJICI KAMENNA DLAZBA  
'30% PLOCHY K LIKVIDACI 
'1.NP 
'/viz vykkres c.02+09 a udaj projektanta/ 
(1.20*(1.20*2+41.09))*0.30=15.656 [A] 
Celkem: 15.656=15.656 [B]</t>
  </si>
  <si>
    <t>BP28 - STAVAJICI BETONOVA DLAZBA 
'50% PLOCHY K LIKVIDACI 
'1.NP 
'/viz vykres c.02+09+14 a udaj projektanta/ 
(1.20*(1.20*2+41.09))*0.50=26.094 [A] 
(1.20*12.85)*0.50=7.710 [B] 
(1.20*(12.85-2.80))*0.50=6.030 [C] 
Celkem: 26.094+7.71+6.03=39.834 [D]</t>
  </si>
  <si>
    <t>113107133</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</si>
  <si>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</si>
  <si>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300 do 400 mm</t>
  </si>
  <si>
    <t>BP28 - STAVAJICI SCHODISTE 
'100% PLOCHY K LIKVIDACI 
'1.NP 
'/viz vykkres c.02+09+14 a udaj projektanta/ 
1.20*2.80=3.360 [A] 
Celkem: 3.36=3.360 [B]</t>
  </si>
  <si>
    <t>919735126</t>
  </si>
  <si>
    <t>Řezání stávajícího betonového krytu nebo podkladu hloubky přes 250 do 300 mm</t>
  </si>
  <si>
    <t>K MISTU NALOZENI PRO ODVOZ 
'KAMENNA DLAZBA 
3.679=3.679 [A] 
'BETONOVA DLAZBA 
10.357=10.357 [B] 
'VYBOURANE SCHODISTE 
3.125=3.125 [C] 
Celkem: 3.679+10.357+3.125=17.161 [D]</t>
  </si>
  <si>
    <t>KAMENNA DLAZBA-KOCICI HLAVY 
3.679=3.679 [A] 
Celkem: 3.679=3.679 [B]</t>
  </si>
  <si>
    <t>BETONOVA DLAZBA A SCHODISTE 
10.357+3.125=13.482 [A] 
Celkem: 13.482=13.482 [B]</t>
  </si>
  <si>
    <t>Zemní práce - přípravné a přidružené práce</t>
  </si>
  <si>
    <t>BP28+ BP19  - STAVAJICI KAMENNA DLAZBA  
'70% PLOCHY KE ZPETNEMU POLOZENI 
'1.NP 
'/viz vykkres c.02+09 a udaj projektanta/ 
(1.20*(1.20*2+41.09))*0.70=36.532 [A] 
Celkem: 36.532=36.532 [B]</t>
  </si>
  <si>
    <t>BP28 - STAVAJICI BETONOVA DLAZBA 
'50% PLOCHY KE ZPETNEMU POLOZENI 
'1.NP 
'/viz vykkres c.02+09+14 a udaj projektanta/ 
(1.20*(1.20*2+41.09))*0.50=26.094 [A] 
(1.20*12.85)*0.50=7.710 [B] 
(1.20*(12.85-2.80))*0.50=6.030 [C] 
Celkem: 26.094+7.71+6.03=39.834 [D]</t>
  </si>
  <si>
    <t>997221131</t>
  </si>
  <si>
    <t>Vodorovná doprava vybouraných hmot nošením s naložením a se složením na vzdálenost do 50 m</t>
  </si>
  <si>
    <t>DOPRAVA NA MEZISKLADKU A ZPET KE ZPET.POLOZENI 
'KAMENNA DLAZBA 
8.585=8.585 [A] 
'BETONOVA DLAZBA 
10.357=10.357 [B] 
Celkem: 8.585+10.357=18.942 [C]</t>
  </si>
  <si>
    <t>997221139</t>
  </si>
  <si>
    <t>Vodorovná doprava vybouraných hmot nošením s naložením a se složením na vzdálenost Příplatek k ceně za každých dalších i započatých 10 m přes 50 m</t>
  </si>
  <si>
    <t>PREKLADANI 
18.942=18.942 [A] 
Celkem: 18.942=18.942 [B]</t>
  </si>
  <si>
    <t>274321411</t>
  </si>
  <si>
    <t>Základy z betonu železového (bez výztuže) pasy z betonu bez zvláštních nároků na prostředí tř. C 20/25</t>
  </si>
  <si>
    <t>DOJEZD VYTAHU 
'/viz statika - vykres c.01/ 
0.80*(3.90+1.57)*0.60=2.626 [A] 
Celkem: 2.626=2.626 [B]</t>
  </si>
  <si>
    <t>274351121</t>
  </si>
  <si>
    <t>Bednění základů pasů rovné zřízení</t>
  </si>
  <si>
    <t>DOJEZD VYTAHU 
(3.90+1.57)*0.30*2=3.282 [A] 
Celkem: 3.282=3.282 [B]</t>
  </si>
  <si>
    <t>274351122</t>
  </si>
  <si>
    <t>Bednění základů pasů rovné odstranění</t>
  </si>
  <si>
    <t>213311113</t>
  </si>
  <si>
    <t>Polštáře zhutněné pod základy z kameniva hrubého drceného, frakce 16 - 63 mm</t>
  </si>
  <si>
    <t>LOZE POD ZAKL.PASY 
'/viz vykres c.14 a statika vykres c.01/ 
0.80*(3.90+1.57)*0.15=0.656 [A] 
Celkem: 0.656=0.656 [B]</t>
  </si>
  <si>
    <t>317941121</t>
  </si>
  <si>
    <t>Osazování ocelových válcovaných nosníků na zdivu I nebo IE nebo U nebo UE nebo L do č. 12 nebo výšky do 120 mm</t>
  </si>
  <si>
    <t>PREKLADY  
'/viz vykres c.05+06 - statika/ 
'1.NP 
'P1.2-P1.4 - IPE c.100 
(61.60+25.90+27.50)*0.001=0.115 [A] 
'2.NP 
'P2.1+P2.3+P2.4 - IPE c.100 
(48.60+47.00+51.80)*0.001=0.147 [B] 
'KROV 
'/nad uzavir.klapkami/ 
(8.34*1.70*4*2)*0.001=0.113 [C] 
Celkem: 0.115+0.147+0.113=0.375 [D]</t>
  </si>
  <si>
    <t>13010712</t>
  </si>
  <si>
    <t>ocel profilová jakost S235JR (11 375) průřez I (IPN) 100</t>
  </si>
  <si>
    <t>317941125</t>
  </si>
  <si>
    <t>Osazování ocelových válcovaných nosníků na zdivu I nebo IE nebo U nebo UE nebo L č. 24 a výše nebo výšky přes 220 mm</t>
  </si>
  <si>
    <t>2.NP 
'P2.2+P2.5 - IPE c.240+270 
(233.30+252.70)*0.001=0.486 [A] 
Celkem: 0.486=0.486 [B]</t>
  </si>
  <si>
    <t>13010726</t>
  </si>
  <si>
    <t>ocel profilová jakost S235JR (11 375) průřez I (IPN) 240</t>
  </si>
  <si>
    <t>13010730</t>
  </si>
  <si>
    <t>ocel profilová jakost S235JR (11 375) průřez I (IPN) 280</t>
  </si>
  <si>
    <t>346244381</t>
  </si>
  <si>
    <t>Plentování ocelových válcovaných nosníků jednostranné cihlami na maltu, výška stojiny do 200 mm</t>
  </si>
  <si>
    <t>1.NP 
(1.70+1.90+1.60)*0.10*2=1.040 [A] 
'2.NP 
(1.50*2+2.90+1.60*2)*0.10*2=1.820 [B] 
'KROV 
(1.70*2)*0.10*2=0.680 [C] 
Celkem: 1.04+1.82+0.68=3.540 [D]</t>
  </si>
  <si>
    <t>346244382</t>
  </si>
  <si>
    <t>Plentování ocelových válcovaných nosníků jednostranné cihlami na maltu, výška stojiny přes 200 do 300 mm</t>
  </si>
  <si>
    <t>2.NP 
3.80*0.25*2=1.900 [A] 
3.50*0.30*2=2.100 [B] 
Celkem: 1.9+2.1=4.000 [C]</t>
  </si>
  <si>
    <t>317234410</t>
  </si>
  <si>
    <t>Vyzdívka mezi nosníky cihlami pálenými na maltu cementovou</t>
  </si>
  <si>
    <t>1.NP 
0.10*(1.90*3*1)*0.10=0.057 [A] 
0.15*(1.70*1+1.60*1)*0.10=0.050 [B] 
0.05=0.050 [C] 
'2.NP 
0.15*(1.50*2+2.90*1)*0.10=0.089 [D] 
0.10*1.60*2*0.10=0.032 [E] 
0.15*3.80*0.25=0.143 [F] 
0.15*3.50*0.30=0.158 [G] 
0.15=0.150 [H] 
'KROV 
0.10*(1.70*3*2)*0.10=0.102 [I] 
Celkem: 0.057+0.05+0.05+0.089+0.032+0.143+0.158+0.15+0.102=0.831 [J]</t>
  </si>
  <si>
    <t>615142012</t>
  </si>
  <si>
    <t>Potažení vnitřních ploch pletivem v ploše nebo pruzích, na plném podkladu rabicovým provizorním přichycením nosníků</t>
  </si>
  <si>
    <t>1.NP 
(0.35+0.10*2)*(1.70+1.60)=1.815 [A] 
(0.50+0.10*2)*1.90=1.330 [B] 
0.90=0.900 [C] 
'2.NP 
(0.35+0.10*2)*(1.50*2+2.90)=3.245 [D] 
(0.35+0.25*2)*3.80=3.230 [E] 
(0.20+0.10*2)*1.60*2=1.280 [F] 
(0.35+0.30*2)*3.50=3.325 [G] 
1.50=1.500 [H] 
'KROV 
(0.60+0.10*2)*1.70*2=2.720 [I] 
0.50=0.500 [J] 
Celkem: 1.815+1.33+0.9+3.245+3.23+1.28+3.325+1.5+2.72+0.5=19.845 [K]</t>
  </si>
  <si>
    <t>317323511</t>
  </si>
  <si>
    <t>Klenbové pásy z betonu železového (bez výztuže) tř. C 20/25</t>
  </si>
  <si>
    <t>OBNOVA NADPRAZI OKEN V OBVOD.ZDECH 
'KLENBOVE PASY  
'/viz vykres c.05 - statika/ 
0.20*2.00*0.20*2*6=0.960 [A] 
0.20=0.200 [B] 
Mezisoučet: 0.96+0.2=1.160 [C] 
'ZALITI PROSTYM BETONEM 
0.20*2.00*0.20*2*6=0.960 [D] 
0.20=0.200 [E] 
Mezisoučet: 0.96+0.2=1.160 [F] 
Celkem: 0.96+0.2+0.96+0.2=2.320 [G]</t>
  </si>
  <si>
    <t>317351101</t>
  </si>
  <si>
    <t>Bednění klenbových pásů, říms nebo překladů klenbových pásů válcových včetně podpěrné konstrukce do výše 4 m zřízení</t>
  </si>
  <si>
    <t>2.00*(0.20+0.40)*2*6=14.400 [A] 
1.30=1.300 [B] 
Celkem: 14.4+1.3=15.700 [C]</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</si>
  <si>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</si>
  <si>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</si>
  <si>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</si>
  <si>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</si>
  <si>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VYZTUZ KLENBY 
'/predb.odhad 100 kg/m3/ 
1.160*100.00*0.001=0.116 [A] 
Celkem: 0.116=0.116 [B]</t>
  </si>
  <si>
    <t>317168052</t>
  </si>
  <si>
    <t>Překlady keramické vysoké osazené do maltového lože, šířky překladu 70 mm výšky 238 mm, délky 1250 mm</t>
  </si>
  <si>
    <t>PREFA PREKLADY 
'1.NP 
'/viz vykres c.09 - tabulka/ 
'P02 
4*2=8.000 [A] 
'2.NP 
'/viz vykres c.10 - tabulka/ 
'P02 
2*2=4.000 [B] 
Celkem: 8+4=12.000 [C]</t>
  </si>
  <si>
    <t>317168053</t>
  </si>
  <si>
    <t>Překlady keramické vysoké osazené do maltového lože, šířky překladu 70 mm výšky 238 mm, délky 1500 mm</t>
  </si>
  <si>
    <t>1.NP 
'P01 
2*2=4.000 [A] 
Celkem: 4=4.000 [B]</t>
  </si>
  <si>
    <t>311113146</t>
  </si>
  <si>
    <t>Nadzákladové zdi z tvárnic ztraceného bednění hladkých, včetně výplně z betonu třídy C 20/25, tloušťky zdiva přes 400 do 500 mm</t>
  </si>
  <si>
    <t>ZALOZENI VYTAHOVE SACHTY 
'/viz vykres c.01 PS 20-04-11 a vykres c.14/ 
'1.PP 
(3.90+1.72)*2.10=11.802 [A] 
Celkem: 11.802=11.802 [B]</t>
  </si>
  <si>
    <t>311113144</t>
  </si>
  <si>
    <t>Nadzákladové zdi z tvárnic ztraceného bednění hladkých, včetně výplně z betonu třídy C 20/25, tloušťky zdiva přes 250 do 300 mm</t>
  </si>
  <si>
    <t>DOJEZD VYTAHOVE SACHTY 
'/viz vykres c.01 PS 20-04-11 a vykres c.08+14/ 
'1.PP 
(3.90+1.92)*(0.75+0.70)=8.439 [A] 
0.80=0.800 [B] 
Celkem: 8.439+0.8=9.239 [C]</t>
  </si>
  <si>
    <t>311361821</t>
  </si>
  <si>
    <t>Výztuž nadzákladových zdí nosných svislých nebo odkloněných od svislice, rovných nebo oblých z betonářské oceli 10 505 (R) nebo BSt 500</t>
  </si>
  <si>
    <t>VYZTUZ ZTRACENEHO BEDNENI 
'/predb.odhad 35 kg/m3/ 
'VYTAHOVA SACHTA 
11.802*0.50*35.00*0.001=0.207 [A] 
9.239*0.30*35.00*0.001=0.097 [B] 
Celkem: 0.207+0.097=0.304 [C]</t>
  </si>
  <si>
    <t>342244121</t>
  </si>
  <si>
    <t>Příčky jednoduché z cihel děrovaných klasických spojených na pero a drážku na maltu M5, pevnost cihel do P15, tl. příčky 140 mm</t>
  </si>
  <si>
    <t>sk13 - NOVE PRICKY A ZTI PREDSTENY 
'1.NP 
'/viz vykres c.09+14 a udaj projektanta/ 
(1.45+2.30+2.35+4.70+6.60)*3.66=63.684 [A] 
(1.20+4.05+0.95)*1.25=7.750 [B] 
5.00=5.000 [C] 
'Odpocet otvoru 
-0.90*2.00*2=-3.600 [D] 
-0.80*2.00*2=-3.200 [E] 
'2.NP 
'/viz vykres c.10+14 a udaj projektanta/ 
(3.35+1.90+3.33)*3.50=30.030 [F] 
3.00=3.000 [G] 
'Odpocet otvoru 
-0.80*2.00*2=-3.200 [H] 
Celkem: 63.684+7.75+5+-3.6+-3.2+30.03+3+-3.2=99.464 [I]</t>
  </si>
  <si>
    <t>342244111</t>
  </si>
  <si>
    <t>Příčky jednoduché z cihel děrovaných klasických spojených na pero a drážku na maltu M5, pevnost cihel do P15, tl. příčky 115 mm</t>
  </si>
  <si>
    <t>1.NP 
'/viz vykres c.09+14/ 
(2.45+0.95+1.85)*3.66=19.215 [A] 
1.00*2.10*3=6.300 [B] 
'Odpocet otvoru 
-0.70*2.00*2=-2.800 [C] 
Celkem: 19.215+6.3+-2.8=22.715 [D]</t>
  </si>
  <si>
    <t>311234231</t>
  </si>
  <si>
    <t>Zdivo jednovrstvé z cihel děrovaných nebroušených klasických spojených na pero a drážku na maltu M10, pevnost cihel do P10, tl. zdiva 240 mm</t>
  </si>
  <si>
    <t>SK13 - NOVE ZDIVO 
'1.NP 
'/viz vykres c.02+14/ 
1.20*3.66=4.392 [A] 
Celkem: 4.392=4.392 [B]</t>
  </si>
  <si>
    <t>311234261</t>
  </si>
  <si>
    <t>Zdivo jednovrstvé z cihel děrovaných nebroušených klasických spojených na pero a drážku na maltu M10, pevnost cihel přes P10 do P15, tl. zdiva 300 mm</t>
  </si>
  <si>
    <t>SK17 - NOVE ZDIVO VYTAHU 
'1.NP 
'/viz vykres c.02+14/ 
(2.22*2+3.05)*3.66=27.413 [A] 
1.20=1.200 [B] 
'Odpocet otvoru 
-1.20*2.00=-2.400 [C] 
'2.NP 
'/viz vykres c.03+14/ 
(2.22*2+3.05)*3.50=26.215 [D] 
1.10=1.100 [E] 
'Odpocet otvoru 
-1.20*2.00=-2.400 [F] 
Celkem: 27.413+1.2+-2.4+26.215+1.1+-2.4=51.128 [G]</t>
  </si>
  <si>
    <t>342291121</t>
  </si>
  <si>
    <t>Ukotvení příček plochými kotvami, do konstrukce cihelné</t>
  </si>
  <si>
    <t>VYTAHOVA SACHTA 
'/viz vykres c.01 PS 20-04-11 a vykres c.14/ 
10.80*3=32.400 [A] 
'PRICKY 
'1.NP 
'/viz vykres c.09/ 
3.66*12+1.25*5=50.170 [B] 
2.10*3=6.300 [C] 
'2.NP 
'/viz vykres c.10/ 
3.55*5=17.750 [D] 
Celkem: 32.4+50.17+6.3+17.75=106.620 [E]</t>
  </si>
  <si>
    <t>342291143</t>
  </si>
  <si>
    <t>Ukotvení příček expanzní maltou, tl. příčky přes 100 mm</t>
  </si>
  <si>
    <t>1.NP 
1.45+2.30+2.35+4.70+6.60=17.400 [A] 
'2.NP 
3.35+1.90+3.33=8.580 [B] 
Celkem: 17.4+8.58=25.980 [C]</t>
  </si>
  <si>
    <t>342291141</t>
  </si>
  <si>
    <t>Ukotvení příček expanzní maltou, tl. příčky do 100 mm</t>
  </si>
  <si>
    <t>1.NP 
2.45+0.95+1.85=5.250 [A] 
1.00*3=3.000 [B] 
Celkem: 5.25+3=8.250 [C]</t>
  </si>
  <si>
    <t>349231811</t>
  </si>
  <si>
    <t>Přizdívka z cihel ostění s ozubem ve vybouraných otvorech, s vysekáním kapes pro zavázaní přes 80 do 150 mm</t>
  </si>
  <si>
    <t>PO VYBOURANI OKEN A DVERI 
'1.PP 
'/viz vykres c.01+14/ 
0.30*1.10*2=0.660 [A] 
0.30*0.65*2*3=1.170 [B] 
0.30*0.40*2*3=0.720 [C] 
'1.NP 
'/viz vykres c.02+14/ 
0.30*1.95*2*26=30.420 [D] 
0.30*2.95*2*2=3.540 [E] 
0.30*2.00*2=1.200 [F] 
0.15*2.00*2*4=2.400 [G] 
0.10*2.00*2*3=1.200 [H] 
'1.NP 
'/viz vykres c.03+14/ 
0.30*1.95*29=16.965 [I] 
0.15*2.00*2*11=6.600 [J] 
'PUDA 
'/viz vykres c.04+11/ 
0.30*1.50*2*10=9.000 [K] 
'OSTATNI PRIZDIVKY - REKONSTRUKCE 
7.00=7.000 [L] 
Celkem: 0.66+1.17+0.72+30.42+3.54+1.2+2.4+1.2+16.965+6.6+9+7=80.875 [M]</t>
  </si>
  <si>
    <t>349231821</t>
  </si>
  <si>
    <t>Přizdívka z cihel ostění s ozubem ve vybouraných otvorech, s vysekáním kapes pro zavázaní přes 150 do 300 mm</t>
  </si>
  <si>
    <t>2.NP 
'/viz vykres c.10/ 
0.65*1.95=1.268 [A] 
'OSTATNI PRIZDIVKY - REKONSTRUKCE 
3.00=3.000 [B] 
Celkem: 1.268+3=4.268 [C]</t>
  </si>
  <si>
    <t>310238211</t>
  </si>
  <si>
    <t>Zazdívka otvorů ve zdivu nadzákladovém cihlami pálenými plochy přes 0,25 m2 do 1 m2 na maltu vápenocementovou</t>
  </si>
  <si>
    <t>ZAZDIVKY OTVORU 
'1.PP 
'/viz vykres c.08/ 
0.65*(0.90+1.20)/2*2.10=1.433 [A] 
'1.NP 
'/viz vykres c.09/ 
0.35*0.62*2.10=0.456 [B] 
'2.NP 
'/viz vykres c.10/ 
0.35*0.90*2.00*2=1.260 [C] 
0.35*1.20*2.00=0.840 [D] 
0.35*1.00*2.00=0.700 [E] 
0.20*1.20*2.00*2=0.960 [F] 
'PRIZDIVKY OSTENI TL.400 MM 
'1.NP 
'/viz vykres c.09/ 
0.40*2.15*2=1.720 [G] 
'OSTATNI PRIZDIVKY A ZAZDIVKY - REKONSTRUKCE 
1.20=1.200 [H] 
Celkem: 1.433+0.456+1.26+0.84+0.7+0.96+1.72+1.2=8.569 [I]</t>
  </si>
  <si>
    <t>310236241</t>
  </si>
  <si>
    <t>Zazdívka otvorů ve zdivu nadzákladovém cihlami pálenými plochy přes 0,0225 m2 do 0,09 m2, ve zdi tl. do 300 mm</t>
  </si>
  <si>
    <t>PO BOURACICH PRACECH - REKONSTRUKCE 
'/madla, po demontazi konstrukci atd. - odhad/ 
30.00=30.000 [A] 
Celkem: 30=30.000 [B]</t>
  </si>
  <si>
    <t>310239211</t>
  </si>
  <si>
    <t>Zazdívka otvorů ve zdivu nadzákladovém cihlami pálenými plochy přes 1 m2 do 4 m2 na maltu vápenocementovou</t>
  </si>
  <si>
    <t>2.NP 
'/viz vykres c.10/ 
0.35*2.50*2.20=1.925 [A] 
'Odpocet otvoru 
-0.35*0.90*2.00=-0.630 [B] 
-0.35*0.80*2.00=-0.560 [C] 
'OSTATNI ZAZDIVKY  
1.50=1.500 [D] 
Celkem: 1.925+-0.63+-0.56+1.5=2.235 [E]</t>
  </si>
  <si>
    <t>340231011</t>
  </si>
  <si>
    <t>Zazdívka otvorů v příčkách nebo stěnách děrovanými cihlami plochy přes 0,25 do 1 m2 , tloušťka příčky 115 mm</t>
  </si>
  <si>
    <t>ZAZDIVKA OTVORU 
'1.NP 
'/viz vykres c.09/ 
1.20*2.10*3=7.560 [A] 
0.80*2.10*1=1.680 [B] 
1.00*2.10*2=4.200 [C] 
'2.NP 
'/viz vykres c.10/ 
0.80*2.10*2=3.360 [D] 
1.00*2.10*2=4.200 [E] 
1.20*2.10=2.520 [F] 
'OSTATNI ZAZDIVKY  
9.00=9.000 [G] 
Celkem: 7.56+1.68+4.2+3.36+4.2+2.52+9=32.520 [H]</t>
  </si>
  <si>
    <t>340231021</t>
  </si>
  <si>
    <t>Zazdívka otvorů v příčkách nebo stěnách děrovanými cihlami plochy přes 0,25 do 1 m2 , tloušťka příčky 140 mm</t>
  </si>
  <si>
    <t>1.NP 
1.233*2.30=2.836 [A] 
1.235*2.30=2.841 [B] 
1.20*2.30=2.760 [C] 
1.00*2.30*2=4.600 [D] 
0.90*0.85=0.765 [E] 
1.10=1.100 [F] 
'Odpocet otvoru 
-0.80*2.00=-1.600 [G] 
-0.90*2.00=-1.800 [H] 
Mezisoučet: 2.836+2.841+2.76+4.6+0.765+1.1+-1.6+-1.8=11.502 [I] 
Celkem: 2.836+2.841+2.76+4.6+0.765+1.1+-1.6+-1.8=11.502 [J]</t>
  </si>
  <si>
    <t>31638111R</t>
  </si>
  <si>
    <t>Komínové krycí desky z betonu tř. C 12/15 až C 16/20 s 2x Kari sítí a případnou konstrukční obvodovou výztuží včetně bednění, s potěrem nebo s povrchem vyhlazen</t>
  </si>
  <si>
    <t>Komínové krycí desky z betonu tř. C 12/15 až C 16/20 s 2x Kari sítí a případnou konstrukční obvodovou výztuží včetně bednění, s potěrem nebo s povrchem vyhlazeným ve spádu k okrajům, s přesahem do 100 mm sešikmeným v podhledu proti zatékání, tl. přes 80 do 100 mm</t>
  </si>
  <si>
    <t>NOVE KOMINOVE ZHLAVI 
'/viz vykres c.12+14/ 
1.00*0.72=0.720 [A] 
1.02*0.68=0.694 [B] 
1.60*0.70=1.120 [C] 
0.30=0.300 [D] 
Celkem: 0.72+0.694+1.12+0.3=2.834 [E]</t>
  </si>
  <si>
    <t>632451024</t>
  </si>
  <si>
    <t>Potěr cementový vyrovnávací z malty (MC-15) v pásu o průměrné (střední) tl. přes 40 do 50 mm</t>
  </si>
  <si>
    <t>VYROVNANI PO VYBOURANI 
2.834=2.834 [A] 
Celkem: 2.834=2.834 [B]</t>
  </si>
  <si>
    <t>76788111R</t>
  </si>
  <si>
    <t>Montáž záchytného systému proti pádu střešních háků kotvených do krokví prof.min.120x60 mm vč.proškolení</t>
  </si>
  <si>
    <t>ZACHYTNY SYSTEM 
'/viz PD vykres c.12B/ 
32=32.000 [A] 
Celkem: 32=32.000 [B]</t>
  </si>
  <si>
    <t>7092143R</t>
  </si>
  <si>
    <t>mobilní zábrana určená k vymezení nebezpečných zón na střeše (hák)</t>
  </si>
  <si>
    <t>Vstupní revize záchyt.systému</t>
  </si>
  <si>
    <t>38.1</t>
  </si>
  <si>
    <t>Různé kompletní konstrukce - sanace</t>
  </si>
  <si>
    <t>319202114</t>
  </si>
  <si>
    <t>Dodatečná izolace zdiva injektáží nízkotlakou metodou silikonovou mikroemulzí, tloušťka zdiva přes 450 do 600 mm</t>
  </si>
  <si>
    <t>SANACE  ZDIVA - HYDROIZOLACNI PREPAZKA 
'1.NP 
'/viz vykres c.09+14/ 
(41.09+12.85)*2=107.880 [A] 
-0.70*12=-8.400 [B] 
Celkem: 107.88+-8.4=99.480 [C]</t>
  </si>
  <si>
    <t>319202115</t>
  </si>
  <si>
    <t>Dodatečná izolace zdiva injektáží nízkotlakou metodou silikonovou mikroemulzí, tloušťka zdiva přes 600 do 900 mm</t>
  </si>
  <si>
    <t>0.70*12=8.400 [A] 
Celkem: 8.4=8.400 [B]</t>
  </si>
  <si>
    <t>417321414</t>
  </si>
  <si>
    <t>Ztužující pásy a věnce z betonu železového (bez výztuže) tř. C 20/25</t>
  </si>
  <si>
    <t>417351115</t>
  </si>
  <si>
    <t>Bednění bočnic ztužujících pásů a věnců včetně vzpěr zřízení</t>
  </si>
  <si>
    <t>417351116</t>
  </si>
  <si>
    <t>Bednění bočnic ztužujících pásů a věnců včetně vzpěr odstranění</t>
  </si>
  <si>
    <t>411321515</t>
  </si>
  <si>
    <t>Stropy z betonu železového (bez výztuže) stropů deskových, plochých střech, desek balkonových, desek hřibových stropů včetně hlavic hřibových sloupů tř. C 20/25</t>
  </si>
  <si>
    <t>ZB STROPNI DESKY D1+D2+D3 
'/viz vykres c.03+ 04 - statika/ 
'D1 
2.07*2.40*0.25=1.242 [A] 
0.20*(2.07+2.40)*0.15=0.134 [B] 
0.50=0.500 [C] 
'D2 
2.37*3.05*0.20=1.446 [D] 
-0.40*0.40*0.20*2=-0.064 [E] 
-0.333*0.40*0.20*1=-0.027 [F] 
0.20=0.200 [G] 
'D3 
2.37*4.45*0.15=1.582 [H] 
0.15=0.150 [I] 
Celkem: 1.242+0.134+0.5+1.446+-0.064+-0.027+0.2+1.582+0.15=5.163 [J]</t>
  </si>
  <si>
    <t>411351011</t>
  </si>
  <si>
    <t>Bednění stropních konstrukcí - bez podpěrné konstrukce desek tloušťky stropní desky přes 5 do 25 cm zřízení</t>
  </si>
  <si>
    <t>BEDNENI STROPNICH  DESEK 
2.07*2.40=4.968 [A] 
(2.07+2.40)*2*0.40=3.576 [B] 
2.37*3.05=7.229 [C] 
-0.40*0.40*2=-0.320 [D] 
-0.333*0.40*1=-0.133 [E] 
(2.37+3.05)*2*0.20=2.168 [F] 
(0.40+0.40)*2*0.20*2=0.640 [G] 
(0.333+0.40)*2*0.20*1=0.293 [H] 
2.37*4.45=10.547 [I] 
(2.37+4.45)*2*0.15=2.046 [J] 
3.10=3.100 [K] 
Celkem: 4.968+3.576+7.229+-0.32+-0.133+2.168+0.64+0.293+10.547+2.046+3.1=34.114 [L]</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</si>
  <si>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</si>
  <si>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</si>
  <si>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</si>
  <si>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</si>
  <si>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2.37*4.45=10.547 [A] 
Celkem: 10.547=10.547 [B]</t>
  </si>
  <si>
    <t>411354312</t>
  </si>
  <si>
    <t>Podpěrná konstrukce stropů - desek, kleneb a skořepin výška podepření do 4 m tloušťka stropu přes 5 do 15 cm odstranění</t>
  </si>
  <si>
    <t>411354313</t>
  </si>
  <si>
    <t>Podpěrná konstrukce stropů - desek, kleneb a skořepin výška podepření do 4 m tloušťka stropu přes 15 do 25 cm zřízení</t>
  </si>
  <si>
    <t>2.07*2.40=4.968 [A] 
2.37*3.05=7.229 [B] 
1.15=1.150 [C] 
Celkem: 4.968+7.229+1.15=13.347 [D]</t>
  </si>
  <si>
    <t>411354314</t>
  </si>
  <si>
    <t>Podpěrná konstrukce stropů - desek, kleneb a skořepin výška podepření do 4 m tloušťka stropu přes 15 do 25 cm odstranění</t>
  </si>
  <si>
    <t>330321510</t>
  </si>
  <si>
    <t>Sloupy, pilíře, táhla, rámové stojky, vzpěry z betonu železového (bez výztuže) bez zvláštních nároků na vliv prostředí tř. C 20/25</t>
  </si>
  <si>
    <t>ZB SLOUPKY S1+S2+S3+S4 
'/viz vykres c.03- statika - odmereno, nekotovano/ 
0.30*0.30*(3.70+1.80+3.30+1.30)=0.909 [A] 
0.10=0.100 [B] 
Celkem: 0.909+0.1=1.009 [C]</t>
  </si>
  <si>
    <t>331351121</t>
  </si>
  <si>
    <t>Bednění hranatých sloupů a pilířů včetně vzepření průřezu pravoúhlého čtyřúhelníka výšky do 4 m, průřezu přes 0,08 do 0,16 m2 zřízení</t>
  </si>
  <si>
    <t>BEDNENI SLOUPKU 
(0.30+0.30)*2*(3.70+1.80+3.30+1.30)=12.120 [A] 
1.20=1.200 [B] 
Celkem: 12.12+1.2=13.320 [C]</t>
  </si>
  <si>
    <t>331351122</t>
  </si>
  <si>
    <t>Bednění hranatých sloupů a pilířů včetně vzepření průřezu pravoúhlého čtyřúhelníka výšky do 4 m, průřezu přes 0,08 do 0,16 m2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</si>
  <si>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</si>
  <si>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</si>
  <si>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</si>
  <si>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VENCU, STROP.DESEK A SLOUPU 
'/viz vykres c.03- statika + 10% prostrih/ 
611.25*0.001*1.10=0.672 [A] 
'OCELOVE DISTANCNIKY PRO STROP.DESKY 
'/viz vykres c.03- statika -odhad vahy/ 
0.250=0.250 [B] 
Celkem: 0.672+0.25=0.922 [C]</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</si>
  <si>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</si>
  <si>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</si>
  <si>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</si>
  <si>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SK02C - PZD PANELY 
'1.NP 
'/viz vykres c.09 a skladby konstrukci/ 
7=7.000 [A] 
Celkem: 7=7.000 [B]</t>
  </si>
  <si>
    <t>59341220</t>
  </si>
  <si>
    <t>deska stropní plná PZD 1800x300x90mm</t>
  </si>
  <si>
    <t>63245103R</t>
  </si>
  <si>
    <t>Potěr cementový vyrovnávací z malty (MC-30) v ploše o průměrné (střední) tl. od 10 do 20 mm</t>
  </si>
  <si>
    <t>LOZE POD PZD 
2.10*0.30*7=4.410 [A] 
Celkem: 4.41=4.410 [B]</t>
  </si>
  <si>
    <t>413232211</t>
  </si>
  <si>
    <t>Zazdívka zhlaví stropních trámů nebo válcovaných nosníků pálenými cihlami válcovaných nosníků, výšky do 150 mm</t>
  </si>
  <si>
    <t>VALC.NOSNIKY PRO DVERE V PROSKL.PRICKACH 
'/viz vypis PSV prvku/ 
'D22 
2*1=2.000 [A] 
'D39 
2*1=2.000 [B] 
'D40 
2*1=2.000 [C] 
'D41 
2*1=2.000 [D] 
Celkem: 2+2+2+2=8.000 [E]</t>
  </si>
  <si>
    <t>434311115</t>
  </si>
  <si>
    <t>Stupně dusané z betonu prostého nebo prokládaného kamenem na terén nebo na desku bez potěru, se zahlazením povrchu tř. C 20/25</t>
  </si>
  <si>
    <t>ZPETNE PROVIZORNI DOPLNENI VENK.SCHODISTE 
'PO VYBOURANI PRI VYKOPU KOLEM OBJ. 
'/viz vykres c.09/ 
(1.20-0.16)*10=10.400 [A] 
Celkem: 10.4=10.400 [B]</t>
  </si>
  <si>
    <t>(1.20-0.16)*(0.30+0.15)*10=4.680 [A] 
Celkem: 4.68=4.680 [B]</t>
  </si>
  <si>
    <t>(1.20-0.16)*2.80*7.900*0.001*1.20=0.028 [A] 
Celkem: 0.028=0.028 [B]</t>
  </si>
  <si>
    <t>OBNOVA ZPEV.PLOCH KOLEM OBJEKTU 
'BP28 - STAVAJICI KAMENNA DLAZBA - KOCICI HLAVY 
'30% PLOCHY DOPLNENI 
'1.NP 
'/viz vykkres c.02+08+09+14 a udaj projektanta/ 
1.04*(1.20*2+41.09)=45.230 [A] 
'Odpocet plochy sklep.svetliku 
-0.43*1.43*3=-1.845 [B] 
'Odpocet plochy cistici zony 
-1.60*0.80=-1.280 [C] 
Celkem: 45.23+-1.845+-1.28=42.105 [D]</t>
  </si>
  <si>
    <t>564861114</t>
  </si>
  <si>
    <t>Podklad ze štěrkodrti ŠD s rozprostřením a zhutněním plochy přes 100 m2, po zhutnění tl. 230 mm</t>
  </si>
  <si>
    <t>42.105=42.105 [A] 
Celkem: 42.105=42.105 [B]</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</si>
  <si>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</si>
  <si>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</si>
  <si>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OBNOVA ZPEV.PLOCH KOLEM OBJEKTU 
'NESMI DOJIT K PREDLAZDENI VAROVNYCH PASU 
'BP28 - STAVAJICI BETONOVA DLAZBA 
'50% PLOCHY DOPLNENI 
'1.NP 
'/viz vykkres c.02+08+09+14 a udaj projektanta/ 
1.04*(1.20*2+41.09)=45.230 [A] 
1.04*12.85=13.364 [B] 
1.04*(12.85-2.80)=10.452 [C] 
'Odpocet plochy sklep.svetliku 
-0.43*1.43*1=-0.615 [D] 
'Odpocet plochy cistici zony 
-1.60*0.80=-1.280 [E] 
Celkem: 45.23+13.364+10.452+-0.615+-1.28=67.151 [F]</t>
  </si>
  <si>
    <t>67.151=67.151 [A] 
Celkem: 67.151=67.151 [B]</t>
  </si>
  <si>
    <t>OBRUBNIK KOLEM SKLEP.SVETLIKU 
'/viz vykres c.14/ 
(0.50*2+1.50)*4=10.000 [A] 
2.00=2.000 [B] 
Celkem: 10+2=12.000 [C]</t>
  </si>
  <si>
    <t>59217001</t>
  </si>
  <si>
    <t>obrubník betonový zahradní 1000x50x250mm</t>
  </si>
  <si>
    <t>12*1.03 Přepočtené koeficientem množství=12.360 [A] 
Celkem: 12.36=12.360 [B]</t>
  </si>
  <si>
    <t>12.00*0.20*0.30=0.720 [A] 
Celkem: 0.72=0.720 [B]</t>
  </si>
  <si>
    <t>Úprava povrchů vnitřních</t>
  </si>
  <si>
    <t>632451021</t>
  </si>
  <si>
    <t>Potěr cementový vyrovnávací z malty (MC-15) v pásu o průměrné (střední) tl. od 10 do 20 mm</t>
  </si>
  <si>
    <t>POD VNITRNI PARAPETY 
'/viz vypis PSV prvku/ 
'R1 
1.20*0.58*45=31.320 [A] 
'R2 
1.20*0.68*8=6.528 [B] 
Celkem: 31.32+6.528=37.848 [C]</t>
  </si>
  <si>
    <t>VNITRNI PARAPETY 
'1.PP 
'/viz vykres c.08/ 
0.55*(1.10*4+1.20*3)=4.400 [A] 
Celkem: 4.4=4.400 [B]</t>
  </si>
  <si>
    <t>37.848=37.848 [A] 
4.40=4.400 [B] 
Celkem: 37.848+4.4=42.248 [C]</t>
  </si>
  <si>
    <t>611125101</t>
  </si>
  <si>
    <t>Vyplnění spár vnitřních povrchů cementovou maltou, ploch z cihel stropů</t>
  </si>
  <si>
    <t>SK12 - STAVAJICI STROPY+10% NA KLENBU 
'1.PP  
'/viz vykres c.01+08 a skladby konstrukci/ 
(17.63+69.35+14.00+7.00+12.60+3.60)*1.10=136.598 [A] 
(3.65+4.67+12.53+5.01+9.52)*1.10=38.918 [B] 
(9.30+20.63+13.84+22.25+9.12+12.65+19.45)*1.10=117.964 [C] 
Celkem: 136.598+38.918+117.964=293.480 [D]</t>
  </si>
  <si>
    <t>612125101</t>
  </si>
  <si>
    <t>Vyplnění spár vnitřních povrchů cementovou maltou, ploch z cihel stěn</t>
  </si>
  <si>
    <t>SK12 - STENY  
'1.PP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</si>
  <si>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612335413</t>
  </si>
  <si>
    <t>Oprava cementové omítky vnitřních ploch hladké, tloušťky do 20 mm, stěn, v rozsahu opravované plochy přes 30 do 50%</t>
  </si>
  <si>
    <t>SK7 - OPRAVA VNITR.OMITEK 
'PUDA - PLOCHA OTVORU POKRYJE PLOCHU OSTENI - NEKOTOVANO 
'/viz vykres c.11+14 - odmereno/ 
(0.80+0.52)*2*3.62=9.557 [A] 
(0.82+0.48)*2*3.62=9.412 [B] 
(1.30+0.50)*2*3.62=13.032 [C] 
(11.45*10+9.45*2+4.95*2+9.29*2)*0.50=80.940 [D] 
(4.95*2+9.45*2)*0.50=14.400 [E] 
11.45*3.12/2*10=178.620 [F] 
5.50*3.62*2=39.820 [G] 
11.00=11.000 [H] 
Celkem: 9.557+9.412+13.032+80.94+14.4+178.62+39.82+11=356.781 [I]</t>
  </si>
  <si>
    <t>612131121</t>
  </si>
  <si>
    <t>Podkladní a spojovací vrstva vnitřních omítaných ploch penetrace disperzní nanášená ručně stěn</t>
  </si>
  <si>
    <t>SK7 - PUDA 
356.781=356.781 [A] 
Celkem: 356.781=356.781 [B]</t>
  </si>
  <si>
    <t>611315418</t>
  </si>
  <si>
    <t>Oprava vápenné omítky vnitřních ploch hladké, tloušťky do 20 mm, s celoplošným přeštukováním, tloušťky štuku do 3 mm, stropů, v rozsahu opravované plochy přes 3</t>
  </si>
  <si>
    <t>Oprava vápenné omítky vnitřních ploch hladké, tloušťky do 20 mm, s celoplošným přeštukováním, tloušťky štuku do 3 mm, stropů, v rozsahu opravované plochy přes 30 do 50%</t>
  </si>
  <si>
    <t>SK16 - OPRAVA VNITR.OMITKY VC.VPC PRESTUKOVANI 
'PODHLEDY SCHODISTE 
'1.NP 
'/viz vykres c.09/ 
10.68=10.680 [A] 
'2.NP 
'/viz vykres c.10/ 
10.82=10.820 [B] 
Celkem: 10.68+10.82=21.500 [C]</t>
  </si>
  <si>
    <t>611315453</t>
  </si>
  <si>
    <t>Oprava vápenné omítky vnitřních ploch Příplatek k cenám za každých dalších 10 mm tloušťky omítky stropů,v rozsahu opravované plochy přes 30 do 50%</t>
  </si>
  <si>
    <t>21.50=21.500 [A] 
Celkem: 21.5=21.500 [B]</t>
  </si>
  <si>
    <t>611321131</t>
  </si>
  <si>
    <t>Potažení vnitřních ploch vápenocementovým štukem tloušťky do 3 mm vodorovných konstrukcí stropů rovných</t>
  </si>
  <si>
    <t>PRESTUKOVANI ZBYVAJICI PLOCH STAV.STROPU - 50% 
21.50*0.50=10.750 [A] 
Celkem: 10.75=10.750 [B]</t>
  </si>
  <si>
    <t>611131121</t>
  </si>
  <si>
    <t>Podkladní a spojovací vrstva vnitřních omítaných ploch penetrace disperzní nanášená ručně stropů</t>
  </si>
  <si>
    <t>115</t>
  </si>
  <si>
    <t>612142001</t>
  </si>
  <si>
    <t>Potažení vnitřních ploch pletivem v ploše nebo pruzích, na plném podkladu sklovláknitým vtlačením do tmelu stěn</t>
  </si>
  <si>
    <t>PERLINKA NA ZTRACENEM BEDNENI 
'1.PP - MISTN.C. 1SO03+1SO03A 
(1.92+2.40)*1.85=7.992 [A] 
3.90*3.15=12.285 [B] 
'ROHY, PRESAHY ATD. - REKONSTRUKCE 
'/odhad/ 
30.00=30.000 [C] 
Celkem: 7.992+12.285+30=50.277 [D]</t>
  </si>
  <si>
    <t>116</t>
  </si>
  <si>
    <t>612135011</t>
  </si>
  <si>
    <t>Vyrovnání nerovností podkladu vnitřních omítaných ploch tmelem, tloušťky do 2 mm stěn</t>
  </si>
  <si>
    <t>BP08 - PO ODSTRANENI OLEJ.NATERU STEN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Celkem: 88.88+-21.94+35.52+-15.86+29.8+13.46+37.08+-9.6+-2.4+63.66+-8+-2=208.600 [M]</t>
  </si>
  <si>
    <t>117</t>
  </si>
  <si>
    <t>612135095</t>
  </si>
  <si>
    <t>Vyrovnání nerovností podkladu vnitřních omítaných ploch Příplatek k ceně za každý další 1 mm tloušťky podkladní vrstvy přes 2 mm tmelem stěn</t>
  </si>
  <si>
    <t>118</t>
  </si>
  <si>
    <t>612311141</t>
  </si>
  <si>
    <t>Omítka vápenná vnitřních ploch nanášená ručně dvouvrstvá štuková, tloušťky jádrové omítky do 10 mm a tloušťky štuku do 3 mm svislých konstrukcí stěn</t>
  </si>
  <si>
    <t>PO ODSEKANI VNITR.OBKLADU 
'NA NEBOURANEM ZDIVU 
'BP08  
'1.NP 
'/viz vykres c.02-tab.mistnosti/ 
(1.05+1.20+1.10+1.10+2.35)*2.00=13.600 [A] 
(4.15*4+0.95+1.30+1.28+0.92)*2.00=42.100 [B] 
(0.77+1.70)*2*2.00=9.880 [C] 
6.00=6.000 [D] 
'Odpocet otvoru 
-0.80*2.00*2=-3.200 [E] 
-0.60*2.00=-1.200 [F] 
'BP23  
'2.NP 
'/viz vykres c.03-tab.mistnosti/ 
(2.20+4.15)*2.00=12.700 [G] 
(2.35+2.65*2)*2.00=15.300 [H] 
(3.40+4.15)*2*2.00=30.200 [I] 
6.00=6.000 [J] 
(2.10+3.00)*2.00=10.200 [K] 
(2.10+1.60)*2.00=7.400 [L] 
8.00=8.000 [M] 
(2.40+2.50)*2*2.00=19.600 [N] 
'Odpocet otvoru 
-0.80*2.00=-1.600 [O] 
Celkem: 13.6+42.1+9.88+6+-3.2+-1.2+12.7+15.3+30.2+6+10.2+7.4+8+19.6+-1.6=174.980 [P]</t>
  </si>
  <si>
    <t>119</t>
  </si>
  <si>
    <t>612311191</t>
  </si>
  <si>
    <t>Omítka vápenná vnitřních ploch nanášená ručně Příplatek k cenám za každých dalších i započatých 5 mm tloušťky jádrové omítky přes 10 mm stěn</t>
  </si>
  <si>
    <t>120</t>
  </si>
  <si>
    <t>612315418</t>
  </si>
  <si>
    <t>Oprava vápenné omítky vnitřních ploch hladké, tloušťky do 20 mm, s celoplošným přeštukováním, tloušťky štuku do 3 mm, stěn, v rozsahu opravované plochy přes 30</t>
  </si>
  <si>
    <t>Oprava vápenné omítky vnitřních ploch hladké, tloušťky do 20 mm, s celoplošným přeštukováním, tloušťky štuku do 3 mm, stěn, v rozsahu opravované plochy přes 30 do 50%</t>
  </si>
  <si>
    <t>121</t>
  </si>
  <si>
    <t>612315302</t>
  </si>
  <si>
    <t>Vápenná omítka ostění nebo nadpraží štuková</t>
  </si>
  <si>
    <t>OSTENI U VYMENOVANYCH OTVORU VE STAV.ZDIVU 
'1.NP - LEVA A PRAVA CAST 
'/viz vykres c.09/ 
0.55*(1.20+1.95)*2*15=51.975 [A] 
0.55*(1.20+2.15)*2*6=22.110 [B] 
0.65*(1.20+1.95)*2*5=20.475 [C] 
0.30*2.30*2*5=6.900 [D] 
Mezisoučet: 51.975+22.11+20.475+6.9=101.460 [E] 
'2.NP 
0.55*(1.20+1.95)*2*24=83.160 [F] 
0.65*(1.20+1.95)*2*5=20.475 [G] 
0.30*(1.00+3.45*2)=2.370 [H] 
0.60*(1.30+3.45*2)=4.920 [I] 
0.25*(1.20+2.10*2)*11=14.850 [J] 
Mezisoučet: 83.16+20.475+2.37+4.92+14.85=125.775 [K] 
Celkem: 51.975+22.11+20.475+6.9+83.16+20.475+2.37+4.92+14.85=227.235 [L]</t>
  </si>
  <si>
    <t>122</t>
  </si>
  <si>
    <t>612315453</t>
  </si>
  <si>
    <t>Oprava vápenné omítky vnitřních ploch Příplatek k cenám za každých dalších 10 mm tloušťky omítky stěn, v rozsahu opravované plochy přes 30 do 50%</t>
  </si>
  <si>
    <t>1616.233=1 616.233 [A] 
227.235=227.235 [B] 
Celkem: 1616.233+227.235=1 843.468 [C]</t>
  </si>
  <si>
    <t>123</t>
  </si>
  <si>
    <t>612321131</t>
  </si>
  <si>
    <t>Potažení vnitřních ploch vápenocementovým štukem tloušťky do 3 mm svislých konstrukcí stěn</t>
  </si>
  <si>
    <t>PRESTUKOVANI ZBYVAJICI PLOCH STAV.STEN - 50% 
1843.468*0.50=921.734 [A] 
Celkem: 921.734=921.734 [B]</t>
  </si>
  <si>
    <t>124</t>
  </si>
  <si>
    <t>612321121</t>
  </si>
  <si>
    <t>Omítka vápenocementová vnitřních ploch nanášená ručně jednovrstvá, tloušťky do 10 mm hladká svislých konstrukcí stěn</t>
  </si>
  <si>
    <t>SK13 - POD KERAMICKY OBKLAD  
'NA NOVEM ZDIVU A ZAZDIVKACH 
'1.NP 
'/viz vykres c.09+14/ 
(0.25+1.20*3)*2.00=7.700 [A] 
(1.00+2.30*2+1.30+2.35+1.20)*2.00=20.900 [B] 
2.30*2.00*2=9.200 [C] 
(2.45+2.655+1.05+1.50*2)*2.00=18.310 [D] 
(0.95+1.75)*2*2.00=10.800 [E] 
'Odpocet otvoru 
-0.70*2.00*3=-4.200 [F] 
-0.90*2.00*5=-9.000 [G] 
'2.NP 
'/viz vykkres c.10+14/ 
1.20*2.00*4=9.600 [H] 
0.80*2.00*1=1.600 [I] 
Celkem: 7.7+20.9+9.2+18.31+10.8+-4.2+-9+9.6+1.6=64.910 [J]</t>
  </si>
  <si>
    <t>125</t>
  </si>
  <si>
    <t>612321141</t>
  </si>
  <si>
    <t>Omítka vápenocementová vnitřních ploch nanášená ručně dvouvrstvá, tloušťky jádrové omítky do 10 mm a tloušťky štuku do 3 mm štuková svislých konstrukcí stěn</t>
  </si>
  <si>
    <t>126</t>
  </si>
  <si>
    <t>612325302</t>
  </si>
  <si>
    <t>Vápenocementová omítka ostění nebo nadpraží štuková</t>
  </si>
  <si>
    <t>OSTENI OTVORU V NOVEM ZDIVU 
'1.NP 
0.30*(1.20+2.00*2)=1.560 [A] 
'2.NP 
0.30*(1.20+2.00*2)=1.560 [B] 
0.20*(1.20+2.00*2)*2=2.080 [C] 
Celkem: 1.56+1.56+2.08=5.200 [D]</t>
  </si>
  <si>
    <t>127</t>
  </si>
  <si>
    <t>612315223</t>
  </si>
  <si>
    <t>Vápenná omítka jednotlivých malých ploch štuková na stěnách, plochy jednotlivě přes 0,25 do 1 m2</t>
  </si>
  <si>
    <t>MALE A DOTCENE PLOCHY 
'1.NP+2.NP 
30=30.000 [A] 
Celkem: 30=30.000 [B]</t>
  </si>
  <si>
    <t>128</t>
  </si>
  <si>
    <t>612135101</t>
  </si>
  <si>
    <t>Hrubá výplň rýh maltou jakékoli šířky rýhy ve stěnách</t>
  </si>
  <si>
    <t>PO ZASEKANI KARI SITE PODLAH DO ZDIVA 
'1.NP 
'/viz vykres c.09 a skladby konstrukci - prepocet na m2/ 
'SK02A+ SK02C+ SK02B 
(97.45+3.07+5.04+1.52)*1.40*0.10=14.991 [A] 
(14.02+7.99+5.03+9.66+4.60+43.19)*1.40*0.10=11.829 [B] 
(11.13+4.99+13.56)*1.40*0.10=4.155 [C] 
Celkem: 14.991+11.829+4.155=30.975 [D]</t>
  </si>
  <si>
    <t>129</t>
  </si>
  <si>
    <t>612315121</t>
  </si>
  <si>
    <t>Vápenná omítka rýh štuková ve stěnách, šířky rýhy do 150 mm</t>
  </si>
  <si>
    <t>1.NP 
30.975=30.975 [A] 
Celkem: 30.975=30.975 [B]</t>
  </si>
  <si>
    <t>130</t>
  </si>
  <si>
    <t>POD TMELENI 
208.60=208.600 [A] 
'POD OMITKY 
174.98=174.980 [B] 
1616.233=1 616.233 [C] 
227.235=227.235 [D] 
64.91=64.910 [E] 
349.936=349.936 [F] 
5.20=5.200 [G] 
1.00*30=30.000 [H] 
30.975=30.975 [I] 
Celkem: 208.6+174.98+1616.233+227.235+64.91+349.936+5.2+30+30.975=2 708.069 [J]</t>
  </si>
  <si>
    <t>131</t>
  </si>
  <si>
    <t>629135101</t>
  </si>
  <si>
    <t>Vyrovnávací vrstva z cementové malty pod klempířskými prvky šířky do 150 mm</t>
  </si>
  <si>
    <t>POD VENKOVNI PARAPETY 
'/viz vypis PSV prvku/ 
0.75*10+1.20*13+1.10*4+1.20*45=81.500 [A] 
100.00+60.00=160.000 [B] 
Celkem: 81.5+160=241.500 [C]</t>
  </si>
  <si>
    <t>132</t>
  </si>
  <si>
    <t>632451411</t>
  </si>
  <si>
    <t>Doplnění cementového potěru na mazaninách a betonových podkladech (s dodáním hmot), hlazeného dřevěným nebo ocelovým hladítkem, plochy jednotlivě do 1 m2 a tl.</t>
  </si>
  <si>
    <t>Doplnění cementového potěru na mazaninách a betonových podkladech (s dodáním hmot), hlazeného dřevěným nebo ocelovým hladítkem, plochy jednotlivě do 1 m2 a tl. do 10 mm</t>
  </si>
  <si>
    <t>POD OPLECHOVANI PLYNOMER.SKRINE 
'K15  
0.97*1.26=1.222 [A] 
Celkem: 1.222=1.222 [B]</t>
  </si>
  <si>
    <t>133</t>
  </si>
  <si>
    <t>632902211</t>
  </si>
  <si>
    <t>Příprava zatvrdlého povrchu betonových mazanin pro cementový potěr cementovým mlékem s přísadou</t>
  </si>
  <si>
    <t>134</t>
  </si>
  <si>
    <t>622635091</t>
  </si>
  <si>
    <t>Oprava spárování cihelného zdiva cementovou maltou včetně vysekání a vyčištění spár komínového nad střechou, v rozsahu opravované plochy přes 40 do 50 %</t>
  </si>
  <si>
    <t>NOVE SPAROVANI KOMINU - 100% 
'/viz vykres c.14/ 
12.592=12.592 [A] 
Celkem: 12.592=12.592 [B]</t>
  </si>
  <si>
    <t>135</t>
  </si>
  <si>
    <t>POD PARAPETY 
241.50*0.15=36.225 [A] 
'KRYTINA 
0.97*1.26=1.222 [B] 
'BP16 - KOMINY NAD UROVNI STRECHY 
'/viz vykres c.05+06+12- odmereno/ 
(0.80+0.52)*2*1.30=3.432 [C] 
(0.82+0.48)*2*1.30=3.380 [D] 
(1.30+0.50)*2*1.30=4.680 [E] 
1.10=1.100 [F] 
Celkem: 36.225+1.222+3.432+3.38+4.68+1.1=50.039 [G]</t>
  </si>
  <si>
    <t>136</t>
  </si>
  <si>
    <t>629991011</t>
  </si>
  <si>
    <t>Zakrytí vnějších ploch před znečištěním včetně pozdějšího odkrytí výplní otvorů a svislých ploch fólií přilepenou lepící páskou</t>
  </si>
  <si>
    <t>OTVORY V OBVODOVEM ZDIVU 
'/viz tabulka PSV prvku/ 
0.80*2.00=1.600 [A] 
1.56*2.95*2=9.204 [B] 
1.20*1.95*30=70.200 [C] 
1.20*2.15*6=15.480 [D] 
0.75*1.50*10=11.250 [E] 
1.10*0.65*3=2.145 [F] 
1.10*1.10*1=1.210 [G] 
1.20*0.40*3=1.440 [H] 
1.20*1.95*18=42.120 [I] 
1.20*1.95*1=2.340 [J] 
'OSTATNI PRVKY NA FASADE 
'/predb.odhad/ 
35.00=35.000 [K] 
Celkem: 1.6+9.204+70.2+15.48+11.25+2.145+1.21+1.44+42.12+2.34+35=191.989 [L]</t>
  </si>
  <si>
    <t>137</t>
  </si>
  <si>
    <t>629991001</t>
  </si>
  <si>
    <t>Zakrytí vnějších ploch před znečištěním včetně pozdějšího odkrytí ploch podélných rovných (např. chodníků) fólií položenou volně</t>
  </si>
  <si>
    <t>STRECHA A CHODNIKY 
41.41*1.50*3=186.345 [A] 
13.17*1.50*2=39.510 [B] 
Celkem: 186.345+39.51=225.855 [C]</t>
  </si>
  <si>
    <t>138</t>
  </si>
  <si>
    <t>622135011</t>
  </si>
  <si>
    <t>Vyrovnání nerovností podkladu vnějších omítaných ploch tmelem, tloušťky do 2 mm stěn</t>
  </si>
  <si>
    <t>NA ZAZDIVKACH 
'OBNOVA NADPRAZI OKEN V OBVOD.ZDECH 
'/viz vykres c.05 - statika/ 
1.40*0.30*6=2.520 [A] 
0.50=0.500 [B] 
'2.NP 
'/viz vykres c.10/ 
0.30*1.95=0.585 [C] 
'PO ODSEKANI OBKLADU SOKLU 
'1.NP - POHLED JIZNI 
'/vz vykres c.07/ 
41.09*1.00=41.090 [D] 
'Odpocet otvoru 
-1.70*1.00=-1.700 [E] 
'OSTATNI ZAZDIVKY A VYROVNANI - REKONSTRUKCE 
12.00=12.000 [F] 
Celkem: 2.52+0.5+0.585+41.09+-1.7+12=54.995 [G]</t>
  </si>
  <si>
    <t>139</t>
  </si>
  <si>
    <t>622135095</t>
  </si>
  <si>
    <t>Vyrovnání nerovností podkladu vnějších omítaných ploch tmelem, tloušťky do 2 mm Příplatek k ceně za každý další 1 mm tloušťky podkladní vrstvy přes 2 mm tmelem</t>
  </si>
  <si>
    <t>Vyrovnání nerovností podkladu vnějších omítaných ploch tmelem, tloušťky do 2 mm Příplatek k ceně za každý další 1 mm tloušťky podkladní vrstvy přes 2 mm tmelem stěn</t>
  </si>
  <si>
    <t>54.995*8=439.960 [A] 
Celkem: 439.96=439.960 [B]</t>
  </si>
  <si>
    <t>140</t>
  </si>
  <si>
    <t>622142001</t>
  </si>
  <si>
    <t>Potažení vnějších ploch pletivem v ploše nebo pruzích, na plném podkladu sklovláknitým vtlačením do tmelu stěn</t>
  </si>
  <si>
    <t>OBNOVA NADPRAZI OKEN V OBVOD.ZDECH 
'/viz vykres c.05 - statika/ 
1.40*0.30*6=2.520 [A] 
0.50=0.500 [B] 
Celkem: 2.52+0.5=3.020 [C]</t>
  </si>
  <si>
    <t>141</t>
  </si>
  <si>
    <t>622335203</t>
  </si>
  <si>
    <t>Oprava cementové škrábané (břízolitové) omítky vnějších ploch stěn, v rozsahu opravované plochy přes 30 do 50%</t>
  </si>
  <si>
    <t>142</t>
  </si>
  <si>
    <t>629995101</t>
  </si>
  <si>
    <t>Očištění vnějších ploch tlakovou vodou omytím</t>
  </si>
  <si>
    <t>OCISTENI FASADY - PREDPOKLAD 
1362.646=1 362.646 [A] 
Celkem: 1362.646=1 362.646 [B]</t>
  </si>
  <si>
    <t>143</t>
  </si>
  <si>
    <t>622135002</t>
  </si>
  <si>
    <t>Vyrovnání nerovností podkladu vnějších omítaných ploch maltou, tloušťky do 10 mm cementovou stěn</t>
  </si>
  <si>
    <t>SK10 - OBVODOVA STENA POD TERENEM POD ZATEPLENI 
'/viz vykres c.08+14 a skladby konstrukci/ 
(41.09+12.85)*2*1.10=118.668 [A] 
Celkem: 118.668=118.668 [B]</t>
  </si>
  <si>
    <t>144</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</si>
  <si>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</si>
  <si>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</si>
  <si>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</si>
  <si>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118.668*2=237.336 [A] 
Celkem: 237.336=237.336 [B]</t>
  </si>
  <si>
    <t>145</t>
  </si>
  <si>
    <t>622131121</t>
  </si>
  <si>
    <t>Podkladní a spojovací vrstva vnějších omítaných ploch penetrace nanášená ručně stěn</t>
  </si>
  <si>
    <t>9.605=9.605 [A] 
1362.646=1 362.646 [B] 
118.668=118.668 [C] 
Celkem: 9.605+1362.646+118.668=1 490.919 [D]</t>
  </si>
  <si>
    <t>146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</si>
  <si>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</si>
  <si>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</si>
  <si>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</si>
  <si>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SK08- OBVODOVA STENA POD TERENEM 
'/viz vykres c.08+14 a skladby konstrukci/ 
(41.41+13.17)*2*1.10=120.076 [A] 
'Nerovnost terenu, rohy, presahy   
12.00=12.000 [B] 
'Odpocet otvoru 
-1.10*0.65=-0.715 [C] 
Mezisoučet: 120.076+12+-0.715=131.361 [D] 
'SK10 - OBVODOVA STENA SOKL 
'/viz vykres c.09+10+14+15+16 a skladby konstrukci/ 
41.41*1.20=49.692 [E] 
13.17*(0.50+1.20)/2=11.195 [F] 
13.17*(1.20+0.50)/2=11.195 [G] 
6.16*1.20*2=14.784 [H] 
11.00*(1.20+0.50)/2*2=18.700 [I] 
(41.41-6.16*2-11.00*2)*0.50=3.545 [J] 
'Nerovnost terenu, rohy, presahy   
15.00=15.000 [K] 
'Odpocet otvoru 
-0.80*1.20=-0.960 [L] 
-1.56*1.20=-1.872 [M] 
-1.56*0.50=-0.780 [N] 
-1.10*0.65*2=-1.430 [O] 
-1.20*0.40*3=-1.440 [P] 
-1.10*1.10=-1.210 [Q] 
Mezisoučet: 49.692+11.195+11.195+14.784+18.7+3.545+15+-0.96+-1.872+-0.78+-1.43+-1.44+-1.21=116.419 [R] 
Celkem: 120.076+12+-0.715+49.692+11.195+11.195+14.784+18.7+3.545+15+-0.96+-1.872+-0.78+-1.43+-1.44+-1.21=247.780 [S]</t>
  </si>
  <si>
    <t>147</t>
  </si>
  <si>
    <t>2837640R</t>
  </si>
  <si>
    <t>deska z polystyrénu XPS, hrana rovná a strukturovaný povrch ?=0,035</t>
  </si>
  <si>
    <t>131.361*0.16=21.018 [A] 
116.419*0.16=18.627 [B] 
Celkem: 21.018+18.627=39.645 [C] 
39.645*1.05 Přepočtené koeficientem množství=41.627 [D] 
Celkem: 41.627=41.627 [E]</t>
  </si>
  <si>
    <t>148</t>
  </si>
  <si>
    <t>622212001</t>
  </si>
  <si>
    <t>Montáž kontaktního zateplení vnějšího ostění, nadpraží nebo parapetu lepením z polystyrenových desek hloubky špalet do 200 mm, tloušťky desek do 40 mm</t>
  </si>
  <si>
    <t>OSTENI OTVORU V SOKLU A POD TERENEM 
'ALT.PRETAZENI 30 MM PRES OTVOR 
'/viz vykres c.15 a detaily/ 
1.20*2*2=4.800 [A] 
0.50*2*1=1.000 [B] 
(1.10+0.65)*2*3=10.500 [C] 
(1.20+0.40)*2*3=9.600 [D] 
(1.10+1.10)*2*1=4.400 [E] 
Celkem: 4.8+1+10.5+9.6+4.4=30.300 [F]</t>
  </si>
  <si>
    <t>149</t>
  </si>
  <si>
    <t>150</t>
  </si>
  <si>
    <t>SK07- OBVODOVA STENA NAD TERENEM 
'/viz vykres c.08-15 a skladby konstrukci - odmereno, nekotovano/ 
(41.41-6.00*2)*8.40=247.044 [A] 
6.32*10.40*2+6.32*1.00/2*2=137.776 [B] 
4.16*2.00/2*2*2=16.640 [C] 
13.17*(9.00+10.40)/2=127.749 [D] 
13.17*(8.40+10.40)/2=123.798 [E] 
13.175*3.60/2*2=47.430 [F] 
6.16*10.40*2=128.128 [G] 
11.00*(10.40+8.40)/2*2=206.800 [H] 
(41.41-6.00*2-11.00*2)*8.40=62.244 [I] 
6.32*10.40*2+6.32*1.000/2*2=137.776 [J] 
4.16*2.00/2*2*2=16.640 [K] 
'Nerovnost terenu, rohy, presahy   
90.00=90.000 [L] 
'Odpocet otvoru 
'/viz tabulka PSV prvku/ 
-0.80*(2.00-1.20)=-0.640 [M] 
-1.56*(2.95-1.20)=-2.730 [N] 
-1.56*(2.95-0.50)=-3.822 [O] 
-1.20*1.95*30=-70.200 [P] 
-1.20*2.15*6=-15.480 [Q] 
-0.75*1.50*10=-11.250 [R] 
-1.20*1.95*18=-42.120 [S] 
-1.20*1.95*1=-2.340 [T] 
'ODPOCET PLOCHY SOKLU 
-138.419=- 138.419 [U] 
Celkem: 247.044+137.776+16.64+127.749+123.798+47.43+128.128+206.8+62.244+137.776+16.64+90+-0.64+-2.73+-3.822+-70.2+-15.48+-11.25+-42.12+-2.34+-138.419=1 055.024 [V]</t>
  </si>
  <si>
    <t>151</t>
  </si>
  <si>
    <t>28375952</t>
  </si>
  <si>
    <t>deska EPS 70 fasádní ?=0,039 tl 160mm</t>
  </si>
  <si>
    <t>152</t>
  </si>
  <si>
    <t>OSTENI OTVORU NAD TERENEM 
'ALT.PRETAZENI 30 MM PRES OTVOR 
'/viz vykres c.15 a detaily/ 
0.80+(2.00-1.20)*2=2.400 [A] 
1.56+(2.95-1.20)*2=5.060 [B] 
1.56+(2.95-0.50)*2=6.460 [C] 
(1.20+1.95)*2*30=189.000 [D] 
(1.20+2.15)*2*6=40.200 [E] 
(0.75+1.50)*2*10=45.000 [F] 
(1.20+1.95)*2*18=113.400 [G] 
(1.20+1.95)*2*1=6.300 [H] 
Celkem: 2.4+5.06+6.46+189+40.2+45+113.4+6.3=407.820 [I]</t>
  </si>
  <si>
    <t>153</t>
  </si>
  <si>
    <t>28375931</t>
  </si>
  <si>
    <t>deska EPS 70 fasádní ?=0,039 tl 30mm</t>
  </si>
  <si>
    <t>154</t>
  </si>
  <si>
    <t>783809237</t>
  </si>
  <si>
    <t>Montáž ozdobných prvků na fasádní plochy (materiál ve specifikaci ) s převažujícím délkovým rozměrem ornamentových, výšky přes 200 mm</t>
  </si>
  <si>
    <t>SK07 - DOPLNENI RIMS 
'/viz skladby konstrukci - odhad/ 
50.00=50.000 [A] 
Celkem: 50=50.000 [B]</t>
  </si>
  <si>
    <t>155</t>
  </si>
  <si>
    <t>28374124</t>
  </si>
  <si>
    <t>dekorační prvek fasádní průběžná římsa v do300mm</t>
  </si>
  <si>
    <t>50*1.1 Přepočtené koeficientem množství=55.000 [A] 
Celkem: 55=55.000 [B]</t>
  </si>
  <si>
    <t>156</t>
  </si>
  <si>
    <t>622142001.1</t>
  </si>
  <si>
    <t>BOCNI SOKLOVE ZIDKY PRISTRESKU 
'/viz vykres c.02+14 - odmereno/ 
(0.30+1.50*2)*1.10*2=7.260 [A] 
(0.30+1.80)*2*1.10*2=9.240 [B] 
0.30*(1.50*2+1.80*2)=1.980 [C] 
2.00=2.000 [D] 
Celkem: 7.26+9.24+1.98+2=20.480 [E]</t>
  </si>
  <si>
    <t>157</t>
  </si>
  <si>
    <t>622531012</t>
  </si>
  <si>
    <t>Omítka tenkovrstvá silikonová vnějších ploch probarvená bez penetrace zatíraná (škrábaná), zrnitost 1,5 mm stěn</t>
  </si>
  <si>
    <t>SK08- OBVODOVA STENA POD TERENEM U SVETLIKU 
'/viz vykres c.08+14 a skladby konstrukci/ 
2.00*4=8.000 [A] 
'SK10 - OBVODOVA STENA SOKL 
'/viz vykres c.09+10+14+15+16 a skladby konstrukci/ 
116.419=116.419 [B] 
'SK07- OBVODOVA STENA NAD TERENEM 
1055.024=1 055.024 [C] 
'OSTENI OTVORU 
30.30*0.16=4.848 [D] 
407.82*0.16=65.251 [E] 
'RIMSY 
50.00*0.50=25.000 [F] 
'BOCNI ZIDKY PRISTRESKU 
20.48=20.480 [G] 
Celkem: 8+116.419+1055.024+4.848+65.251+25+20.48=1 295.022 [H]</t>
  </si>
  <si>
    <t>158</t>
  </si>
  <si>
    <t>159</t>
  </si>
  <si>
    <t>623131111</t>
  </si>
  <si>
    <t>Podkladní a spojovací vrstva vnějších omítaných ploch polymercementový spojovací můstek nanášený ručně pilířů nebo sloupů</t>
  </si>
  <si>
    <t>RIMSY 
50.00*0.50=25.000 [A] 
'BOCNI ZIDKY PRISTRESKU 
20.48=20.480 [B] 
Celkem: 25+20.48=45.480 [C]</t>
  </si>
  <si>
    <t>160</t>
  </si>
  <si>
    <t>62246197R</t>
  </si>
  <si>
    <t>Přípl ZKD barvu om vněj šlech</t>
  </si>
  <si>
    <t>BAREVNE RESENI FASADY 
'PRIPLATEK ZA KAZDOU DALSI BARVU 
1295.022=1 295.022 [A] 
Celkem: 1295.022=1 295.022 [B]</t>
  </si>
  <si>
    <t>161</t>
  </si>
  <si>
    <t>619995001</t>
  </si>
  <si>
    <t>Začištění omítek (s dodáním hmot) kolem oken, dveří, podlah, obkladů apod.</t>
  </si>
  <si>
    <t>VENKOVNI SPARA OKEN A DVERI 
30.30=30.300 [A] 
407.82=407.820 [B] 
Celkem: 30.3+407.82=438.120 [C]</t>
  </si>
  <si>
    <t>162</t>
  </si>
  <si>
    <t>622252001</t>
  </si>
  <si>
    <t>Montáž profilů kontaktního zateplení zakládacích soklových připevněných hmoždinkami</t>
  </si>
  <si>
    <t>41.09*3+13.17*2=149.610 [A] 
4.16*8+15.00=48.280 [B] 
Celkem: 149.61+48.28=197.890 [C]</t>
  </si>
  <si>
    <t>163</t>
  </si>
  <si>
    <t>59051638</t>
  </si>
  <si>
    <t>profil zakládací Al tl 1,0mm pro ETICS pro izolant tl 160mm</t>
  </si>
  <si>
    <t>164</t>
  </si>
  <si>
    <t>622252002</t>
  </si>
  <si>
    <t>Montáž profilů kontaktního zateplení ostatních stěnových, dilatačních apod. lepených do tmelu</t>
  </si>
  <si>
    <t>ROHOVE 
8.40*14+10.40*4+11.50*16+2.50*8=363.200 [A] 
41.41*3+13.17*4+50.00=226.910 [B] 
Mezisoučet: 363.2+226.91=590.110 [C] 
'PARAPETNI 
1.20*36+0.75*10+1.10*4=55.100 [D] 
1.20*22+8.00=34.400 [E] 
Mezisoučet: 55.1+34.4=89.500 [F] 
'OSTENI 
438.12-89.50+30.00=378.620 [G] 
Mezisoučet: 378.62=378.620 [H] 
Celkem: 363.2+226.91+55.1+34.4+378.62=1 058.230 [I]</t>
  </si>
  <si>
    <t>165</t>
  </si>
  <si>
    <t>59051486</t>
  </si>
  <si>
    <t>profil rohový PVC 15x15mm s výztužnou tkaninou š 100mm pro ETICS</t>
  </si>
  <si>
    <t>166</t>
  </si>
  <si>
    <t>59051512</t>
  </si>
  <si>
    <t>profil začišťovací s okapnicí PVC s výztužnou tkaninou pro parapet ETICS</t>
  </si>
  <si>
    <t>167</t>
  </si>
  <si>
    <t>28342205</t>
  </si>
  <si>
    <t>profil začišťovací PVC 6mm s výztužnou tkaninou pro ostění ETICS</t>
  </si>
  <si>
    <t>Podlahy a podlahové konstrukce</t>
  </si>
  <si>
    <t>168</t>
  </si>
  <si>
    <t>631311131</t>
  </si>
  <si>
    <t>Doplnění dosavadních mazanin prostým betonem s dodáním hmot, bez potěru, plochy jednotlivě do 1 m2 a tl. přes 80 mm</t>
  </si>
  <si>
    <t>DOPLNENI PODLAHY KOLEM STEN VYTAHU 
'1.PP - SK09 
'/viz vykres c.01 - PS 20-04-11/ 
0.15*(3.90+1.80+1.30+1.57*2)*0.15=0.228 [A] 
0.05=0.050 [B] 
Celkem: 0.228+0.05=0.278 [C]</t>
  </si>
  <si>
    <t>169</t>
  </si>
  <si>
    <t>635111411</t>
  </si>
  <si>
    <t>Doplnění násypu pod dlažby, podlahy a mazaniny pískem neupraveným (s dodáním hmot), s udusáním a urovnáním povrchu násypu plochy jednotlivě do 2 m2</t>
  </si>
  <si>
    <t>DOPLNENI PODSYPU PODLAHY KOLEM STEN VYTAHU 
'1.PP - SK09 
'/viz vykres c.01 - PS 20-04-11/ 
0.15*(3.90+1.80+1.30+1.57*2)*0.20=0.304 [A] 
0.05=0.050 [B] 
Celkem: 0.304+0.05=0.354 [C]</t>
  </si>
  <si>
    <t>170</t>
  </si>
  <si>
    <t>965046111</t>
  </si>
  <si>
    <t>Broušení stávajících betonových podlah úběr do 3 mm</t>
  </si>
  <si>
    <t>BP13 - KAMENNE SCHODISTE  
'1.PP 
'/viz vykres c.01+06 - odmereno/ 
16.50=16.500 [A] 
'1.NP 
'/viz vykres c.02+06- odmereno/ 
19.80=19.800 [B] 
'2.NP-PUDA 
'/viz vykres c.04+10 - odmereno/ 
18.90=18.900 [C] 
Mezisoučet: 16.5+19.8+18.9=55.200 [D] 
'SK09 - STAV.PODLAHY NA TERENU 
'1.PP 
'/viz vykres c.01+08/ 
9.30+20.63=29.930 [E] 
'BP07 - STAV.PODLAHA POD PVC 
'1.NP 
'/viz vykres c.02+06/ 
13.21+13.88+13.56+10.04+12.74=63.430 [F] 
'SK02A +SK 02C - POD KERAMICKOU DLAZBU 
'/viz vykres c.09+14 a skladby konstrukci/ 
97.45+3.07+5.04+1.52=107.080 [G] 
14.02+7.99+5.03+9.66+4.60+43.19=84.490 [H] 
Mezisoučet: 29.93+63.43+107.08+84.49=284.930 [I] 
Celkem: 16.5+19.8+18.9+29.93+63.43+107.08+84.49=340.130 [J]</t>
  </si>
  <si>
    <t>171</t>
  </si>
  <si>
    <t>965046119</t>
  </si>
  <si>
    <t>Broušení stávajících betonových podlah Příplatek k ceně za každý další 1 mm úběru</t>
  </si>
  <si>
    <t>340.13*2=680.260 [A] 
Celkem: 680.26=680.260 [B]</t>
  </si>
  <si>
    <t>172</t>
  </si>
  <si>
    <t>952902241</t>
  </si>
  <si>
    <t>Čištění budov při provádění oprav a udržovacích prací schodišť drhnutím s chemickými prostředky</t>
  </si>
  <si>
    <t>BP13 
55.20=55.200 [A] 
Celkem: 55.2=55.200 [B]</t>
  </si>
  <si>
    <t>173</t>
  </si>
  <si>
    <t>952902141</t>
  </si>
  <si>
    <t>Čištění budov při provádění oprav a udržovacích prací podlah drsných nebo chodníků drhnutím s chemickými prostředky</t>
  </si>
  <si>
    <t>SK09 +BP07+SK02A+ SK02C 
284.93=284.930 [A] 
Celkem: 284.93=284.930 [B]</t>
  </si>
  <si>
    <t>174</t>
  </si>
  <si>
    <t>952902021</t>
  </si>
  <si>
    <t>Čištění budov při provádění oprav a udržovacích prací podlah hladkých zametením</t>
  </si>
  <si>
    <t>SK04 - PODLAHA PUDY - 2x 
'/viz vykres c.11+14 - legenda mistnosti/ 
426.65*2=853.300 [A] 
Celkem: 853.3=853.300 [B]</t>
  </si>
  <si>
    <t>175</t>
  </si>
  <si>
    <t>631311135</t>
  </si>
  <si>
    <t>Mazanina z betonu prostého bez zvýšených nároků na prostředí tl. přes 120 do 240 mm tř. C 20/25</t>
  </si>
  <si>
    <t>SK01 - PODLAHA NA TERENU NOVA 
'1.PP 
'/viz vykres c.08 a skladby konstrukci - odhad tr.betonu/ 
(17.63+69.35+14.00+7.00+12.60+3.60)*0.15=18.627 [A] 
(3.65+4.67+12.53+5.01+9.52)*0.15=5.307 [B] 
(13.84+22.25+9.12+12.65+19.45)*0.15=11.597 [C] 
'Nerovnost podlozi 
2.50=2.500 [D] 
Celkem: 18.627+5.307+11.597+2.5=38.031 [E]</t>
  </si>
  <si>
    <t>176</t>
  </si>
  <si>
    <t>631319175</t>
  </si>
  <si>
    <t>Příplatek k cenám mazanin za stržení povrchu spodní vrstvy mazaniny latí před vložením výztuže nebo pletiva pro tl. obou vrstev mazaniny přes 120 do 240 mm</t>
  </si>
  <si>
    <t>177</t>
  </si>
  <si>
    <t>631311125</t>
  </si>
  <si>
    <t>Mazanina z betonu prostého bez zvýšených nároků na prostředí tl. přes 80 do 120 mm tř. C 20/25</t>
  </si>
  <si>
    <t xml:space="preserve"> 1.NP - NOVA PODLAHA 
'/viz vykres c.09+14 a skladby konstrukci/ 
'SK02A + SK02C - POD KERAM.DLAZBU 
(97.45+3.07+5.04+1.52)*0.10=10.708 [A] 
(14.02+7.99+5.03+9.66+4.60+43.19)*0.10=8.449 [B] 
'SK02B - POD VINYL 
(11.13+4.99+13.56)*0.10=2.968 [C] 
Celkem: 10.708+8.449+2.968=22.125 [D]</t>
  </si>
  <si>
    <t>178</t>
  </si>
  <si>
    <t>631319173</t>
  </si>
  <si>
    <t>Příplatek k cenám mazanin za stržení povrchu spodní vrstvy mazaniny latí před vložením výztuže nebo pletiva pro tl. obou vrstev mazaniny přes 80 do 120 mm</t>
  </si>
  <si>
    <t>179</t>
  </si>
  <si>
    <t>631362021</t>
  </si>
  <si>
    <t>Výztuž mazanin ze svařovaných sítí z drátů typu KARI</t>
  </si>
  <si>
    <t>SK01 
'1.PP 
(17.63+69.35+14.00+7.00+12.60+3.60)*7.900*0.001*1.20=1.177 [A] 
(3.65+4.67+12.53+5.01+9.52)*7.900*0.001*1.20=0.335 [B] 
(13.84+22.25+9.12+12.65+19.45)*7.900*0.001*1.20=0.733 [C] 
0.150=0.150 [D] 
'SK02A + SK02C + SK02B 
'1.NP - ZASEKANA DO ZDIVA 
(97.45+3.07+5.04+1.52)*7.900*0.001*1.30=1.100 [E] 
(14.02+7.99+5.03+9.66+4.60+43.19)*7.900*0.001*1.30=0.868 [F] 
(11.13+4.99+13.56)*7.900*0.001*1.30=0.305 [G] 
0.200=0.200 [H] 
Celkem: 1.177+0.335+0.733+0.15+1.1+0.868+0.305+0.2=4.868 [I]</t>
  </si>
  <si>
    <t>180</t>
  </si>
  <si>
    <t>635111241</t>
  </si>
  <si>
    <t>Násyp ze štěrkopísku, písku nebo kameniva pod podlahy se zhutněním z kameniva hrubého 8-16</t>
  </si>
  <si>
    <t>SK01 - PODLAHA NA TERENU NOVA 
'1.PP 
'/viz vykres c.08 a skladby konstrukci - sterkovy podsyp/ 
(17.63+69.35+14.00+7.00+12.60+3.60)*0.10=12.418 [A] 
(3.65+4.67+12.53+5.01+9.52)*0.10=3.538 [B] 
(13.84+22.25+9.12+12.65+19.45)*0.10=7.731 [C] 
'Nerovnost podlozi 
1.20=1.200 [D] 
Celkem: 12.418+3.538+7.731+1.2=24.887 [E]</t>
  </si>
  <si>
    <t>181</t>
  </si>
  <si>
    <t>632451421</t>
  </si>
  <si>
    <t>Doplnění cementového potěru na mazaninách a betonových podkladech (s dodáním hmot), hlazeného dřevěným nebo ocelovým hladítkem, plochy jednotlivě do 1 m2 a tl. přes 10 do 20 mm</t>
  </si>
  <si>
    <t>BP07 - STAV.PODLAHA POD PVC - 30% 
'1.NP 
'/viz vykres c.02+06/ 
(13.21+13.88+13.56+10.04+12.74)*0.30=19.029 [A] 
Celkem: 19.029=19.029 [B]</t>
  </si>
  <si>
    <t>182</t>
  </si>
  <si>
    <t>BP07 - PENETRACE 
19.029=19.029 [A] 
Celkem: 19.029=19.029 [B]</t>
  </si>
  <si>
    <t>183</t>
  </si>
  <si>
    <t>632451232</t>
  </si>
  <si>
    <t>Potěr cementový samonivelační litý tř. C 25, tl. přes 35 do 40 mm</t>
  </si>
  <si>
    <t>VYROVNANI KLENBY TL.30-50 MM 
'1.NP 
'/viz vykres c.09 a skladby konstrukci/ 
'SK02A + SK02C 
97.45+3.07+5.04+1.52=107.080 [A] 
14.02+7.99+5.03+9.66+4.60+43.19=84.490 [B] 
'SK02B 
11.13+4.99+13.56=29.680 [C] 
Celkem: 107.08+84.49+29.68=221.250 [D]</t>
  </si>
  <si>
    <t>Osazování výplní otvorů</t>
  </si>
  <si>
    <t>184</t>
  </si>
  <si>
    <t>6429451R1</t>
  </si>
  <si>
    <t>Osazení a dodávka ocelových zárubní protipožárních dveří do vynechaného otvoru, s obetonováním, dveří jednokřídlových do 2,5 m2</t>
  </si>
  <si>
    <t>ZARUBNE PRO POZARNI DVERE VC.DODANI 
'DLE POZADAVKU PD - DO ZDIVA A SDK 
'/viz vypis PSV prvku/ 
'D5 
'P - 900/2000 MM 
1=1.000 [A] 
'D6 
'P - 800/1970 MM 
1=1.000 [B] 
'D10 
'L/P - 800/2000 MM 
1+1=2.000 [C] 
'D11 
'L - 800/2000 MM 
1=1.000 [D] 
'D16 
'L - 900/2000 MM 
1=1.000 [E] 
'D27 
'L-800/1970 MM 
1=1.000 [F] 
'D42 
'L/P - 900/2000 MM 
1+1=2.000 [G] 
Celkem: 1+1+2+1+1+1+2=9.000 [H]</t>
  </si>
  <si>
    <t>185</t>
  </si>
  <si>
    <t>642945111</t>
  </si>
  <si>
    <t>Osazování ocelových zárubní protipožárních nebo protiplynových dveří do vynechaného otvoru, s obetonováním, dveří jednokřídlových do 2,5 m2</t>
  </si>
  <si>
    <t>ZARUBNE BEZPECNOSTNI RC2  
'D2 
'P -900/1970 MM 
1=1.000 [A] 
'D3 
'P-800/1970 MM 
1=1.000 [B] 
Celkem: 1+1=2.000 [C]</t>
  </si>
  <si>
    <t>186</t>
  </si>
  <si>
    <t>5533158R</t>
  </si>
  <si>
    <t>zárubeň jednokřídlá ocelová pro zdění bezpečnostní třídy RC2 tl stěny do 110 mm rozměru 800, 900/1970-2250mm</t>
  </si>
  <si>
    <t>187</t>
  </si>
  <si>
    <t>642944121</t>
  </si>
  <si>
    <t>Osazení ocelových dveřních zárubní lisovaných nebo z úhelníků dodatečně s vybetonováním prahu, plochy do 2,5 m2</t>
  </si>
  <si>
    <t>ZARUBNE PRO VNITRNI DVERE 
'/viz vypis PSV prvku/ 
'D1 
1=1.000 [A] 
'D9 
2=2.000 [B] 
'D12 
1=1.000 [C] 
'D13 
1=1.000 [D] 
'D14 
1=1.000 [E] 
'D15 
1=1.000 [F] 
'D23 
5=5.000 [G] 
'D24 
1=1.000 [H] 
'D25 
1=1.000 [I] 
'D26 
3=3.000 [J] 
'D28 
1=1.000 [K] 
'D29 
1=1.000 [L] 
'D30 
5=5.000 [M] 
'D31 
4=4.000 [N] 
'D32 
2=2.000 [O] 
'D33 
1=1.000 [P] 
'D34 
1=1.000 [Q] 
'D35 
1=1.000 [R] 
'D36 
1=1.000 [S] 
'D37 
1=1.000 [T] 
Celkem: 1+2+1+1+1+1+5+1+1+3+1+1+5+4+2+1+1+1+1+1=35.000 [U]</t>
  </si>
  <si>
    <t>188</t>
  </si>
  <si>
    <t>55331481</t>
  </si>
  <si>
    <t>zárubeň jednokřídlá ocelová pro zdění tl stěny 75-100mm rozměru 700/1970, 2100mm</t>
  </si>
  <si>
    <t>189</t>
  </si>
  <si>
    <t>55331482</t>
  </si>
  <si>
    <t>zárubeň jednokřídlá ocelová pro zdění tl stěny 75-100mm rozměru 800/1970, 2100mm</t>
  </si>
  <si>
    <t>190</t>
  </si>
  <si>
    <t>55331487</t>
  </si>
  <si>
    <t>zárubeň jednokřídlá ocelová pro zdění tl stěny 110-150mm rozměru 800/1970, 2100mm</t>
  </si>
  <si>
    <t>191</t>
  </si>
  <si>
    <t>55331483</t>
  </si>
  <si>
    <t>zárubeň jednokřídlá ocelová pro zdění tl stěny 75-100mm rozměru 900/1970, 2100mm</t>
  </si>
  <si>
    <t>192</t>
  </si>
  <si>
    <t>55331488</t>
  </si>
  <si>
    <t>zárubeň jednokřídlá ocelová pro zdění tl stěny 110-150mm rozměru 900/1970, 2100mm</t>
  </si>
  <si>
    <t>711</t>
  </si>
  <si>
    <t>Izolace proti vodě, vlhkosti a plynům</t>
  </si>
  <si>
    <t>193</t>
  </si>
  <si>
    <t>711131811</t>
  </si>
  <si>
    <t>Odstranění izolace proti zemní vlhkosti na ploše vodorovné V</t>
  </si>
  <si>
    <t>BP09 - IZOLACE V PODLAZE 
'1.NP 
'/viz vykres c.02/ 
1.92*4.15=7.968 [A] 
Celkem: 7.968=7.968 [B]</t>
  </si>
  <si>
    <t>194</t>
  </si>
  <si>
    <t>997013214</t>
  </si>
  <si>
    <t>Vnitrostaveništní doprava suti a vybouraných hmot vodorovně do 50 m svisle ručně pro budovy a haly výšky přes 12 do 15 m</t>
  </si>
  <si>
    <t>K MISTU NALOZENI 
0.032=0.032 [A] 
Celkem: 0.032=0.032 [B]</t>
  </si>
  <si>
    <t>195</t>
  </si>
  <si>
    <t>Poplatek za uložení stavebního odpadu na skládce (skládkovné) z izolačních materiálů zatříděného do Katalogu odpadů pod kódem 17 06 04 VČETNĚ DOPRAVY</t>
  </si>
  <si>
    <t>0.032=0.032 [A] 
Celkem: 0.032=0.032 [B]</t>
  </si>
  <si>
    <t>196</t>
  </si>
  <si>
    <t>R POL 5</t>
  </si>
  <si>
    <t>Hydroizolační dvousložková stěrka na cementové bázi vč.těsnení dilatačních a svislých spar a koutů</t>
  </si>
  <si>
    <t>HYDROIZOLACNI STERKA PODLAH 
'1.NP - POD KERAM.DLAZBU 
'/viz vykres c.09 a skladba konstrukci/ 
'SK02A + SK02C 
97.45+3.07+5.04+1.52=107.080 [A] 
14.02+7.99+5.03+9.66+4.60+43.19=84.490 [B] 
'1.NP - POD VINYL 
'SK02B 
11.13+4.99+13.56=29.680 [C] 
Celkem: 107.08+84.49+29.68=221.250 [D]</t>
  </si>
  <si>
    <t>197</t>
  </si>
  <si>
    <t>R POL 6</t>
  </si>
  <si>
    <t>Penetrace pod hydroizolační stěrku</t>
  </si>
  <si>
    <t>221.25=221.250 [A] 
Celkem: 221.25=221.250 [B]</t>
  </si>
  <si>
    <t>198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</si>
  <si>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</si>
  <si>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</si>
  <si>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</si>
  <si>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199</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</si>
  <si>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</si>
  <si>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</si>
  <si>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</si>
  <si>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</si>
  <si>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</si>
  <si>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200</t>
  </si>
  <si>
    <t>712400841</t>
  </si>
  <si>
    <t>Ostatní práce při odstranění povlakové krytiny střech šikmých přes 10° do 30° mechu odškrabáním a očištěním s oškrabáním povrchu</t>
  </si>
  <si>
    <t>STAV.SKLADBA STRECHY 
'PODKLADNI ASF.LEPENKA 2x 
'BP15 
'/viz vykres c.05+06+07/ 
42.87*8.126*2*2=1 393.446 [A] 
-7.70*3.315*4*2=- 204.204 [B] 
-7.70*3.90/2*4*2=- 120.120 [C] 
4.50*3.315*2*4*2=238.680 [D] 
4.50/2*3.90*2*4*2=140.400 [E] 
44.00=44.000 [F] 
Celkem: 1393.446+-204.204+-120.12+238.68+140.4+44=1 492.202 [G]</t>
  </si>
  <si>
    <t>201</t>
  </si>
  <si>
    <t>997013211</t>
  </si>
  <si>
    <t>Vnitrostaveništní doprava suti a vybouraných hmot vodorovně do 50 m svisle ručně pro budovy a haly výšky do 6 m</t>
  </si>
  <si>
    <t>DOPRAVA KE SHOZU NEBO LAVCE 
14.922=14.922 [A] 
Celkem: 14.922=14.922 [B]</t>
  </si>
  <si>
    <t>202</t>
  </si>
  <si>
    <t>14.922=14.922 [A] 
Celkem: 14.922=14.922 [B]</t>
  </si>
  <si>
    <t>713</t>
  </si>
  <si>
    <t>Izolace tepelné</t>
  </si>
  <si>
    <t>203</t>
  </si>
  <si>
    <t>713121121</t>
  </si>
  <si>
    <t>Montáž tepelné izolace podlah rohožemi, pásy, deskami, dílci, bloky (izolační materiál ve specifikaci) kladenými volně dvouvrstvá</t>
  </si>
  <si>
    <t>SK04 - PODLAHA PUDY 
'2 x MINERALNI VATA 
'/viz vykres c.11+14 - legenda mistnosti/ 
426.65=426.650 [A] 
Celkem: 426.65=426.650 [B]</t>
  </si>
  <si>
    <t>204</t>
  </si>
  <si>
    <t>63148010</t>
  </si>
  <si>
    <t>deska tepelně izolační minerální univerzální ?=0,038-0,039  tl 180mm</t>
  </si>
  <si>
    <t>426.65*2.1 Přepočtené koeficientem množství=895.965 [A] 
Celkem: 895.965=895.965 [B]</t>
  </si>
  <si>
    <t>205</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</si>
  <si>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</si>
  <si>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</si>
  <si>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</si>
  <si>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SK04 - PAROTESNA FOLIE 
426.65=426.650 [A] 
Celkem: 426.65=426.650 [B]</t>
  </si>
  <si>
    <t>206</t>
  </si>
  <si>
    <t>28329012</t>
  </si>
  <si>
    <t>fólie PE vyztužená pro parotěsnou vrstvu (reakce na oheň - třída F) 140g/m2</t>
  </si>
  <si>
    <t>426.65*1.1655 Přepočtené koeficientem množství=497.261 [A] 
Celkem: 497.261=497.261 [B]</t>
  </si>
  <si>
    <t>207</t>
  </si>
  <si>
    <t>713191132</t>
  </si>
  <si>
    <t>Montáž tepelné izolace stavebních konstrukcí - doplňky a konstrukční součásti podlah, stropů vrchem nebo střech překrytím fólií separační z PE</t>
  </si>
  <si>
    <t>SK04 - GEOTEXTILIE 
426.65=426.650 [A] 
Celkem: 426.65=426.650 [B]</t>
  </si>
  <si>
    <t>208</t>
  </si>
  <si>
    <t>69311081</t>
  </si>
  <si>
    <t>geotextilie netkaná separační, ochranná, filtrační, drenážní PES 300g/m2</t>
  </si>
  <si>
    <t>209</t>
  </si>
  <si>
    <t>713121111</t>
  </si>
  <si>
    <t>Montáž tepelné izolace podlah rohožemi, pásy, deskami, dílci, bloky (izolační materiál ve specifikaci) kladenými volně jednovrstvá</t>
  </si>
  <si>
    <t>PODLAHY 1.NP  
'/viz vykres c.09 a skladby konstrukci/ 
'SK02A + SK02C - POD KERAM.DLAZBU 
97.45+3.07+5.04+1.52=107.080 [A] 
14.02+7.99+5.03+9.66+4.60+43.19=84.490 [B] 
'SK02B  - POD VINYL 
11.13+4.99+13.56=29.680 [C] 
Celkem: 107.08+84.49+29.68=221.250 [D]</t>
  </si>
  <si>
    <t>210</t>
  </si>
  <si>
    <t>28376385</t>
  </si>
  <si>
    <t>deska z polystyrénu XPS, hrana rovná, polo či pero drážka a hladký povrch</t>
  </si>
  <si>
    <t>211</t>
  </si>
  <si>
    <t>SK02A+ SK02C + SK02B - FOLIE 
221.25=221.250 [A] 
Celkem: 221.25=221.250 [B]</t>
  </si>
  <si>
    <t>212</t>
  </si>
  <si>
    <t>28323055</t>
  </si>
  <si>
    <t>fólie PE (500 kg/m3) separační podlahová oddělující tepelnou izolaci tl 0,8mm</t>
  </si>
  <si>
    <t>213</t>
  </si>
  <si>
    <t>998713103</t>
  </si>
  <si>
    <t>Přesun hmot pro izolace tepelné stanovený z hmotnosti přesunovaného materiálu vodorovná dopravní vzdálenost do 50 m v objektech výšky přes 12 m do 24 m</t>
  </si>
  <si>
    <t>6.235=6.235 [A] 
Celkem: 6.235=6.235 [B]</t>
  </si>
  <si>
    <t>214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</si>
  <si>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</si>
  <si>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</si>
  <si>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</si>
  <si>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761</t>
  </si>
  <si>
    <t>Konstrukce prosvětlovací</t>
  </si>
  <si>
    <t>215</t>
  </si>
  <si>
    <t>761661061</t>
  </si>
  <si>
    <t>Osazení sklepních světlíků (anglických dvorků) včetně osazení roštu, osazení odvodňovacího prvku a osazení pojistky (proti vloupání ) hloubky přes 1,0 m, šířky</t>
  </si>
  <si>
    <t>Osazení sklepních světlíků (anglických dvorků) včetně osazení roštu, osazení odvodňovacího prvku a osazení pojistky (proti vloupání ) hloubky přes 1,0 m, šířky do 1,0 m</t>
  </si>
  <si>
    <t>SKLEPNI SVETLIKY 
'/viz vypis PSV prvku/ 
'Z4 
4=4.000 [A] 
Celkem: 4=4.000 [B]</t>
  </si>
  <si>
    <t>216</t>
  </si>
  <si>
    <t>5624525R</t>
  </si>
  <si>
    <t>Z4 - světlík sklepní (anglický dvorek) pochozí včetně odvodňovacího prvku rošt mřížkový  1430x1373x429mm</t>
  </si>
  <si>
    <t>217</t>
  </si>
  <si>
    <t>998761103</t>
  </si>
  <si>
    <t>Přesun hmot pro konstrukce prosvětlovací stanovený z hmotnosti přesunovaného materiálu vodorovná dopravní vzdálenost do 50 m v objektech výšky přes 12 do 24 m</t>
  </si>
  <si>
    <t>218</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</si>
  <si>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</si>
  <si>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</si>
  <si>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</si>
  <si>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</si>
  <si>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</si>
  <si>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219</t>
  </si>
  <si>
    <t>762341811</t>
  </si>
  <si>
    <t>Demontáž bednění a laťování bednění střech rovných, obloukových, sklonu do 60° se všemi nadstřešními konstrukcemi z prken hrubých, hoblovaných tl. do 32 mm</t>
  </si>
  <si>
    <t>BEDNENI STRECHY PRISTRESKU 
'BP21 
'/viz vykres c.12+14/ 
41.09*5.379=221.023 [A] 
Mezisoučet: 221.023=221.023 [B] 
'BEDNENI STRECHY OBJEKTU 
'BP15 
'/viz vykres c.05+06+07/ 
42.87*8.126*2=696.723 [C] 
-7.70*3.315*4=- 102.102 [D] 
-7.70*3.90/2*4=-60.060 [E] 
4.50*3.315*2*4=119.340 [F] 
4.50/2*3.90*2*4=70.200 [G] 
22.00=22.000 [H] 
Mezisoučet: 696.723+-102.102+-60.06+119.34+70.2+22=746.101 [I] 
Celkem: 221.023+696.723+-102.102+-60.06+119.34+70.2+22=967.124 [J]</t>
  </si>
  <si>
    <t>220</t>
  </si>
  <si>
    <t>762331812</t>
  </si>
  <si>
    <t>Demontáž vázaných konstrukcí krovů sklonu do 60° z hranolů, hranolků, fošen, průřezové plochy přes 120 do 224 cm2</t>
  </si>
  <si>
    <t>STAVAJICI SLOUPKY A KROKVE ZASTRESENI NASTUPISTE 
'CCA 50% PRO VYMENU 
'/viz vykres c.09+14/ 
'BP18 
5.379*42*0.60=135.551 [A] 
'BP22 
3.90*11*0.30=12.870 [B] 
'OSTATNI PRVKY 
12.00=12.000 [C] 
Celkem: 135.551+12.87+12=160.421 [D]</t>
  </si>
  <si>
    <t>221</t>
  </si>
  <si>
    <t>762331933</t>
  </si>
  <si>
    <t>Vyřezání části střešní vazby vázané konstrukce krovů průřezové plochy řeziva přes 224 do 288 cm2, délky vyřezané části krovového prvku přes 5 do 8 m</t>
  </si>
  <si>
    <t>STAVAJICI DREV.HRANENE PRVKY KROVU 
'CCA 60% PRO VYMENU 
'BP18 
'/viz vykres c.04+06/ 
665.00=665.000 [A] 
Celkem: 665=665.000 [B]</t>
  </si>
  <si>
    <t>222</t>
  </si>
  <si>
    <t>762331932</t>
  </si>
  <si>
    <t>Vyřezání části střešní vazby vázané konstrukce krovů průřezové plochy řeziva přes 224 do 288 cm2, délky vyřezané části krovového prvku přes 3 do 5 m</t>
  </si>
  <si>
    <t>BP18 
213.00=213.000 [A] 
Celkem: 213=213.000 [B]</t>
  </si>
  <si>
    <t>223</t>
  </si>
  <si>
    <t>762085811</t>
  </si>
  <si>
    <t>Demontáž kotevních želez hmotnosti do 5 kg</t>
  </si>
  <si>
    <t>224</t>
  </si>
  <si>
    <t>762522811</t>
  </si>
  <si>
    <t>Demontáž podlah s polštáři z prken tl. do 32 mm</t>
  </si>
  <si>
    <t>BP10+BP11 - STAV.PODLAHA Z PRKEN 
'2.NP 
'/viz vykres c.03 - legenda/ 
2.00*2.412=4.824 [A] 
8.50=8.500 [B] 
Celkem: 4.824+8.5=13.324 [C]</t>
  </si>
  <si>
    <t>225</t>
  </si>
  <si>
    <t>762521811</t>
  </si>
  <si>
    <t>Demontáž podlah bez polštářů z prken tl. do 32 mm</t>
  </si>
  <si>
    <t>BP10 - STAVAJICI SKLADBA PODLAHY 
'2.NP 
'/viz vykres c.03 - legenda/ 
2.00*2.412*2=9.648 [A] 
Celkem: 9.648=9.648 [B]</t>
  </si>
  <si>
    <t>226</t>
  </si>
  <si>
    <t>762811922</t>
  </si>
  <si>
    <t>Vyřezání záklopu nebo podbíjení stropů z prken tl. do 32 mm, plochy jednotlivě přes 0,25 do 1,00 m2</t>
  </si>
  <si>
    <t>(2.00+2.412)*2*2=17.648 [A] 
Celkem: 17.648=17.648 [B]</t>
  </si>
  <si>
    <t>227</t>
  </si>
  <si>
    <t>762821911</t>
  </si>
  <si>
    <t>Vyřezání části stropního trámu průřezové plochy do 120 cm2, délky vyřezané části trámu přes 1 do 3 m</t>
  </si>
  <si>
    <t>BP10 - STAVAJICI SKLADBA PODLAHY 
'2.NP 
'/viz vykres c.03 - legenda/ 
2.412*2=4.824 [A] 
Celkem: 4.824=4.824 [B]</t>
  </si>
  <si>
    <t>228</t>
  </si>
  <si>
    <t>762821941</t>
  </si>
  <si>
    <t>Vyřezání části stropního trámu průřezové plochy přes 288 do 450 cm2, délky vyřezané části trámu přes 1 do 3 m</t>
  </si>
  <si>
    <t>229</t>
  </si>
  <si>
    <t>DOPRAVA K LAVCE A K MISTU NALOZENI 
'KROV 
31.180=31.180 [A] 
Celkem: 31.18=31.180 [B]</t>
  </si>
  <si>
    <t>230</t>
  </si>
  <si>
    <t>DOPRAVA K MISTU NALOZENI 
'PODLAHY 
31.803-31.180=0.623 [A] 
Celkem: 0.623=0.623 [B]</t>
  </si>
  <si>
    <t>231</t>
  </si>
  <si>
    <t>Poplatek za uložení stavebního odpadu na skládce (skládkovné) dřevěného zatříděného do Katalogu odpadů pod kódem 17 02 01 VČETNĚ DOPRAVY</t>
  </si>
  <si>
    <t>31.803=31.803 [A] 
Celkem: 31.803=31.803 [B]</t>
  </si>
  <si>
    <t>232</t>
  </si>
  <si>
    <t>762341210</t>
  </si>
  <si>
    <t>Montáž bednění střech rovných a šikmých sklonu do 60° s vyřezáním otvorů z prken hrubých na sraz tl. do 32 mm</t>
  </si>
  <si>
    <t>NOVE BEDNENI-PRKENNY ZAKLOP  
'SK06 - STRECHA OBJEKTU 
'/viz vykres c.05+14+skladby konstrukci/ 
42.87*8.126*2=696.723 [A] 
-7.70*3.315*4=- 102.102 [B] 
-7.70*3.90/2*4=-60.060 [C] 
4.50*3.315*2*4=119.340 [D] 
4.50/2*3.90*2*4=70.200 [E] 
22.00=22.000 [F] 
Mezisoučet: 696.723+-102.102+-60.06+119.34+70.2+22=746.101 [G] 
'SK 11 - STRECHA NASTUPISTE 
'/viz vykres c.09+14+skladby konstrukci/ 
41.09*5.379=221.023 [H] 
Mezisoučet: 221.023=221.023 [I] 
Celkem: 696.723+-102.102+-60.06+119.34+70.2+22+221.023=967.124 [J]</t>
  </si>
  <si>
    <t>233</t>
  </si>
  <si>
    <t>60511093</t>
  </si>
  <si>
    <t>řezivo jehličnaté boční omítané š 80-160mm tl 23mm dl 4-6m</t>
  </si>
  <si>
    <t>234</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</si>
  <si>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</si>
  <si>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</si>
  <si>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</si>
  <si>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NOVE KROKVE 15/15 CM 
'SK11 - STRECHA NASTUPISTE - 50% 
'/viz vykres c.09+14+skladby konstrukci/ 
(5.379*42)*0.50=112.959 [A] 
'OSTATNI PRVKY 
12.00=12.000 [B] 
Celkem: 112.959+12=124.959 [C]</t>
  </si>
  <si>
    <t>235</t>
  </si>
  <si>
    <t>60512130</t>
  </si>
  <si>
    <t>hranol stavební řezivo průřezu do 224cm2 do dl 6m</t>
  </si>
  <si>
    <t>236</t>
  </si>
  <si>
    <t>762332922</t>
  </si>
  <si>
    <t>Doplnění střešní vazby řezivem (materiál v ceně) průřezové plochy přes 120 do 224 cm2</t>
  </si>
  <si>
    <t>NOVE  DREV.HRANENE PRVKY KROVU 
'VYMENA CCA 60%  
'SK06 - KROV OBJEKTU 
'/viz vykres c.05+14+skladby konstrukci/ 
665.00=665.000 [A] 
Celkem: 665=665.000 [B]</t>
  </si>
  <si>
    <t>237</t>
  </si>
  <si>
    <t>762332923</t>
  </si>
  <si>
    <t>Doplnění střešní vazby řezivem (materiál v ceně) průřezové plochy přes 224 do 288 cm2</t>
  </si>
  <si>
    <t>NOVE  DREV.HRANENE PRVKY KROVU 
'VYMENA CCA 60%  
'SK06 - KROV OBJEKTU 
'/viz vykres c.05+14+skladby konstrukci/ 
213.00=213.000 [A] 
Celkem: 213=213.000 [B]</t>
  </si>
  <si>
    <t>238</t>
  </si>
  <si>
    <t>762192902</t>
  </si>
  <si>
    <t>Doplnění části konstrukce stěny z hraněného řeziva - montáž (materiál ve specifikaci) průřezové plochy přes 120 do 224 cm2</t>
  </si>
  <si>
    <t>SLOUPKY ZASTRESENI NASTUPISTE 
'BP22 
12.87=12.870 [A] 
Celkem: 12.87=12.870 [B]</t>
  </si>
  <si>
    <t>239</t>
  </si>
  <si>
    <t>240</t>
  </si>
  <si>
    <t>762395000</t>
  </si>
  <si>
    <t>Spojovací prostředky krovů, bednění a laťování, nadstřešních konstrukcí svory, prkna, hřebíky, pásová ocel, vruty</t>
  </si>
  <si>
    <t>A233 24.178+2.812+0,290 27,280 
B233 665.00*0.15*0.15  14,963 
C233 213.00*0.15*0.18  5,751 
D233 12.87*0.15*0.15  0,290 
E233 "Celkem: A233+B233+C233+D233" 
Součet  48,284</t>
  </si>
  <si>
    <t>241</t>
  </si>
  <si>
    <t>762083121</t>
  </si>
  <si>
    <t>Impregnace řeziva máčením proti dřevokaznému hmyzu, houbám a plísním, třída ohrožení 1 a 2 (dřevo v interiéru)</t>
  </si>
  <si>
    <t>"NOVE I STAVAJICI PRVKY KROVU   
A234 24.178+2.812+0,290  27,280 
B234 (665.00*0.15*0.15)/0.60*1.00  24,938 
C234 (213.00*0.15*0.18)/0.60*1.00  9,585 
D234 (12.87*0.15*0.15)/0.30*1.00  0,965 
E234 "Celkem: A234+B234+C234+D234" 
Součet  62,768</t>
  </si>
  <si>
    <t>242</t>
  </si>
  <si>
    <t>76208510R</t>
  </si>
  <si>
    <t>Práce společné pro tesařské konstrukce montáž a dodávka ocelových spojovacích prostředků kotevních želez příložek, patek, táhel</t>
  </si>
  <si>
    <t>243</t>
  </si>
  <si>
    <t>76208511R</t>
  </si>
  <si>
    <t>Práce společné pro tesařské konstrukce montáž a dodávka ocelových spojovacích prostředků svorníků, šroubů délky přes 150 do 300 mm</t>
  </si>
  <si>
    <t>244</t>
  </si>
  <si>
    <t>762082230</t>
  </si>
  <si>
    <t>Profilování zhlaví trámů a ozdobných konců jednoduché seříznutí dvěma řezy, plochy přes 160 do 320 cm2</t>
  </si>
  <si>
    <t>NOVE KROKVE 
'/odhad/ 
63=63.000 [A] 
Celkem: 63=63.000 [B]</t>
  </si>
  <si>
    <t>245</t>
  </si>
  <si>
    <t>762081150</t>
  </si>
  <si>
    <t>Hoblování hraněného řeziva přímo na staveništi ve staveništní dílně</t>
  </si>
  <si>
    <t>VIDITELNE PRVKY KROVU A SLOUPKY 
'/odhad/ 
23.00=23.000 [A] 
Celkem: 23=23.000 [B]</t>
  </si>
  <si>
    <t>246</t>
  </si>
  <si>
    <t>952902601</t>
  </si>
  <si>
    <t>Čištění budov při provádění oprav a udržovacích prací vysátím prachu z trámů, nosníků apod.</t>
  </si>
  <si>
    <t>STAVAJICI KONSTRUKCE KROVU 
'STRECHA OBJEKTU - 40% 
665.00/0.60*0.40*(0.15+0.15)*2=266.000 [A] 
213.00/0.60*0.40*(0.15+0.18)*2=93.720 [B] 
'STRECHA A KONSTR.ZASTRESENI NASTUPISTE 
124.959*(0.15+0.15)*2=74.975 [C] 
90.00=90.000 [D] 
Celkem: 266+93.72+74.975+90=524.695 [E]</t>
  </si>
  <si>
    <t>247</t>
  </si>
  <si>
    <t>762810036</t>
  </si>
  <si>
    <t>Záklop stropů z dřevoštěpkových desek OSB šroubovaných na rošt na sraz, tloušťky desky 22 mm</t>
  </si>
  <si>
    <t>SK04 - PODLAHA PUDY 
'2 x DESKA KRIZEM KLADENA 
'/viz vykres c.11+14 - legenda mistnosti/ 
426.65*2=853.300 [A] 
Celkem: 853.3=853.300 [B]</t>
  </si>
  <si>
    <t>248</t>
  </si>
  <si>
    <t>76251226R</t>
  </si>
  <si>
    <t>Podlahové konstrukce podkladové montáž a dodávka roštu podkladového tl.180 mm vč.podložek, spojovacích prostředků a impregnace</t>
  </si>
  <si>
    <t>SK04 - PODLAHA PUDY 
426.65*2.50=1 066.625 [A] 
Celkem: 1066.625=1 066.625 [B]</t>
  </si>
  <si>
    <t>249</t>
  </si>
  <si>
    <t>998762103</t>
  </si>
  <si>
    <t>Přesun hmot pro konstrukce tesařské stanovený z hmotnosti přesunovaného materiálu vodorovná dopravní vzdálenost do 50 m v objektech výšky přes 12 do 24 m</t>
  </si>
  <si>
    <t>250</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</si>
  <si>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</si>
  <si>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</si>
  <si>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</si>
  <si>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</si>
  <si>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</si>
  <si>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251</t>
  </si>
  <si>
    <t>76341111R</t>
  </si>
  <si>
    <t>Sanitární příčky vhodné do mokrého prostředí dělící z dřevotřískových desek s HPL-laminátem s melaminovou fólií tl. 28 mm</t>
  </si>
  <si>
    <t>WC SANITARNI PRICKY 
'KOMPLETNI DODAVKA VC.NOZICEK 
'/viz vypis PSV prvku/ 
'D17 
1.95*2.00*2=7.800 [A] 
-0.80*2.00*2=-3.200 [B] 
'D18 
(1.25+2.05)*2.00=6.600 [C] 
-0.80*2.00=-1.600 [D] 
Celkem: 7.8+-3.2+6.6+-1.6=9.600 [E]</t>
  </si>
  <si>
    <t>252</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</si>
  <si>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</si>
  <si>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</si>
  <si>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t>
  </si>
  <si>
    <t>DVERE WC KABINEK 
'D17 
2=2.000 [A] 
'D18 
1=1.000 [B] 
Celkem: 2+1=3.000 [C]</t>
  </si>
  <si>
    <t>253</t>
  </si>
  <si>
    <t>763411216</t>
  </si>
  <si>
    <t>Sanitární příčky vhodné do mokrého prostředí dělící přepážky k pisoárům z kompaktních desek tl. 13 mm</t>
  </si>
  <si>
    <t>ZASTENA 
'KOMPLETNI DODAVKA VC.NEREZ KOTVENI 
'/viz vypis PSV prvku/ 
'S3 
0.45*0.60*1=0.270 [A] 
Celkem: 0.27=0.270 [B]</t>
  </si>
  <si>
    <t>254</t>
  </si>
  <si>
    <t>763111447</t>
  </si>
  <si>
    <t>Příčka ze sádrokartonových desek s nosnou konstrukcí z jednoduchých ocelových profilů UW, CW dvojitě opláštěná deskami protipožárními impregnovanými DFH2 tl. 2</t>
  </si>
  <si>
    <t>Příčka ze sádrokartonových desek s nosnou konstrukcí z jednoduchých ocelových profilů UW, CW dvojitě opláštěná deskami protipožárními impregnovanými DFH2 tl. 2 x 12,5 mm EI 90, příčka tl. 150 mm, profil 100, s izolací, Rw do 59 dB</t>
  </si>
  <si>
    <t>SK15 - NOVE SDK PRICKY 
'PUDA 
'/viz vykres c.11+skladba konstrukci/ 
(2.08*2+1.98+1.80)*3.62=28.743 [A] 
'Odpocet otvoru 
-0.90*2.00*2=-3.600 [B] 
Celkem: 28.743+-3.6=25.143 [C]</t>
  </si>
  <si>
    <t>255</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</si>
  <si>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</si>
  <si>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</si>
  <si>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</si>
  <si>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SK15 - NOVE SDK PRICKY 
'2.NP 
'/viz vykres c.10+14 a skladby konstrukci/ 
(2.40+4.15+2.35)*3.45=30.705 [A] 
(4.90+3.50+1.05+0.60)*3.45=34.673 [B] 
'Odpocet otvoru 
-0.90*2.00=-1.800 [C] 
-0.80*2.00*2=-3.200 [D] 
Celkem: 30.705+34.673+-1.8+-3.2=60.378 [E]</t>
  </si>
  <si>
    <t>256</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</si>
  <si>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</si>
  <si>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</si>
  <si>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</si>
  <si>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SK14 - NOVE SDK PRICKY IMPREGNOVANE 
'2.NP 
'/viz vykres c.10+14 a skladby konstrukci/ 
(2.95+2.55+1.85+1.00)*3.45=28.808 [A] 
(1.30*2+0.90+2.35)*3.45=20.183 [B] 
(2.45+1.00+1.75)*3.45=17.940 [C] 
'Odpocet otvoru 
-0.70*2.00*5=-7.000 [D] 
-0.90*2.00*2=-3.600 [E] 
Celkem: 28.808+20.183+17.94+-7+-3.6=56.331 [F]</t>
  </si>
  <si>
    <t>257</t>
  </si>
  <si>
    <t>763111437</t>
  </si>
  <si>
    <t>Příčka ze sádrokartonových desek s nosnou konstrukcí z jednoduchých ocelových profilů UW, CW dvojitě opláštěná deskami impregnovanými H2 tl. 2 x 12,5 mm EI 60, příčka tl. 150 mm, profil 100, s izolací, Rw do 56 dB</t>
  </si>
  <si>
    <t>SK15 - NOVE SDK PRICKY IMPREGNOVANE 
'2.NP 
'/viz vykres c.10+14 a skladby konstrukci/ 
(2.40+2.35+1.95+0.15+4.30)*3.45=38.468 [A] 
'Odpocet otvoru 
-0.80*2.00*2=-3.200 [B] 
Celkem: 38.468+-3.2=35.268 [C]</t>
  </si>
  <si>
    <t>258</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</si>
  <si>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</si>
  <si>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</si>
  <si>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</si>
  <si>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SDK PREDSTENY 
'2.NP 
'/viz vykres c.10+14 a skladby konstrukci/ 
(0.90*3+0.925)*1.20=4.350 [A] 
Celkem: 4.35=4.350 [B]</t>
  </si>
  <si>
    <t>259</t>
  </si>
  <si>
    <t>763111712</t>
  </si>
  <si>
    <t>Příčka ze sádrokartonových desek ostatní konstrukce a práce na příčkách ze sádrokartonových desek kluzné napojení příčky ke stropu</t>
  </si>
  <si>
    <t>PUDA 
2.08*2+1.98=6.140 [A] 
Celkem: 6.14=6.140 [B]</t>
  </si>
  <si>
    <t>260</t>
  </si>
  <si>
    <t>763111714</t>
  </si>
  <si>
    <t>Příčka ze sádrokartonových desek ostatní konstrukce a práce na příčkách ze sádrokartonových desek zalomení příčky</t>
  </si>
  <si>
    <t>2.NP 
3.45*2=6.900 [A] 
'PUDA 
3.62*2=7.240 [B] 
Celkem: 6.9+7.24=14.140 [C]</t>
  </si>
  <si>
    <t>261</t>
  </si>
  <si>
    <t>763111717</t>
  </si>
  <si>
    <t>Příčka ze sádrokartonových desek ostatní konstrukce a práce na příčkách ze sádrokartonových desek základní penetrační nátěr (oboustranný)</t>
  </si>
  <si>
    <t>25.143=25.143 [A] 
60.378=60.378 [B] 
56.331=56.331 [C] 
35.268=35.268 [D] 
4.35=4.350 [E] 
Celkem: 25.143+60.378+56.331+35.268+4.35=181.470 [F]</t>
  </si>
  <si>
    <t>262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</si>
  <si>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</si>
  <si>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</si>
  <si>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</si>
  <si>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2.NP 
2.40+4.15+2.35=8.900 [A] 
4.90+3.50+1.05+0.60=10.050 [B] 
2.95+2.55+1.85+1.00=8.350 [C] 
1.30*2+0.90+2.35=5.850 [D] 
2.45+1.00+1.75=5.200 [E] 
2.40+2.35+1.95+0.15+4.30=11.150 [F] 
Celkem: 8.9+10.05+8.35+5.85+5.2+11.15=49.500 [G]</t>
  </si>
  <si>
    <t>263</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</si>
  <si>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</si>
  <si>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</si>
  <si>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</si>
  <si>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2.NP 
3.45*2=6.900 [A] 
0.90*3+0.925=3.625 [B] 
'PUDA 
3.62*2=7.240 [C] 
Celkem: 6.9+3.625+7.24=17.765 [D]</t>
  </si>
  <si>
    <t>264</t>
  </si>
  <si>
    <t>763111751</t>
  </si>
  <si>
    <t>Příčka ze sádrokartonových desek Příplatek k cenám za plochu do 6 m2 jednotlivě</t>
  </si>
  <si>
    <t>2.NP 
25.143=25.143 [A] 
4.35=4.350 [B] 
'PUDA 
1.80*3.62=6.516 [C] 
-0.90*2.00=-1.800 [D] 
Celkem: 25.143+4.35+6.516+-1.8=34.209 [E]</t>
  </si>
  <si>
    <t>265</t>
  </si>
  <si>
    <t>763111771</t>
  </si>
  <si>
    <t>Příčka ze sádrokartonových desek Příplatek k cenám za rovinnost speciální tmelení kvality Q3</t>
  </si>
  <si>
    <t>181.47=181.470 [A] 
Celkem: 181.47=181.470 [B]</t>
  </si>
  <si>
    <t>266</t>
  </si>
  <si>
    <t>763131571</t>
  </si>
  <si>
    <t>Podhled ze sádrokartonových desek jednovrstvá zavěšená spodní konstrukce z ocelových profilů CD, UD jednoduše opláštěná deskou impregnovanou protipožární DFH2,</t>
  </si>
  <si>
    <t>Podhled ze sádrokartonových desek jednovrstvá zavěšená spodní konstrukce z ocelových profilů CD, UD jednoduše opláštěná deskou impregnovanou protipožární DFH2, tl. 12,5 mm, bez izolace, EI 15</t>
  </si>
  <si>
    <t>SDK PODHLEDY IMPREGNOVANE 
'1.NP 
'/viz vykres c.09+14 a skladby konstrukci/ 
'SK03A+ SK03B 
5.04+1.52+14.02+7.99=28.570 [A] 
5.03+9.66+4.60=19.290 [B] 
'2.NP 
'/viz vykres c.10+14 a skladby konstrukci/ 
'SK04 
2.45+6.20+1.08+6.12+2.21+1.49=19.550 [C] 
6.76+8.39+4.84+4.72+3.24+1.67+4.89=34.510 [D] 
Celkem: 28.57+19.29+19.55+34.51=101.920 [E]</t>
  </si>
  <si>
    <t>267</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</si>
  <si>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</si>
  <si>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</si>
  <si>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</si>
  <si>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SDK PODHLEDY 
'1.NP 
'/viz vykres c.09+14 a skladby konstrukci/ 
'SK03A+ SK03B 
97.45+11.13+4.99+13.56+43.19=170.320 [A] 
'2.NP 
'/viz vykres c.10+14 a skladby konstrukci/ 
'SK04 
7.96+33.97+9.99+9.62+4.63+8.05=74.220 [B] 
14.37+3.18+13.60+8.03+21.67+17.95=78.800 [C] 
23.49+27.29+16.47+23.49+44.10+3.26=138.100 [D] 
2.95+11.28+14.58+20.80=49.610 [E] 
Celkem: 170.32+74.22+78.8+138.1+49.61=511.050 [F]</t>
  </si>
  <si>
    <t>268</t>
  </si>
  <si>
    <t>763131714</t>
  </si>
  <si>
    <t>Podhled ze sádrokartonových desek ostatní práce a konstrukce na podhledech ze sádrokartonových desek základní penetrační nátěr</t>
  </si>
  <si>
    <t>101.92=101.920 [A] 
511.05=511.050 [B] 
Celkem: 101.92+511.05=612.970 [C]</t>
  </si>
  <si>
    <t>269</t>
  </si>
  <si>
    <t>763131715</t>
  </si>
  <si>
    <t>Podhled ze sádrokartonových desek ostatní práce a konstrukce na podhledech ze sádrokartonových desek stínová spára</t>
  </si>
  <si>
    <t>NAPOJENI NA STENY 
'/prepocet na m/ 
612.97*1.20=735.564 [A] 
Celkem: 735.564=735.564 [B]</t>
  </si>
  <si>
    <t>270</t>
  </si>
  <si>
    <t>763131712</t>
  </si>
  <si>
    <t>Podhled ze sádrokartonových desek ostatní práce a konstrukce na podhledech ze sádrokartonových desek napojení na jiný druh podhledu</t>
  </si>
  <si>
    <t>NAPOJENI NA PROSKLENI 
'2.NP 
'SK04 
(1.60+1.60)*2=6.400 [A] 
Celkem: 6.4=6.400 [B]</t>
  </si>
  <si>
    <t>271</t>
  </si>
  <si>
    <t>763131761</t>
  </si>
  <si>
    <t>Podhled ze sádrokartonových desek Příplatek k cenám za plochu do 3 m2 jednotlivě</t>
  </si>
  <si>
    <t>1.NP 
1.52=1.520 [A] 
'2.NP 
2.45+1.08+2.21+1.49=7.230 [B] 
3.24+1.67=4.910 [C] 
3.26+2.95=6.210 [D] 
Celkem: 1.52+7.23+4.91+6.21=19.870 [E]</t>
  </si>
  <si>
    <t>272</t>
  </si>
  <si>
    <t>763131771</t>
  </si>
  <si>
    <t>Podhled ze sádrokartonových desek Příplatek k cenám za rovinnost kvality speciální tmelení kvality Q3</t>
  </si>
  <si>
    <t>612.97=612.970 [A] 
Celkem: 612.97=612.970 [B]</t>
  </si>
  <si>
    <t>273</t>
  </si>
  <si>
    <t>763751212</t>
  </si>
  <si>
    <t>Montáž podlah z podlahových panelů tl. do 240 mm, plochy přes 3 do 10 m2</t>
  </si>
  <si>
    <t>CEMENTOVLAKNITE DESKY POD KERAMICKOU DLAZBU 
'2.NP 
'/viz vykres c.10 a skladby konstrukci/ 
'SK03A 
9.62+2.45+6.20+1.08+8.05+6.12+2.21=35.730 [A] 
1.49+6.76+8.39+4.84+4.72+1.95+3.24+1.67+4.89=37.950 [B] 
7.00=7.000 [C] 
Mezisoučet: 35.73+37.95+7=80.680 [D] 
'CEMENTOVLAKNITE DESKY POD VINYL 
'2.NP 
'SK03B 
7.96+33.97+9.99+4.63+14.37=70.920 [E] 
3.18+13.60+8.03+21.67+17.95=64.430 [F] 
23.49+27.29+16.47+23.49=90.740 [G] 
44.10+3.29+2.95+11.28+14.58+20.80=97.000 [H] 
23.00=23.000 [I] 
Mezisoučet: 70.92+64.43+90.74+97+23=346.090 [J] 
Celkem: 35.73+37.95+7+70.92+64.43+90.74+97+23=426.770 [K]</t>
  </si>
  <si>
    <t>274</t>
  </si>
  <si>
    <t>59030980</t>
  </si>
  <si>
    <t>deska cementovláknitá tl 12,5mm</t>
  </si>
  <si>
    <t>426.77*1.1 Přepočtené koeficientem množství=469.447 [A] 
Celkem: 469.447=469.447 [B]</t>
  </si>
  <si>
    <t>275</t>
  </si>
  <si>
    <t>998763102</t>
  </si>
  <si>
    <t>Přesun hmot pro dřevostavby stanovený z hmotnosti přesunovaného materiálu vodorovná dopravní vzdálenost do 50 m v objektech výšky přes 12 do 24 m</t>
  </si>
  <si>
    <t>276</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</si>
  <si>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</si>
  <si>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</si>
  <si>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</si>
  <si>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</si>
  <si>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</si>
  <si>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277</t>
  </si>
  <si>
    <t>764002871</t>
  </si>
  <si>
    <t>Demontáž klempířských konstrukcí lemování zdí do suti</t>
  </si>
  <si>
    <t>STAVAJICI KLEMPIRSKE PRVKY 
'/viz vykres c.05 - dle nove vymery/ 
'BP26 
'KOMINY A PROSTUPY 
115.00=115.000 [A] 
Celkem: 115=115.000 [B]</t>
  </si>
  <si>
    <t>278</t>
  </si>
  <si>
    <t>764002821</t>
  </si>
  <si>
    <t>Demontáž klempířských konstrukcí střešního výlezu do suti</t>
  </si>
  <si>
    <t>PLECHOVY STRESNI VYLEZ 
'BP29 
'/viz vyres c.05/ 
3=3.000 [A] 
Celkem: 3=3.000 [B]</t>
  </si>
  <si>
    <t>279</t>
  </si>
  <si>
    <t>764002812</t>
  </si>
  <si>
    <t>Demontáž klempířských konstrukcí okapového plechu do suti, v krytině skládané</t>
  </si>
  <si>
    <t>STAVAJICI KLEMPIRSKE PRVKY 
'PREDPOKLAD 
'/viz vykrs c.05 +07- dle nove vymery/ 
210.00=210.000 [A] 
Celkem: 210=210.000 [B]</t>
  </si>
  <si>
    <t>280</t>
  </si>
  <si>
    <t>764001891</t>
  </si>
  <si>
    <t>Demontáž klempířských konstrukcí oplechování úžlabí do suti</t>
  </si>
  <si>
    <t>STAVAJICI KLEMPIRSKE PRVKY 
'PREDPOKLAD 
'/viz vykrs c.05+07 - dle nove vymery/ 
40.00=40.000 [A] 
Celkem: 40=40.000 [B]</t>
  </si>
  <si>
    <t>281</t>
  </si>
  <si>
    <t>764002801</t>
  </si>
  <si>
    <t>Demontáž klempířských konstrukcí závětrné lišty do suti</t>
  </si>
  <si>
    <t>STAVAJICI KLEMPIRSKE PRVKY 
'PREDPOKLAD 
'/viz vykrs c.05+07 - dle nove vymery/ 
85.00=85.000 [A] 
Celkem: 85=85.000 [B]</t>
  </si>
  <si>
    <t>282</t>
  </si>
  <si>
    <t>764004801</t>
  </si>
  <si>
    <t>Demontáž klempířských konstrukcí žlabu podokapního do suti</t>
  </si>
  <si>
    <t>BP17 
'/viz vykrs c.05+07 - dle nove vymery/ 
130.00=130.000 [A] 
Celkem: 130=130.000 [B]</t>
  </si>
  <si>
    <t>283</t>
  </si>
  <si>
    <t>764004861</t>
  </si>
  <si>
    <t>Demontáž klempířských konstrukcí svodu do suti</t>
  </si>
  <si>
    <t>BP17 
'/viz vykrs c.05+07 - dle nove vymery/ 
50.00=50.000 [A] 
Celkem: 50=50.000 [B]</t>
  </si>
  <si>
    <t>284</t>
  </si>
  <si>
    <t>764002851</t>
  </si>
  <si>
    <t>Demontáž klempířských konstrukcí oplechování parapetů do suti</t>
  </si>
  <si>
    <t>STAVAJICI PARAPETY 
'/vymera dle novych prvku/ 
81.50=81.500 [A] 
Celkem: 81.5=81.500 [B]</t>
  </si>
  <si>
    <t>285</t>
  </si>
  <si>
    <t>764001821</t>
  </si>
  <si>
    <t>Demontáž klempířských konstrukcí krytiny ze svitků nebo tabulí do suti</t>
  </si>
  <si>
    <t>STAVAJICI KRYTINA PRISTRESKU 
'BP21 
'/viz vykres c.12+14/ 
41.09*5.379=221.023 [A] 
Celkem: 221.023=221.023 [B]</t>
  </si>
  <si>
    <t>286</t>
  </si>
  <si>
    <t>764111131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</si>
  <si>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</si>
  <si>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10 ks/m2 do 30°</t>
  </si>
  <si>
    <t>NOVA STRESNI KRYTINA OBJEKTU 
'SK06 
'/viz vykres c.12+14+skladby konstrukci/ 
42.87*8.126*2=696.723 [A] 
-7.70*3.315*4=- 102.102 [B] 
-7.70*3.90/2*4=-60.060 [C] 
4.50*3.315*2*4=119.340 [D] 
4.50/2*3.90*2*4=70.200 [E] 
22.00=22.000 [F] 
Celkem: 696.723+-102.102+-60.06+119.34+70.2+22=746.101 [G]</t>
  </si>
  <si>
    <t>287</t>
  </si>
  <si>
    <t>764111640</t>
  </si>
  <si>
    <t>Krytina ze svitků, ze šablon nebo taškových tabulí z pozinkovaného plechu s povrchovou úpravou s úpravou u okapů, prostupů a výčnělků střechy rovné drážkováním</t>
  </si>
  <si>
    <t>[bez vazby na CS]</t>
  </si>
  <si>
    <t>Krytina ze svitků, ze šablon nebo taškových tabulí z pozinkovaného plechu s povrchovou úpravou s úpravou u okapů, prostupů a výčnělků střechy rovné drážkováním ze svitků do rš 670 mm, sklon střechy do 30°</t>
  </si>
  <si>
    <t>K15  
0.97*1.26=1.222 [A] 
Celkem: 1.222=1.222 [B]</t>
  </si>
  <si>
    <t>288</t>
  </si>
  <si>
    <t>764111641</t>
  </si>
  <si>
    <t>NOVA KRYTINA ZASTRESENI NASTUPISTE 
'SK11 
'/viz vykres c.12+14+skladby konstrukci/ 
41.09*5.379=221.023 [A] 
Celkem: 221.023=221.023 [B]</t>
  </si>
  <si>
    <t>289</t>
  </si>
  <si>
    <t>764211405</t>
  </si>
  <si>
    <t>Oplechování střešních prvků z pozinkovaného plechu hřebene větraného, včetně větrací mřížky rš 400 mm</t>
  </si>
  <si>
    <t>K8 - RS 350 MM 
75.00=75.000 [A] 
Celkem: 75=75.000 [B]</t>
  </si>
  <si>
    <t>290</t>
  </si>
  <si>
    <t>764211466</t>
  </si>
  <si>
    <t>Oplechování střešních prvků z pozinkovaného plechu úžlabí rš 500 mm</t>
  </si>
  <si>
    <t>K7 - RS 350 MM 
40.00=40.000 [A] 
Celkem: 40=40.000 [B]</t>
  </si>
  <si>
    <t>291</t>
  </si>
  <si>
    <t>764211476</t>
  </si>
  <si>
    <t>Oplechování střešních prvků z pozinkovaného plechu Příplatek k cenám za provedení úžlabí v plechové krytině</t>
  </si>
  <si>
    <t>292</t>
  </si>
  <si>
    <t>764212405</t>
  </si>
  <si>
    <t>Oplechování střešních prvků z pozinkovaného plechu štítu závětrnou lištou rš 400 mm</t>
  </si>
  <si>
    <t>K9 - RS 335 MM 
85.00=85.000 [A] 
Celkem: 85=85.000 [B]</t>
  </si>
  <si>
    <t>293</t>
  </si>
  <si>
    <t>764212435</t>
  </si>
  <si>
    <t>Oplechování střešních prvků z pozinkovaného plechu okapu okapovým plechem střechy rovné rš 400 mm</t>
  </si>
  <si>
    <t>K6 
130.00=130.000 [A] 
Celkem: 130=130.000 [B]</t>
  </si>
  <si>
    <t>294</t>
  </si>
  <si>
    <t>764216644</t>
  </si>
  <si>
    <t>Oplechování parapetů z pozinkovaného plechu s povrchovou úpravou rovných celoplošně lepené, bez rohů rš 330 mm</t>
  </si>
  <si>
    <t>NOVE KLEMPIRSKE PRVKY 
'/viz tabulka PSV prvku/ 
'K1 - RS 265 MM 
0.75*10=7.500 [A] 
'K2b - RS 265 MM 
1.20*13=15.600 [B] 
'K3 - RS 265 MM 
1.10*4=4.400 [C] 
Celkem: 7.5+15.6+4.4=27.500 [D]</t>
  </si>
  <si>
    <t>295</t>
  </si>
  <si>
    <t>764216645</t>
  </si>
  <si>
    <t>Oplechování parapetů z pozinkovaného plechu s povrchovou úpravou rovných celoplošně lepené, bez rohů rš 400 mm</t>
  </si>
  <si>
    <t>K2a - RS 345 MM 
1.20*45=54.000 [A] 
'K17 - RS 335 MM 
60.00=60.000 [B] 
Celkem: 54+60=114.000 [C]</t>
  </si>
  <si>
    <t>296</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</si>
  <si>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</si>
  <si>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</si>
  <si>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</si>
  <si>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(10+45+13+4)*2=144.000 [A] 
20.00=20.000 [B] 
Celkem: 144+20=164.000 [C]</t>
  </si>
  <si>
    <t>297</t>
  </si>
  <si>
    <t>764218674</t>
  </si>
  <si>
    <t>Oplechování říms a ozdobných prvků z pozinkovaného plechu s povrchovou úpravou oblých ze segmentů, včetně rohů celoplošně lepené rš 330 mm</t>
  </si>
  <si>
    <t>K16 - RS 195 MM 
100.00=100.000 [A] 
Celkem: 100=100.000 [B]</t>
  </si>
  <si>
    <t>298</t>
  </si>
  <si>
    <t>764312615</t>
  </si>
  <si>
    <t>Lemování zdí z pozinkovaného plechu s povrchovou úpravou spodní s formováním do tvaru krytiny rovných, střech s krytinou skládanou mimo prejzovou rš 400 mm</t>
  </si>
  <si>
    <t>K10 - RS 340 MM 
35.00=35.000 [A] 
'K11 - RS 340 MM 
35.00=35.000 [B] 
'K12 - RS 360 MM 
45.00=45.000 [C] 
'K18 - RS 340 MM 
10.00=10.000 [D] 
Celkem: 35+35+45+10=125.000 [E]</t>
  </si>
  <si>
    <t>299</t>
  </si>
  <si>
    <t>764511602</t>
  </si>
  <si>
    <t>Žlab podokapní z pozinkovaného plechu s povrchovou úpravou včetně háků a čel půlkruhový rš 330 mm</t>
  </si>
  <si>
    <t>K4 
130.00=130.000 [A] 
Celkem: 130=130.000 [B]</t>
  </si>
  <si>
    <t>300</t>
  </si>
  <si>
    <t>764511622</t>
  </si>
  <si>
    <t>Žlab podokapní z pozinkovaného plechu s povrchovou úpravou včetně háků a čel roh nebo kout, žlabu půlkruhového rš 330 mm</t>
  </si>
  <si>
    <t>22=22.000 [A] 
Celkem: 22=22.000 [B]</t>
  </si>
  <si>
    <t>301</t>
  </si>
  <si>
    <t>76451164R</t>
  </si>
  <si>
    <t>Žlab podokapní z pozinkovaného plechu s povrchovou úpravou včetně háků a čel kotlík oválný (trychtýřový), rš žlabu/průměr svodu 330/150 mm</t>
  </si>
  <si>
    <t>K4+K5 
22=22.000 [A] 
Celkem: 22=22.000 [B]</t>
  </si>
  <si>
    <t>302</t>
  </si>
  <si>
    <t>764518424</t>
  </si>
  <si>
    <t>Svod z pozinkovaného plechu včetně objímek, kolen a odskoků kruhový, průměru 150 mm</t>
  </si>
  <si>
    <t>K5 
85.00=85.000 [A] 
Celkem: A=85.000 [B]</t>
  </si>
  <si>
    <t>303</t>
  </si>
  <si>
    <t>DOPRAVA KE SHOZU NEBO LAVCE 
2.868=2.868 [A] 
Celkem: 2.868=2.868 [B]</t>
  </si>
  <si>
    <t>304</t>
  </si>
  <si>
    <t>2.868=2.868 [A] 
Celkem: 2.868=2.868 [B]</t>
  </si>
  <si>
    <t>305</t>
  </si>
  <si>
    <t>764203152</t>
  </si>
  <si>
    <t>Montáž oplechování střešních prvků střešního výlezu střechy s krytinou skládanou nebo plechovou</t>
  </si>
  <si>
    <t>STRESNI VYLEZ PRO NEZATEPLENE PODKROVI 
'/viz tabulka PSV prvku/ 
'O9 
1=1.000 [A] 
Celkem: 1=1.000 [B]</t>
  </si>
  <si>
    <t>306</t>
  </si>
  <si>
    <t>5534184R</t>
  </si>
  <si>
    <t>O9 - vikýř pro hladké krytiny ocelový 41x55cm okenní rám a lemování z polyuretanu , izolační dvojsklo z plaveného skla</t>
  </si>
  <si>
    <t>307</t>
  </si>
  <si>
    <t>76422345R</t>
  </si>
  <si>
    <t>K13 - Stávající střešní výlez s novým poklopem z Pz plechu a úpravou rámu a kování rozměru 600 x 600 mm, střechy s krytinou plechovou (viz požadavek PD, tabulka</t>
  </si>
  <si>
    <t>K13 - Stávající střešní výlez s novým poklopem z Pz plechu a úpravou rámu a kování rozměru 600 x 600 mm, střechy s krytinou plechovou (viz požadavek PD, tabulka PSV prvků str.22)</t>
  </si>
  <si>
    <t>308</t>
  </si>
  <si>
    <t>765191023</t>
  </si>
  <si>
    <t>Montáž pojistné hydroizolační nebo parotěsné fólie kladené ve sklonu přes 20° s lepenými přesahy na bednění nebo tepelnou izolaci</t>
  </si>
  <si>
    <t>S06 
746.101=746.101 [A] 
'PRIPOCET NA DETAILY 
30.00=30.000 [B] 
Celkem: 746.101+30=776.101 [C]</t>
  </si>
  <si>
    <t>309</t>
  </si>
  <si>
    <t>2832904R</t>
  </si>
  <si>
    <t>podkladní asfaltový pás se samolepícími spoji pod hladkou plechovou krytinu</t>
  </si>
  <si>
    <t>310</t>
  </si>
  <si>
    <t>998764103</t>
  </si>
  <si>
    <t>Přesun hmot pro konstrukce klempířské stanovený z hmotnosti přesunovaného materiálu vodorovná dopravní vzdálenost do 50 m v objektech výšky přes 12 do 24 m</t>
  </si>
  <si>
    <t>311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</si>
  <si>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</si>
  <si>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</si>
  <si>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</si>
  <si>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</si>
  <si>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</si>
  <si>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312</t>
  </si>
  <si>
    <t>765131803</t>
  </si>
  <si>
    <t>Demontáž azbestocementové krytiny skládané sklonu do 30° do suti</t>
  </si>
  <si>
    <t>STAVAJICI ETERNITOVA KRYTINA OBJEKTU 
'BP15 
'/viz vykres c.05+06+07/ 
42.87*8.126*2=696.723 [A] 
-7.70*3.315*4=- 102.102 [B] 
-7.70*3.90/2*4=-60.060 [C] 
4.50*3.315*2*4=119.340 [D] 
4.50/2*3.90*2*4=70.200 [E] 
22.00=22.000 [F] 
Celkem: 696.723+-102.102+-60.06+119.34+70.2+22=746.101 [G]</t>
  </si>
  <si>
    <t>313</t>
  </si>
  <si>
    <t>765131823</t>
  </si>
  <si>
    <t>Demontáž azbestocementové krytiny skládané sklonu do 30° hřebene nebo nároží z hřebenáčů do suti</t>
  </si>
  <si>
    <t>BP15 
42.87+14.43*2+7.00=78.730 [A] 
Celkem: 78.73=78.730 [B]</t>
  </si>
  <si>
    <t>314</t>
  </si>
  <si>
    <t>DOPRAVA KE SHOZU 
13.630=13.630 [A] 
Celkem: 13.63=13.630 [B]</t>
  </si>
  <si>
    <t>315</t>
  </si>
  <si>
    <t>13.630=13.630 [A] 
Celkem: 13.63=13.630 [B]</t>
  </si>
  <si>
    <t>766</t>
  </si>
  <si>
    <t>Konstrukce truhlářské</t>
  </si>
  <si>
    <t>316</t>
  </si>
  <si>
    <t>766691921</t>
  </si>
  <si>
    <t>Ostatní práce vyvěšení nebo zavěšení křídel s případným uložením a opětovným zavěšením po provedení stavebních změn plastových okenních s křídly otevíravými, pl</t>
  </si>
  <si>
    <t>Ostatní práce vyvěšení nebo zavěšení křídel s případným uložením a opětovným zavěšením po provedení stavebních změn plastových okenních s křídly otevíravými, plochy do 1,5 m2</t>
  </si>
  <si>
    <t>BP03 - STAVAJICI OKNA K LIKVIDACI 
'PUDA 
'/viz vykres c.04+06/ 
10=10.000 [A] 
Celkem: 10=10.000 [B]</t>
  </si>
  <si>
    <t>317</t>
  </si>
  <si>
    <t>766691922</t>
  </si>
  <si>
    <t>Ostatní práce vyvěšení nebo zavěšení křídel s případným uložením a opětovným zavěšením po provedení stavebních změn plastových okenních s křídly otevíravými, plochy přes 1,5 m2</t>
  </si>
  <si>
    <t>BP03 
'1.NP 
'/viz vykres c.02+06/ 
26=26.000 [A] 
'2.NP 
'/viz vykres c.03+06/ 
29=29.000 [B] 
Celkem: 26+29=55.000 [C]</t>
  </si>
  <si>
    <t>318</t>
  </si>
  <si>
    <t>766691911</t>
  </si>
  <si>
    <t>Ostatní práce vyvěšení nebo zavěšení křídel s případným uložením a opětovným zavěšením po provedení stavebních změn dřevěných okenních, plochy do 1,5 m2</t>
  </si>
  <si>
    <t>BP04 - STAVAJICI OKNA K LIKVIDACI 
'1.NP 
'/viz vykres c.02+06/ 
1=1.000 [A] 
Celkem: 1=1.000 [B]</t>
  </si>
  <si>
    <t>319</t>
  </si>
  <si>
    <t>766441821</t>
  </si>
  <si>
    <t>Demontáž parapetních desek dřevěných nebo plastových šířky do 300 mm, délky přes 1000 do 2000 mm</t>
  </si>
  <si>
    <t>BP03 
'1.NP 
26=26.000 [A] 
'2.NP 
29=29.000 [B] 
Celkem: 26+29=55.000 [C]</t>
  </si>
  <si>
    <t>320</t>
  </si>
  <si>
    <t>766441811</t>
  </si>
  <si>
    <t>Demontáž parapetních desek dřevěných nebo plastových šířky do 300 mm, délky do 1000 mm</t>
  </si>
  <si>
    <t>BP04 
'1.NP 
1=1.000 [A] 
Celkem: 1=1.000 [B]</t>
  </si>
  <si>
    <t>321</t>
  </si>
  <si>
    <t>766691924</t>
  </si>
  <si>
    <t>Ostatní práce vyvěšení nebo zavěšení křídel s případným uložením a opětovným zavěšením po provedení stavebních změn plastových dveřních s křídly otevíravými, pl</t>
  </si>
  <si>
    <t>Ostatní práce vyvěšení nebo zavěšení křídel s případným uložením a opětovným zavěšením po provedení stavebních změn plastových dveřních s křídly otevíravými, plochy do 2 m2</t>
  </si>
  <si>
    <t>BP03 - STAVAJICI DVERE K LIKVIDACI 
'1.NP 
'/viz vykres c.02+06/ 
1=1.000 [A] 
Celkem: 1=1.000 [B]</t>
  </si>
  <si>
    <t>322</t>
  </si>
  <si>
    <t>766691925</t>
  </si>
  <si>
    <t>Ostatní práce vyvěšení nebo zavěšení křídel s případným uložením a opětovným zavěšením po provedení stavebních změn plastových dveřních s křídly otevíravými, plochy přes 2 m2</t>
  </si>
  <si>
    <t>BP03 
'1.NP 
2=2.000 [A] 
Celkem: 2=2.000 [B]</t>
  </si>
  <si>
    <t>323</t>
  </si>
  <si>
    <t>766691914</t>
  </si>
  <si>
    <t>Ostatní práce vyvěšení nebo zavěšení křídel s případným uložením a opětovným zavěšením po provedení stavebních změn dřevěných dveřních, plochy do 2 m2</t>
  </si>
  <si>
    <t>BP01 - STAVAJICI VNITRNI DVERE K LIKVIDACI 
'1.PP 
'/viz vykres c.01/ 
16=16.000 [A] 
'1.NP 
'/viz vykres c.02+06/ 
22=22.000 [B] 
'2.NP 
'/viz vykres c.03+06/ 
27=27.000 [C] 
Mezisoučet: 16+22+27=65.000 [D] 
'BP12 - STAVAJICI VNITRNI DVERE K DALSIMU POUZITI 
'2.NP 
1=1.000 [E] 
Celkem: 16+22+27+1=66.000 [F]</t>
  </si>
  <si>
    <t>324</t>
  </si>
  <si>
    <t>K MISTU NALOZENI 
3.266=3.266 [A] 
Celkem: 3.266=3.266 [B]</t>
  </si>
  <si>
    <t>325</t>
  </si>
  <si>
    <t>Poplatek za uložení stavebního odpadu na skládce (skládkovné) ze skla zatříděného do Katalogu odpadů pod kódem 17 02 02 VČETNĚ DOPRAVY</t>
  </si>
  <si>
    <t>(0.150+1.155+0.013+0.026+0.060)/2=0.702 [A] 
Celkem: 0.702=0.702 [B]</t>
  </si>
  <si>
    <t>326</t>
  </si>
  <si>
    <t>0.013/2=0.007 [A] 
0.003+1.583=1.586 [B] 
Celkem: 0.007+1.586=1.593 [C]</t>
  </si>
  <si>
    <t>327</t>
  </si>
  <si>
    <t>0.150/2=0.075 [A] 
1.155/2=0.578 [B] 
0.026/2=0.013 [C] 
0.275=0.275 [D] 
0.060/2=0.030 [E] 
Celkem: 0.075+0.578+0.013+0.275+0.03=0.971 [F]</t>
  </si>
  <si>
    <t>328</t>
  </si>
  <si>
    <t>766660411</t>
  </si>
  <si>
    <t>Montáž dveřních křídel dřevěných nebo plastových vchodových dveří včetně rámu do zdiva jednokřídlových bez nadsvětlíku</t>
  </si>
  <si>
    <t>VCHODOVE PLASTOVE DVERE 
'KOMPL.DODAVKA VC. POVRCH.UPRAVY, ZARUBNE A KOVANI 
'/viz vypis PSV prvku/ 
'D24 
1=1.000 [A] 
'POZOR  - DODAVKA V M2 
Celkem: 1=1.000 [B]</t>
  </si>
  <si>
    <t>329</t>
  </si>
  <si>
    <t>6114050R</t>
  </si>
  <si>
    <t>D4- vchodové dveře jednokřídlé plastové odstín dle RAL částečně prosklené izol.trojsklem max rozměru otvoru 2,42m2 bezpečnostní třídy RC2 instalován systém VDT</t>
  </si>
  <si>
    <t>D4- vchodové dveře jednokřídlé plastové odstín dle RAL částečně prosklené izol.trojsklem max rozměru otvoru 2,42m2 bezpečnostní třídy RC2 instalován systém VDT + zárubeň a kování</t>
  </si>
  <si>
    <t>0.80*2.00=1.600 [A] 
Celkem: 1.6=1.600 [B]</t>
  </si>
  <si>
    <t>330</t>
  </si>
  <si>
    <t>766660461</t>
  </si>
  <si>
    <t>Montáž dveřních křídel dřevěných nebo plastových vchodových dveří včetně rámu do zdiva dvoukřídlových s nadsvětlíkem</t>
  </si>
  <si>
    <t>VCHODOVE PLASTOVE DVERE 
'KOMPL.DODAVKA VC. POVRCH.UPRAVY, ZARUBNE A ZAKL.KOVANI 
'/viz vypis PSV prvku/ 
'D7 
1=1.000 [A] 
'D8 
1=1.000 [B] 
Celkem: 1+1=2.000 [C]</t>
  </si>
  <si>
    <t>331</t>
  </si>
  <si>
    <t>6114051R</t>
  </si>
  <si>
    <t>D7+ D8 - vchodové dveře dvoukřídlé plastové odstín dle RAL částečně prosklené izolačním trojsklem max rozměru otvoru 5,015m2 bezpečnostní třídy RC2 + zárubeň a</t>
  </si>
  <si>
    <t>D7+ D8 - vchodové dveře dvoukřídlé plastové odstín dle RAL částečně prosklené izolačním trojsklem max rozměru otvoru 5,015m2 bezpečnostní třídy RC2 + zárubeň a základní kování</t>
  </si>
  <si>
    <t>D7 
1.7*(2.00+0.95)*1=5.015 [A] 
'D8 
1.7*(2.00+0.95)*1=5.015 [B] 
Celkem: 5.015+5.015=10.030 [C]</t>
  </si>
  <si>
    <t>332</t>
  </si>
  <si>
    <t>766660741</t>
  </si>
  <si>
    <t>Montáž dveřních doplňků držadla kyvných dveří</t>
  </si>
  <si>
    <t>DOPLNENI VCHOD.DVERNICH KRIDEL - NEREZ MADLO 
'/viz tabulka PSV prvku/ 
'D7 
1=1.000 [A] 
'D28 
1=1.000 [B] 
Celkem: 1+1=2.000 [C]</t>
  </si>
  <si>
    <t>333</t>
  </si>
  <si>
    <t>5514705R</t>
  </si>
  <si>
    <t>madlo rovné nerezové dl.900 mm</t>
  </si>
  <si>
    <t>2=2.000 [A] 
Celkem: 2=2.000 [B]</t>
  </si>
  <si>
    <t>334</t>
  </si>
  <si>
    <t>766660734</t>
  </si>
  <si>
    <t>Montáž dveřních doplňků dveřního kování bezpečnostního panikového kování</t>
  </si>
  <si>
    <t>PANIKOVA KLIKA NA OTEVIRATEL.KRIDLE 
'DVERE VCHODOVE 
'D7 
1=1.000 [A] 
'D8 
1=1.000 [B] 
Celkem: 1+1=2.000 [C]</t>
  </si>
  <si>
    <t>335</t>
  </si>
  <si>
    <t>5491463R</t>
  </si>
  <si>
    <t>kování dveřní - paniková klika</t>
  </si>
  <si>
    <t>336</t>
  </si>
  <si>
    <t>766660021</t>
  </si>
  <si>
    <t>Montáž dveřních křídel dřevěných nebo plastových otevíravých do ocelové zárubně protipožárních jednokřídlových, šířky do 800 mm</t>
  </si>
  <si>
    <t>PROTIPOZARNI DVERE 
'KOMPL. DODAVKA VC.POVRCH.UPRAVY A ZAKL.KOVANI 
'/viz vypis PSV prvku/ 
'D3 
'P - 800/1970 MM 
1=1.000 [A] 
'D6 
'P - 800/1970 MM 
1=1.000 [B] 
'D10 
'L/P - 800/2000 MM 
1+1=2.000 [C] 
'D11 
'L - 800/2000 MM 
1=1.000 [D] 
'D27 
'L - 800/1970 MM 
1=1.000 [E] 
Celkem: 1+1+2+1+1=6.000 [F]</t>
  </si>
  <si>
    <t>337</t>
  </si>
  <si>
    <t>61162R10</t>
  </si>
  <si>
    <t>D3 - dveře jednokřídlé dřevěné CPL fólie protipožární EI (EW)30 DP3  800x1970-2100 mm odolnost RC2, napojení na EACS, VDT video s tabletem+ základní kování</t>
  </si>
  <si>
    <t>338</t>
  </si>
  <si>
    <t>6116209R</t>
  </si>
  <si>
    <t>D6+ D10 -  dveře jednokřídlé dřevěné CPL fólie protipožární EI (EW) 30 DP3  plné 800x1970-2100 mm + základní kování</t>
  </si>
  <si>
    <t>339</t>
  </si>
  <si>
    <t>6116210R</t>
  </si>
  <si>
    <t>D11+ D27 -  dveře jednokřídlé dřevěné CPL fólie protipožární EI (EW) 30 DP3  plné 800x1970-2100 mm s magnetickým kontaktem + základní kování</t>
  </si>
  <si>
    <t>340</t>
  </si>
  <si>
    <t>766660022</t>
  </si>
  <si>
    <t>Montáž dveřních křídel dřevěných nebo plastových otevíravých do ocelové zárubně protipožárních jednokřídlových, šířky přes 800 mm</t>
  </si>
  <si>
    <t>D2 
'P - 900/1970 MM 
1=1.000 [A] 
'D5 
'P - 900/2000 MM 
1=1.000 [B] 
'D16 
'L - 900/2000 MM 
1=1.000 [C] 
'D42 
'L/P - 900/2000 MM 
1+1=2.000 [D] 
Celkem: 1+1+1+2=5.000 [E]</t>
  </si>
  <si>
    <t>341</t>
  </si>
  <si>
    <t>61162R11</t>
  </si>
  <si>
    <t>D2 - dveře jednokřídlé dřevěné CPL fólie protipožární EI (EW)30 DP3  900x1970-2100 mm odolnost RC2, napojení na EACS + základní kování</t>
  </si>
  <si>
    <t>342</t>
  </si>
  <si>
    <t>611620R2</t>
  </si>
  <si>
    <t>D5 - dveře jednokřídlé dřevěné CPL fólie protipožární EI (EW) 30 DP3 plné 900x2000 odolnost  RC2 s magnetickým kontaktem+ základní kování</t>
  </si>
  <si>
    <t>343</t>
  </si>
  <si>
    <t>611620R3</t>
  </si>
  <si>
    <t>D16 - dveře jednokřídlé dřevěné CPL fólie protipožární EI (EW) 30 DP3 plné 900x2000mm s magnetickým kontaktem+ základní kování</t>
  </si>
  <si>
    <t>344</t>
  </si>
  <si>
    <t>611620R4</t>
  </si>
  <si>
    <t>D42 - dveře jednokřídlé dřevěné CPL fólie protipožární EI (EW) 30 DP3 plné 900x2000mm + základní kování</t>
  </si>
  <si>
    <t>345</t>
  </si>
  <si>
    <t>766660717</t>
  </si>
  <si>
    <t>Montáž dveřních doplňků samozavírače na zárubeň ocelovou</t>
  </si>
  <si>
    <t>SAMOZAVIRACE PRO POZARNI DVERE 
6+5=11.000 [A] 
Celkem: 11=11.000 [B]</t>
  </si>
  <si>
    <t>346</t>
  </si>
  <si>
    <t>54917265</t>
  </si>
  <si>
    <t>samozavírač dveří hydraulický K214 č.14 zlatá bronz</t>
  </si>
  <si>
    <t>347</t>
  </si>
  <si>
    <t>766660002</t>
  </si>
  <si>
    <t>Montáž dveřních křídel dřevěných nebo plastových otevíravých do ocelové zárubně povrchově upravených jednokřídlových, šířky přes 800 mm</t>
  </si>
  <si>
    <t>348</t>
  </si>
  <si>
    <t>611620R9</t>
  </si>
  <si>
    <t>D1+ D23+ D25+ D26+ D33+ D37 - dveře jednokřídlé dřevěné CPL fólie plné 700-900x1970-2100mm + kování</t>
  </si>
  <si>
    <t>12=12.000 [A] 
Celkem: 12=12.000 [B]</t>
  </si>
  <si>
    <t>349</t>
  </si>
  <si>
    <t>611603R2</t>
  </si>
  <si>
    <t>D9+ D15+ D24+ D28+ D29+ D29+ D30+ D31+ D32+ D34+ D35+ D36 - dveře jednokřídlé dřevěné CPL folie vč. nerezové mřížky plné 700-900x1970,2000mm + kování</t>
  </si>
  <si>
    <t>20=20.000 [A] 
Celkem: 20=20.000 [B]</t>
  </si>
  <si>
    <t>350</t>
  </si>
  <si>
    <t>611603R3</t>
  </si>
  <si>
    <t>D12+ D13+ D14 - dveře jednokřídlé dřevěné CPL folie vč. nerezové mřížky plné 800-900x1970,2000mm + kování na mincovní automat</t>
  </si>
  <si>
    <t>3=3.000 [A] 
Celkem: 3=3.000 [B]</t>
  </si>
  <si>
    <t>351</t>
  </si>
  <si>
    <t>DOPLNENI VNITR.DVERNICH KRIDEL - NEREZ MADLO 
'/viz tabulka PSV prvku/ 
'D13 
1=1.000 [A] 
'D28 
1=1.000 [B] 
'D29 
1=1.000 [C] 
Celkem: 1+1+1=3.000 [D]</t>
  </si>
  <si>
    <t>352</t>
  </si>
  <si>
    <t>353</t>
  </si>
  <si>
    <t>766622216</t>
  </si>
  <si>
    <t>Montáž oken plastových plochy do 1 m2 včetně montáže rámu otevíravých do zdiva</t>
  </si>
  <si>
    <t>354</t>
  </si>
  <si>
    <t>611400R1</t>
  </si>
  <si>
    <t>O4+ O6 - okno plastové odstín dle RAL otevíravé/sklopné bezpečnostní trojsklo do plochy 1m2</t>
  </si>
  <si>
    <t>O4 
1.10*0.65*3=2.145 [A] 
'O6 
1.20*0.40*3=1.440 [B] 
Celkem: 2.145+1.44=3.585 [C]</t>
  </si>
  <si>
    <t>355</t>
  </si>
  <si>
    <t>766622131</t>
  </si>
  <si>
    <t>Montáž oken plastových včetně montáže rámu plochy přes 1 m2 otevíravých do zdiva, výšky do 1,5 m</t>
  </si>
  <si>
    <t>O3 
0.75*1.50*10=11.250 [A] 
'O5 
1.10*1.10*1=1.210 [B] 
Celkem: 11.25+1.21=12.460 [C]</t>
  </si>
  <si>
    <t>356</t>
  </si>
  <si>
    <t>611400R4</t>
  </si>
  <si>
    <t>O3+ O5 - okno plastové odstín dle RAL otevíravé/sklopné bezpečnostní trojsklo přes plochu 1m2 do v 1,5m</t>
  </si>
  <si>
    <t>12.46=12.460 [A] 
Celkem: 12.46=12.460 [B]</t>
  </si>
  <si>
    <t>357</t>
  </si>
  <si>
    <t>766622132</t>
  </si>
  <si>
    <t>Montáž oken plastových včetně montáže rámu plochy přes 1 m2 otevíravých do zdiva, výšky přes 1,5 do 2,5 m</t>
  </si>
  <si>
    <t>O1 
1.20*1.95*30=70.200 [A] 
'O2 
1.20*2.15*6=15.480 [B] 
Mezisoučet: 70.2+15.48=85.680 [C] 
'O7 
1.20*1.95*18=42.120 [D] 
'O8 
1.20*1.95*1=2.340 [E] 
Mezisoučet: 42.12+2.34=44.460 [F] 
Celkem: 70.2+15.48+42.12+2.34=130.140 [G]</t>
  </si>
  <si>
    <t>358</t>
  </si>
  <si>
    <t>6114005R</t>
  </si>
  <si>
    <t>O1+ O2 - okno plastov odstín dle RAL otevíravé/sklopné bezpečnostní trojsklo přes plochu 1m2 v 1,5-2,5m s magnet.kontaktem</t>
  </si>
  <si>
    <t>85.68=85.680 [A] 
Celkem: 85.68=85.680 [B]</t>
  </si>
  <si>
    <t>359</t>
  </si>
  <si>
    <t>6114006R</t>
  </si>
  <si>
    <t>O7+ O8 - okno plastové odstín dle RAL otevíravé/sklopné bezpečnostní trojsklo přes plochu 1m2 v 1,5-2,5m</t>
  </si>
  <si>
    <t>44.46=44.460 [A] 
Celkem: 44.46=44.460 [B]</t>
  </si>
  <si>
    <t>360</t>
  </si>
  <si>
    <t>767620718</t>
  </si>
  <si>
    <t>Montáž oken zdvojených ostatní práce montáž kování pákového uzávěru</t>
  </si>
  <si>
    <t>PAKOVY OVLADAC OKEN 
'O1 
30=30.000 [A] 
'O2 
6=6.000 [B] 
Celkem: 30+6=36.000 [C]</t>
  </si>
  <si>
    <t>361</t>
  </si>
  <si>
    <t>5498113R</t>
  </si>
  <si>
    <t>kování - uzávěr ventilační pákový</t>
  </si>
  <si>
    <t>362</t>
  </si>
  <si>
    <t>766694122</t>
  </si>
  <si>
    <t>Montáž ostatních truhlářských konstrukcí parapetních desek dřevěných nebo plastových šířky přes 300 mm, délky přes 1000 do 1600 mm</t>
  </si>
  <si>
    <t>VNITRNI PARAPETY 
'/viz tabulka PSV prvku/ 
'R1 
45=45.000 [A] 
'R2 
8=8.000 [B] 
Celkem: 45+8=53.000 [C]</t>
  </si>
  <si>
    <t>363</t>
  </si>
  <si>
    <t>6079400R</t>
  </si>
  <si>
    <t>parapet dřevotřískový vnitřní povrch laminátový š 620mm</t>
  </si>
  <si>
    <t>364</t>
  </si>
  <si>
    <t>607940R1</t>
  </si>
  <si>
    <t>parapet dřevotřískový vnitřní povrch laminátový š 720mm</t>
  </si>
  <si>
    <t>365</t>
  </si>
  <si>
    <t>766629513</t>
  </si>
  <si>
    <t>Montáž oken dřevěných Příplatek k cenám za izolaci mezi ostěním a rámem okna při rovném ostění, s perlinkou, připojovací spára tl. do 20 mm</t>
  </si>
  <si>
    <t>OSTENI A TESNENI OKEN A VCHOD.DVERI 
(1.20+1.95)*2*30=189.000 [A] 
(1.20+2.15)*2*6=40.200 [B] 
(0.75+1.50)*2*10=45.000 [C] 
(1.10+0.65)*2*3=10.500 [D] 
(1.10+1.10)*2*1=4.400 [E] 
(1.20+0.40)*2*3=9.600 [F] 
(1.20+1.95)*2*18=113.400 [G] 
(1.20+1.95)*2*1=6.300 [H] 
(0.80+2.00*2)*1=4.800 [I] 
(1.56+2.95*2)*2=14.920 [J] 
Celkem: 189+40.2+45+10.5+4.4+9.6+113.4+6.3+4.8+14.92=438.120 [K]</t>
  </si>
  <si>
    <t>366</t>
  </si>
  <si>
    <t>998766103</t>
  </si>
  <si>
    <t>Přesun hmot pro konstrukce truhlářské stanovený z hmotnosti přesunovaného materiálu vodorovná dopravní vzdálenost do 50 m v objektech výšky přes 12 do 24 m</t>
  </si>
  <si>
    <t>367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</si>
  <si>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</si>
  <si>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</si>
  <si>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</si>
  <si>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368</t>
  </si>
  <si>
    <t>767691812</t>
  </si>
  <si>
    <t>Ostatní práce - vyvěšení nebo zavěšení kovových křídel s případným uložením a opětovným zavěšením po provedení stavebních změn oken, plochy do 1,50 m2</t>
  </si>
  <si>
    <t>BP03 - STAV.OKNA K LIKVIDACI 
'1.PP 
'/viz vykres c.01+07 - udaj projektanta/ 
7=7.000 [A] 
Celkem: 7=7.000 [B]</t>
  </si>
  <si>
    <t>369</t>
  </si>
  <si>
    <t>767691822</t>
  </si>
  <si>
    <t>Ostatní práce - vyvěšení nebo zavěšení kovových křídel s případným uložením a opětovným zavěšením po provedení stavebních změn dveří, plochy do 2 m2</t>
  </si>
  <si>
    <t>BP36 - STAV.PLECHOVA DVIRKA 
'1.PP 
'/viz vykres c.01+07/ 
1=1.000 [A] 
Celkem: 1=1.000 [B]</t>
  </si>
  <si>
    <t>370</t>
  </si>
  <si>
    <t>767691823</t>
  </si>
  <si>
    <t>Ostatní práce - vyvěšení nebo zavěšení kovových křídel s případným uložením a opětovným zavěšením po provedení stavebních změn dveří, plochy přes 2 m2</t>
  </si>
  <si>
    <t>BP05 - DVERE V PROSKL.STENE 
'1.NP 
'/viz vykres c.02/ 
1=1.000 [A] 
Celkem: 1=1.000 [B]</t>
  </si>
  <si>
    <t>371</t>
  </si>
  <si>
    <t>767661811</t>
  </si>
  <si>
    <t>Demontáž mříží pevných nebo otevíravých</t>
  </si>
  <si>
    <t>BP04 - MRIZ OKNA 
'1.NP 
'/viz vykres c.02+06/ 
0.80*1.17=0.936 [A] 
Celkem: 0.936=0.936 [B]</t>
  </si>
  <si>
    <t>372</t>
  </si>
  <si>
    <t>767893118</t>
  </si>
  <si>
    <t>Montáž stříšek nad venkovními vstupy z kovových profilů kotvených k nosné konstrukci pomocí závěsů, výplň z plechu rovná, šířky přes 1,50 do 2,00 m</t>
  </si>
  <si>
    <t>373</t>
  </si>
  <si>
    <t>R19030</t>
  </si>
  <si>
    <t>stříška vchodová Z6- viz výpis prvků</t>
  </si>
  <si>
    <t>374</t>
  </si>
  <si>
    <t>K MISTU NALOZENI 
0.254=0.254 [A] 
Celkem: 0.254=0.254 [B]</t>
  </si>
  <si>
    <t>375</t>
  </si>
  <si>
    <t>(0.175+0.045)/2=0.110 [A] 
Celkem: 0.11=0.110 [B]</t>
  </si>
  <si>
    <t>376</t>
  </si>
  <si>
    <t>0.254-0.110=0.144 [A] 
Celkem: 0.144=0.144 [B]</t>
  </si>
  <si>
    <t>377</t>
  </si>
  <si>
    <t>767646522</t>
  </si>
  <si>
    <t>Montáž dveří ocelových nebo hliníkových protipožárních uzávěrů dvoukřídlových, výšky přes 1970 do 2200 mm</t>
  </si>
  <si>
    <t>VNITRNI AL DVERE  
'KOMPLETNI DODAVKA VC.RAMU A ZAKL.KOVANI 
'/viz tabulka PSV prvku/ 
'D22 
1=1.000 [A] 
'POZOR - DODAVKA V M2 
Celkem: 1=1.000 [B]</t>
  </si>
  <si>
    <t>378</t>
  </si>
  <si>
    <t>5534102R</t>
  </si>
  <si>
    <t>D22 - vnitřní dvoukřídlé dveře Al elox EW30DP3 prosklené bezpečnostním dvojsklem, s magnetickým kontaktem + rám a zákl. kování</t>
  </si>
  <si>
    <t>1.75*2.10=3.675 [A] 
Celkem: 3.675=3.675 [B]</t>
  </si>
  <si>
    <t>379</t>
  </si>
  <si>
    <t>767113110</t>
  </si>
  <si>
    <t>Montáž stěn a příček pro zasklení z hliníkových profilů, plochy jednotlivých stěn do 6 m2</t>
  </si>
  <si>
    <t>PROSKLENA AL STENA S OTEVIRAVYMI DVERMI 
'/viz tabulka PSV prvku/ 
'D39 - PEVNA CAST 
1.90*2.00*1=3.800 [A] 
'Odpocet dveri 
-0.90*2.00*1=-1.800 [B] 
Mezisoučet: 3.8+-1.8=2.000 [C] 
'D40 - PEVNA CAST 
1.90*2.00*1=3.800 [D] 
'Odpocet dveri 
-0.90*2.00*1=-1.800 [E] 
Mezisoučet: 3.8+-1.8=2.000 [F] 
'D41 - PEVNA CAST 
1.90*2.00*1=3.800 [G] 
'Odpocet dveri 
-0.90*2.00*1=-1.800 [H] 
Mezisoučet: 3.8+-1.8=2.000 [I] 
Celkem: 3.8+-1.8+3.8+-1.8+3.8+-1.8=6.000 [J]</t>
  </si>
  <si>
    <t>380</t>
  </si>
  <si>
    <t>553410R2</t>
  </si>
  <si>
    <t>D39+ D40+ D41 - vnitřní stěna Al elox s fixním zasklením EI15 DP3 (nebo bez požár.odolnosti) bezpečnostní dvojsklo přes plochu 1m2  v 1,5-2,5m</t>
  </si>
  <si>
    <t>D39 - PEVNA CAST 
2.00=2.000 [A] 
'D40 - PEVNA CAST 
2.00=2.000 [B] 
'D41 - PEVNA CAST 
2.00=2.000 [C] 
Celkem: 2+2+2=6.000 [D]</t>
  </si>
  <si>
    <t>381</t>
  </si>
  <si>
    <t>767646510</t>
  </si>
  <si>
    <t>Montáž dveří ocelových nebo hliníkových protipožárních uzávěrů jednokřídlových</t>
  </si>
  <si>
    <t>382</t>
  </si>
  <si>
    <t>5534133R</t>
  </si>
  <si>
    <t>D39+ D40+ D41 - dveře jednokřídlé Al elox EI15 DP3 (nebo bez požár.odolnosti)  prosklené bezpečn.dvojsklem max rozměru otvoru 2,42m2 s centrálním třístup. klíče</t>
  </si>
  <si>
    <t>D39+ D40+ D41 - dveře jednokřídlé Al elox EI15 DP3 (nebo bez požár.odolnosti)  prosklené bezpečn.dvojsklem max rozměru otvoru 2,42m2 s centrálním třístup. klíčem otevírané kartou + rám a zákl.kování</t>
  </si>
  <si>
    <t>D39 
0.90*2.00=1.800 [A] 
'D40 
0.90*2.00=1.800 [B] 
'D41 
0.90*2.00=1.800 [C] 
Celkem: 1.8+1.8+1.8=5.400 [D]</t>
  </si>
  <si>
    <t>383</t>
  </si>
  <si>
    <t>PANIKOVA KLIKA 
'VNITRNI AL DVERE  
'D22 
2*1=2.000 [A] 
'VNITRNI DVERNI MRIZ 
'D19 
1=1.000 [B] 
Celkem: 2+1=3.000 [C]</t>
  </si>
  <si>
    <t>384</t>
  </si>
  <si>
    <t>5491463R.1</t>
  </si>
  <si>
    <t>385</t>
  </si>
  <si>
    <t>742210241</t>
  </si>
  <si>
    <t>Montáž dveřního koordinátoru s postupným zavíráním dvoukřídlých dveří</t>
  </si>
  <si>
    <t>KOORDINATOR ZAVIRANI  
'VNITRNI AL DVERE 
'D22 
1=1.000 [A] 
Celkem: 1=1.000 [B]</t>
  </si>
  <si>
    <t>386</t>
  </si>
  <si>
    <t>5491412R</t>
  </si>
  <si>
    <t>kování - koordinátor zavírání dvoukřídlých dveří</t>
  </si>
  <si>
    <t>387</t>
  </si>
  <si>
    <t>767649191</t>
  </si>
  <si>
    <t>Montáž dveří ocelových nebo hliníkových doplňků dveří samozavírače hydraulického</t>
  </si>
  <si>
    <t>SAMOZAVIRACE AL DVERI 
'D22 
2*1=2.000 [A] 
'D39 
2*1=2.000 [B] 
'D40 
2*1=2.000 [C] 
Celkem: 2+2+2=6.000 [D]</t>
  </si>
  <si>
    <t>388</t>
  </si>
  <si>
    <t>389</t>
  </si>
  <si>
    <t>317941123</t>
  </si>
  <si>
    <t>Osazování ocelových válcovaných nosníků na zdivu I nebo IE nebo U nebo UE nebo L č. 14 až 22 nebo výšky do 220 mm</t>
  </si>
  <si>
    <t>U NOSNIK  POD SDK STENU  
'U c.140 MM 
'D22+D39+D40+D41 
16.00*2.10*4*0.001=0.134 [A] 
Celkem: 0.134=0.134 [B]</t>
  </si>
  <si>
    <t>390</t>
  </si>
  <si>
    <t>13010914</t>
  </si>
  <si>
    <t>ocel profilová jakost S235JR (11 375) průřez UE 140</t>
  </si>
  <si>
    <t>0.134*1.1 Přepočtené koeficientem množství=0.147 [A] 
Celkem: 0.147=0.147 [B]</t>
  </si>
  <si>
    <t>391</t>
  </si>
  <si>
    <t>76311132R</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</si>
  <si>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</si>
  <si>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150, Rw do 51 dB</t>
  </si>
  <si>
    <t>POZARNI SDK NAD PROSKL.VNITR.DVERMI 
'/viz tabulka PSV prvku/ 
'D22 
1.90*1.385=2.632 [A] 
Celkem: 2.632=2.632 [B]</t>
  </si>
  <si>
    <t>392</t>
  </si>
  <si>
    <t>763111321</t>
  </si>
  <si>
    <t>Příčka ze sádrokartonových desek s nosnou konstrukcí z jednoduchých ocelových profilů UW, CW jednoduše opláštěná deskou protipožární DF tl. 12,5 mm s izolací, EI 45, příčka tl. 75 mm, profil 50, Rw do 46 dB</t>
  </si>
  <si>
    <t>POZARNI SDK NAD VNITR. AL STENAMI 
'/viz tabulka PSV prvku/ 
'D39 
1.90*1.38=2.622 [A] 
'D40 
1.90*1.38=2.622 [B] 
'D41 
1.90*1.38=2.622 [C] 
Celkem: 2.622+2.622+2.622=7.866 [D]</t>
  </si>
  <si>
    <t>393</t>
  </si>
  <si>
    <t>2.632+7.866=10.498 [A] 
Celkem: 10.498=10.498 [B]</t>
  </si>
  <si>
    <t>394</t>
  </si>
  <si>
    <t>STROP A STENY 
(1.90+1.385*2)*4=18.680 [A] 
Celkem: 18.68=18.680 [B]</t>
  </si>
  <si>
    <t>395</t>
  </si>
  <si>
    <t>396</t>
  </si>
  <si>
    <t>397</t>
  </si>
  <si>
    <t>767851104</t>
  </si>
  <si>
    <t>Montáž komínových lávek kompletní celé lávky</t>
  </si>
  <si>
    <t>STRESNI LAVKA 
'KOMPLETNI DODAVKA VC.POVRCH.UPRAVY A KOTVENI 
'/viz tabulka PSV prvku/ 
2.00*3=6.000 [A] 
Celkem: 6=6.000 [B]</t>
  </si>
  <si>
    <t>398</t>
  </si>
  <si>
    <t>5534468R</t>
  </si>
  <si>
    <t>K14 - lávka komínová 250x2000mm z pozink.oceli+ 4x držák, 4x regul.držák</t>
  </si>
  <si>
    <t>399</t>
  </si>
  <si>
    <t>767531111</t>
  </si>
  <si>
    <t>Montáž vstupních čistících zón z rohoží kovových nebo plastových</t>
  </si>
  <si>
    <t>CISTICI ZONA 1 
'/viz tabulka PSV prvku/ 
1.60*0.80*2=2.560 [A] 
'CISTICI ZONA 2 
1.60*0.80*2=2.560 [B] 
Celkem: 2.56+2.56=5.120 [C]</t>
  </si>
  <si>
    <t>400</t>
  </si>
  <si>
    <t>6975200R</t>
  </si>
  <si>
    <t>rohož vstupní provedení hliník</t>
  </si>
  <si>
    <t>5.12=5.120 [A] 
Celkem: 5.12=5.120 [B]</t>
  </si>
  <si>
    <t>401</t>
  </si>
  <si>
    <t>767531121.1</t>
  </si>
  <si>
    <t>Montáž vstupních čistících zón z rohoží osazení rámu mosazného nebo hliníkového zapuštěného z L profilů</t>
  </si>
  <si>
    <t>(1.60+0.80)*2*(2+2)=19.200 [A] 
Celkem: 19.2=19.200 [B]</t>
  </si>
  <si>
    <t>402</t>
  </si>
  <si>
    <t>69752160</t>
  </si>
  <si>
    <t>rám pro zapuštění profil L-30/30 25/25 20/30 15/30-Al</t>
  </si>
  <si>
    <t>403</t>
  </si>
  <si>
    <t>767662210</t>
  </si>
  <si>
    <t>Montáž mříží otvíravých</t>
  </si>
  <si>
    <t>404</t>
  </si>
  <si>
    <t>R POL 7</t>
  </si>
  <si>
    <t>D19 - Kovová dveřní mříž z Jekl profilu a pásoviny s roztečí 100 mm, s dveřmi + kování s navařenou destičkou 300x500 mm, napojená na dveřní panel a čtecí hlavu</t>
  </si>
  <si>
    <t>1.25*2.800=3.500 [A] 
Celkem: 3.5=3.500 [B]</t>
  </si>
  <si>
    <t>405</t>
  </si>
  <si>
    <t>R POL 7a</t>
  </si>
  <si>
    <t>D20 - Kovová dveřní mříž z Jekl profilu a pásoviny s dveřmi + kování</t>
  </si>
  <si>
    <t>1.50*2.075=3.113 [A] 
Celkem: 3.113=3.113 [B]</t>
  </si>
  <si>
    <t>406</t>
  </si>
  <si>
    <t>R POL 8</t>
  </si>
  <si>
    <t>Z1+ Z2+ Z3  - Kovová okenní mříž otevíravá  z Jekl profilu a oceli + kování</t>
  </si>
  <si>
    <t>10.246=10.246 [A] 
Celkem: 10.246=10.246 [B]</t>
  </si>
  <si>
    <t>407</t>
  </si>
  <si>
    <t>767662120</t>
  </si>
  <si>
    <t>Montáž mříží pevných, připevněných svařováním</t>
  </si>
  <si>
    <t>KOVOVA MRIZ S DVERMI  PRO KRÁTKODOBOU CELU 
'KOMPL.DODAVKA VC.KOVANI 
'/viz tabulky PSV prvku/ 
'D38 
3.33*3.15*1=10.490 [A] 
'POZNAMKA - KOTVENI RESENO V ODD.9 
Celkem: 10.49=10.490 [B]</t>
  </si>
  <si>
    <t>408</t>
  </si>
  <si>
    <t>R POL 9</t>
  </si>
  <si>
    <t>D38 - Kovová mříž z Jekl profilu a pásoviny s dveřmi + kování</t>
  </si>
  <si>
    <t>10.49=10.490 [A] 
Celkem: 10.49=10.490 [B]</t>
  </si>
  <si>
    <t>409</t>
  </si>
  <si>
    <t>767165111</t>
  </si>
  <si>
    <t>Montáž zábradlí rovného madel z trubek nebo tenkostěnných profilů šroubováním</t>
  </si>
  <si>
    <t>NEREZOVE MADLO - MONTAZ 
'/viz tabulky PSV prvku/ 
'S5 
11.085*2=22.170 [A] 
Celkem: 22.17=22.170 [B]</t>
  </si>
  <si>
    <t>410</t>
  </si>
  <si>
    <t>NEREZOVE MADLO - VYROBA VC.UCHYTU 
'/viz tabulky PSV prvku/ 
'S5 
40.00*2=80.000 [A] 
Celkem: 80=80.000 [B]</t>
  </si>
  <si>
    <t>411</t>
  </si>
  <si>
    <t>nerezová ocel - kilogramová cena</t>
  </si>
  <si>
    <t>412</t>
  </si>
  <si>
    <t>767620116</t>
  </si>
  <si>
    <t>Montáž oken zdvojených z hliníkových nebo ocelových profilů na polyuretanovou pěnu pevných do zdiva, plochy přes 0,6 do 1,5 m2</t>
  </si>
  <si>
    <t>POKLADNI PREPAZKA 
'KOMPL.DODAVKA DLE POZADAVKU PD 
'/viz tabulky PSV prvku/ 
'O10 
0.90*1.10=0.990 [A] 
Celkem: 0.99=0.990 [B]</t>
  </si>
  <si>
    <t>413</t>
  </si>
  <si>
    <t>5534100R</t>
  </si>
  <si>
    <t>O10 - pokladní přepážka - okno fixní zasklené bezpečnostním dvojsklem v Al bezpečnostním rámu 900/1100 mm vč odkládací nerez plochy, misky, komunikátoru, indukč</t>
  </si>
  <si>
    <t>O10 - pokladní přepážka - okno fixní zasklené bezpečnostním dvojsklem v Al bezpečnostním rámu 900/1100 mm vč odkládací nerez plochy, misky, komunikátoru, indukční smyčky, displeje a horizontální žaluzie (třída bezpečnosti minP5A a balistická odolnost BR2)</t>
  </si>
  <si>
    <t>414</t>
  </si>
  <si>
    <t>998767103</t>
  </si>
  <si>
    <t>Přesun hmot pro zámečnické konstrukce stanovený z hmotnosti přesunovaného materiálu vodorovná dopravní vzdálenost do 50 m v objektech výšky přes 12 do 24 m</t>
  </si>
  <si>
    <t>415</t>
  </si>
  <si>
    <t>771</t>
  </si>
  <si>
    <t>Podlahy z dlaždic</t>
  </si>
  <si>
    <t>416</t>
  </si>
  <si>
    <t>771574223</t>
  </si>
  <si>
    <t>Montáž podlah z dlaždic keramických lepených flexibilním lepidlem maloformátových reliéfních nebo z dekorů přes 9 do 12 ks/m2</t>
  </si>
  <si>
    <t>KERAMICKA DLAZBA 
'1.NP 
'/viz vykres c.09 a skladby konstrukci/ 
'SK02A + SK02C 
97.45+3.07+5.04+1.52=107.080 [A] 
14.02+7.99+5.03+9.66+4.60+43.19=84.490 [B] 
10.00=10.000 [C] 
'2.NP 
'/viz vykres c.10 a skladby konstrukci/ 
'SK03A 
9.62+2.45+6.20+1.08+8.05+6.12+2.21=35.730 [D] 
1.49+6.76+8.39+4.84+4.72+1.95+3.24+1.67+4.89=37.950 [E] 
10.00=10.000 [F] 
Celkem: 107.08+84.49+10+35.73+37.95+10=285.250 [G]</t>
  </si>
  <si>
    <t>417</t>
  </si>
  <si>
    <t>5976143R</t>
  </si>
  <si>
    <t>dlažba keramická tl.10 mm neglazovaná odolnost dle EN ICO 10545-12 do interiéruí přes 9 do 12ks/m2 (parametry viz skladba konstrukcí)</t>
  </si>
  <si>
    <t>418</t>
  </si>
  <si>
    <t>771474112</t>
  </si>
  <si>
    <t>Montáž soklů z dlaždic keramických lepených flexibilním lepidlem rovných, výšky přes 65 do 90 mm</t>
  </si>
  <si>
    <t>SOKL V MISTN.BEZ OBKLADU 
36.00=36.000 [A] 
Celkem: 36=36.000 [B]</t>
  </si>
  <si>
    <t>419</t>
  </si>
  <si>
    <t>59761416</t>
  </si>
  <si>
    <t>sokl-dlažba keramická slinutá hladká do interiéru i exteriéru 300x80mm</t>
  </si>
  <si>
    <t>420</t>
  </si>
  <si>
    <t>77157715R</t>
  </si>
  <si>
    <t>Montáž podlah z dlaždic keramických kladených do malty Příplatek k cenám za dvousložkový spárovací tmel s hydrofobní funkcí</t>
  </si>
  <si>
    <t>285.25=285.250 [A] 
36.00*0.08=2.880 [B] 
Celkem: 285.25+2.88=288.130 [C]</t>
  </si>
  <si>
    <t>421</t>
  </si>
  <si>
    <t>7715771R1</t>
  </si>
  <si>
    <t>Montáž podlah z dlaždic keramických kladených do malty Příplatek k cenám za dvousložkové lepidlo s hydrofobní funkcí</t>
  </si>
  <si>
    <t>422</t>
  </si>
  <si>
    <t>771591111</t>
  </si>
  <si>
    <t>Příprava podkladu před provedením dlažby nátěr penetrační na podlahu</t>
  </si>
  <si>
    <t>423</t>
  </si>
  <si>
    <t>771151012</t>
  </si>
  <si>
    <t>Příprava podkladu před provedením dlažby samonivelační stěrka min.pevnosti 20 MPa, tloušťky přes 3 do 5 mm</t>
  </si>
  <si>
    <t>1.NP 
'/viz vykres c.09 a skladby konstrukci/ 
'SK02A + SK02C 
97.45+3.07+5.04+1.52=107.080 [A] 
14.02+7.99+5.03+9.66+4.60+43.19=84.490 [B] 
10.00=10.000 [C] 
Celkem: 107.08+84.49+10=201.570 [D]</t>
  </si>
  <si>
    <t>424</t>
  </si>
  <si>
    <t>771111011</t>
  </si>
  <si>
    <t>Příprava podkladu před provedením dlažby vysátí podlah</t>
  </si>
  <si>
    <t>425</t>
  </si>
  <si>
    <t>771591184</t>
  </si>
  <si>
    <t>Podlahy - dokončovací práce pracnější řezání dlaždic keramických rovné</t>
  </si>
  <si>
    <t>426</t>
  </si>
  <si>
    <t>771161012</t>
  </si>
  <si>
    <t>Příprava podkladu před provedením dlažby montáž profilu dilatační spáry koutové (při styku podlahy se stěnou)</t>
  </si>
  <si>
    <t>DILATACE 
'/prepocet na m/ 
285.25*1.40=399.350 [A] 
Celkem: 399.35=399.350 [B]</t>
  </si>
  <si>
    <t>427</t>
  </si>
  <si>
    <t>24551523</t>
  </si>
  <si>
    <t>profil spárový výplňový D 20mm</t>
  </si>
  <si>
    <t>428</t>
  </si>
  <si>
    <t>771161011</t>
  </si>
  <si>
    <t>Příprava podkladu před provedením dlažby montáž profilu dilatační spáry v rovině dlažby</t>
  </si>
  <si>
    <t>DILATACE 
'/odhad/ 
200.00=200.000 [A] 
Celkem: 200=200.000 [B]</t>
  </si>
  <si>
    <t>429</t>
  </si>
  <si>
    <t>59054162</t>
  </si>
  <si>
    <t>profil dilatační s bočními díly z PVC/CPE tl 6mm</t>
  </si>
  <si>
    <t>430</t>
  </si>
  <si>
    <t>998771103</t>
  </si>
  <si>
    <t>Přesun hmot pro podlahy z dlaždic stanovený z hmotnosti přesunovaného materiálu vodorovná dopravní vzdálenost do 50 m v objektech výšky přes 12 do 24 m</t>
  </si>
  <si>
    <t>431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</si>
  <si>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</si>
  <si>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</si>
  <si>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</si>
  <si>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775</t>
  </si>
  <si>
    <t>Podlahy skládané</t>
  </si>
  <si>
    <t>432</t>
  </si>
  <si>
    <t>775511810</t>
  </si>
  <si>
    <t>Demontáž podlah vlysových do suti s lištami přibíjených</t>
  </si>
  <si>
    <t>BP10+BP11 - STAVAJICI VLYSY 
'2.NP 
'/viz vykres c.03 - legenda/ 
35.67+20.80+5.14+14.38+14.31+13.08=103.380 [A] 
17.09+20.25+17.95+23.72+16.95+16.47+23.54+17.39=153.360 [B] 
26.27+17.29+4.26+12.09+16.15+20.80=96.860 [C] 
Celkem: 103.38+153.36+96.86=353.600 [D]</t>
  </si>
  <si>
    <t>433</t>
  </si>
  <si>
    <t>K MISTU NALOZENI 
5.304=5.304 [A] 
Celkem: 5.304=5.304 [B]</t>
  </si>
  <si>
    <t>434</t>
  </si>
  <si>
    <t>5.304=5.304 [A] 
Celkem: 5.304=5.304 [B]</t>
  </si>
  <si>
    <t>776</t>
  </si>
  <si>
    <t>Podlahy povlakové</t>
  </si>
  <si>
    <t>435</t>
  </si>
  <si>
    <t>776201812</t>
  </si>
  <si>
    <t>Demontáž povlakových podlahovin lepených ručně s podložkou</t>
  </si>
  <si>
    <t>BP07 - STAVAJICI PVC LINO 
'1.NP 
'/viz vykres c.02+06/ 
13.21+13.88+13.56+10.04+12.74=63.430 [A] 
'BP09 
'1.NP 
1.92*4.15*2=15.936 [B] 
'BP10+BP11 - STAVAJICI PVC LINO 
'2.NP 
'/viz vykres c.03 - legenda/ 
35.67+20.80+5.14+14.38+14.31+13.08=103.380 [C] 
23.72+16.95+16.47+23.54+17.39=98.070 [D] 
26.27+12.09+16.15+20.80=75.310 [E] 
Celkem: 63.43+15.936+103.38+98.07+75.31=356.126 [F]</t>
  </si>
  <si>
    <t>436</t>
  </si>
  <si>
    <t>776410811</t>
  </si>
  <si>
    <t>Demontáž soklíků nebo lišt pryžových nebo plastových</t>
  </si>
  <si>
    <t>SOKLIKY 
'1.NP+2.NP 
'/prepocet na m/ 
356.126*1.20=427.351 [A] 
Celkem: 427.351=427.351 [B]</t>
  </si>
  <si>
    <t>437</t>
  </si>
  <si>
    <t>K MISTU NALOZENI 
1.197=1.197 [A] 
Celkem: 1.197=1.197 [B]</t>
  </si>
  <si>
    <t>438</t>
  </si>
  <si>
    <t>Poplatek za uložení stavebního odpadu na skládce (skládkovné) komunálního zatříděného do Katalogu odpadů pod kódem 20 03 01 VČETNĚ DOPRAVY</t>
  </si>
  <si>
    <t>1.197=1.197 [A] 
Celkem: 1.197=1.197 [B]</t>
  </si>
  <si>
    <t>439</t>
  </si>
  <si>
    <t>776241111</t>
  </si>
  <si>
    <t>Montáž podlahovin ze sametového vinylu lepením pásů hladkých (bez vzoru)</t>
  </si>
  <si>
    <t>PODLAHOVINA Z VINYLU - PODLAHY 
'1.NP 
'/viz vykres c.09 - legenda/ 
'SK02B 
11.13+4.99+13.56=29.680 [A] 
3.00=3.000 [B] 
Mezisoučet: 29.68+3=32.680 [C] 
'2.NP 
'/viz vykres c.10 - legenda/ 
'SK03B 
7.96+33.97+9.99+4.63+14.37=70.920 [D] 
3.18+13.60+8.03+21.67+17.95=64.430 [E] 
23.49+27.29+16.47+23.49=90.740 [F] 
44.10+3.29+2.95+11.28+14.58+20.80=97.000 [G] 
23.00=23.000 [H] 
Mezisoučet: 70.92+64.43+90.74+97+23=346.090 [I] 
Celkem: 29.68+3+70.92+64.43+90.74+97+23=378.770 [J]</t>
  </si>
  <si>
    <t>440</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</si>
  <si>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</si>
  <si>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</si>
  <si>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str.5)</t>
  </si>
  <si>
    <t>378.77*1.1 Přepočtené koeficientem množství=416.647 [A] 
Celkem: 416.647=416.647 [B]</t>
  </si>
  <si>
    <t>441</t>
  </si>
  <si>
    <t>77642131R</t>
  </si>
  <si>
    <t>Montáž lišt obvodových šroubovaných</t>
  </si>
  <si>
    <t>SOKLIK 
'/prepocet na m/ 
'1.NP 
32.68*1.40=45.752 [A] 
'2.NP 
346.090*1.40=484.526 [B] 
Celkem: 45.752+484.526=530.278 [C]</t>
  </si>
  <si>
    <t>442</t>
  </si>
  <si>
    <t>2841101R</t>
  </si>
  <si>
    <t>lišta Al speciální soklová pro vinylové podlahy do lišty</t>
  </si>
  <si>
    <t>443</t>
  </si>
  <si>
    <t>776421711</t>
  </si>
  <si>
    <t>Montáž lišt vložení pásků z podlahoviny do lišt včetně nařezání</t>
  </si>
  <si>
    <t>530.278=530.278 [A] 
Celkem: 530.278=530.278 [B]</t>
  </si>
  <si>
    <t>444</t>
  </si>
  <si>
    <t>530.278*0.15=79.542 [A] 
79.542*1.2 Přepočtené koeficientem množství=95.450 [B] 
Celkem: 79.542+95.45=174.992 [C]</t>
  </si>
  <si>
    <t>445</t>
  </si>
  <si>
    <t>776991121</t>
  </si>
  <si>
    <t>Ostatní práce údržba nových podlahovin po pokládce čištění základní</t>
  </si>
  <si>
    <t>378.77=378.770 [A] 
530.278*0.15=79.542 [B] 
Celkem: 378.77+79.542=458.312 [C]</t>
  </si>
  <si>
    <t>446</t>
  </si>
  <si>
    <t>776223111</t>
  </si>
  <si>
    <t>Montáž podlahovin z PVC spoj podlah svařováním za tepla (včetně frézování)</t>
  </si>
  <si>
    <t>378.77*1.60=606.032 [A] 
530.278*0.15*1.60=127.267 [B] 
Celkem: 606.032+127.267=733.299 [C]</t>
  </si>
  <si>
    <t>447</t>
  </si>
  <si>
    <t>607561300</t>
  </si>
  <si>
    <t>šňůra svařovací pro podlahy z  přírodního linolea</t>
  </si>
  <si>
    <t>448</t>
  </si>
  <si>
    <t>776121411</t>
  </si>
  <si>
    <t>Příprava podkladu penetrace dvousložková podlah na dřevo (špachtlováním)</t>
  </si>
  <si>
    <t>2.NP 
'SK03B 
346.090=346.090 [A] 
Celkem: 346.09=346.090 [B]</t>
  </si>
  <si>
    <t>449</t>
  </si>
  <si>
    <t>776121321</t>
  </si>
  <si>
    <t>Příprava podkladu penetrace neředěná podlah</t>
  </si>
  <si>
    <t>1.NP 
'SK02B 
32.68=32.680 [A] 
'SOKLY  
530.278*0.15=79.542 [B] 
Celkem: 32.68+79.542=112.222 [C]</t>
  </si>
  <si>
    <t>450</t>
  </si>
  <si>
    <t>776111311</t>
  </si>
  <si>
    <t>Příprava podkladu vysátí podlah</t>
  </si>
  <si>
    <t>458.312=458.312 [A] 
Celkem: 458.312=458.312 [B]</t>
  </si>
  <si>
    <t>451</t>
  </si>
  <si>
    <t>776141112</t>
  </si>
  <si>
    <t>Příprava podkladu vyrovnání samonivelační stěrkou podlah min.pevnosti 20 MPa, tloušťky přes 3 do 5 mm</t>
  </si>
  <si>
    <t>1.NP 
'/viz vykres c.09 - legenda/ 
'SK02B 
32.68=32.680 [A] 
Celkem: 32.68=32.680 [B]</t>
  </si>
  <si>
    <t>452</t>
  </si>
  <si>
    <t>776421312</t>
  </si>
  <si>
    <t>Montáž lišt přechodových šroubovaných</t>
  </si>
  <si>
    <t>PRECHODOVE LISTY 
'/predb.odhad - upresnit dle skutecnosti/ 
45.00=45.000 [A] 
Celkem: 45=45.000 [B]</t>
  </si>
  <si>
    <t>453</t>
  </si>
  <si>
    <t>55343119</t>
  </si>
  <si>
    <t>profil přechodový Al narážecí 40mm dub, buk, javor, třešeň</t>
  </si>
  <si>
    <t>45.00*1.05 Přepočtené koeficientem množství=47.250 [A] 
Celkem: 47.25=47.250 [B]</t>
  </si>
  <si>
    <t>454</t>
  </si>
  <si>
    <t>998776103</t>
  </si>
  <si>
    <t>Přesun hmot pro podlahy povlakové stanovený z hmotnosti přesunovaného materiálu vodorovná dopravní vzdálenost do 50 m v objektech výšky přes 12 do 24 m</t>
  </si>
  <si>
    <t>455</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</si>
  <si>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</si>
  <si>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</si>
  <si>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</si>
  <si>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</si>
  <si>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</si>
  <si>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456</t>
  </si>
  <si>
    <t>781474112</t>
  </si>
  <si>
    <t>Montáž obkladů vnitřních stěn z dlaždic keramických lepených flexibilním lepidlem maloformátových hladkých přes 9 do 12 ks/m2</t>
  </si>
  <si>
    <t>457</t>
  </si>
  <si>
    <t>59761026</t>
  </si>
  <si>
    <t>obklad keramický hladký do 12ks/m2</t>
  </si>
  <si>
    <t>349.32*1.1 Přepočtené koeficientem množství=384.252 [A] 
Celkem: 384.252=384.252 [B]</t>
  </si>
  <si>
    <t>458</t>
  </si>
  <si>
    <t>78147711R</t>
  </si>
  <si>
    <t>Montáž obkladů vnitřních stěn z dlaždic keramických Příplatek k cenám za spárovací tmel s hydroizolační funkcí, antibakteriální a protiplísňovou</t>
  </si>
  <si>
    <t>459</t>
  </si>
  <si>
    <t>781477115</t>
  </si>
  <si>
    <t>Montáž obkladů vnitřních stěn z dlaždic keramických Příplatek k cenám za dvousložkové lepidlo</t>
  </si>
  <si>
    <t>460</t>
  </si>
  <si>
    <t>781477111</t>
  </si>
  <si>
    <t>Montáž obkladů vnitřních stěn z dlaždic keramických Příplatek k cenám za plochu do 10 m2 jednotlivě</t>
  </si>
  <si>
    <t>(1.75+0.95)*2*2.00=10.800 [A] 
(1.20+0.90)*2*2.00=8.400 [B] 
(0.90+1.75)*2*2.00=10.600 [C] 
(0.60*2+3.00)*1.40=5.880 [D] 
1.50*2.00=3.000 [E] 
Celkem: 10.8+8.4+10.6+5.88+3=38.680 [F]</t>
  </si>
  <si>
    <t>461</t>
  </si>
  <si>
    <t>781121011</t>
  </si>
  <si>
    <t>Příprava podkladu před provedením obkladu nátěr penetrační na stěnu</t>
  </si>
  <si>
    <t>462</t>
  </si>
  <si>
    <t>781494111</t>
  </si>
  <si>
    <t>Obklad - dokončující práce profily ukončovací lepené flexibilním lepidlem rohové</t>
  </si>
  <si>
    <t>222.00=222.000 [A] 
Celkem: 222=222.000 [B]</t>
  </si>
  <si>
    <t>463</t>
  </si>
  <si>
    <t>781494311</t>
  </si>
  <si>
    <t>Obklad - dokončující práce profily ukončovací lepené flexibilním lepidlem dilatační</t>
  </si>
  <si>
    <t>DILATACE 
'/viz skladby konstrukci - predb.odhad/ 
450.00=450.000 [A] 
Celkem: 450=450.000 [B]</t>
  </si>
  <si>
    <t>464</t>
  </si>
  <si>
    <t>78149518R</t>
  </si>
  <si>
    <t>Obklad - dokončující práce pracnější řezání obkladaček rovné</t>
  </si>
  <si>
    <t>465</t>
  </si>
  <si>
    <t>998781103</t>
  </si>
  <si>
    <t>Přesun hmot pro obklady keramické stanovený z hmotnosti přesunovaného materiálu vodorovná dopravní vzdálenost do 50 m v objektech výšky přes 12 do 24 m</t>
  </si>
  <si>
    <t>466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</si>
  <si>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</si>
  <si>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</si>
  <si>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</si>
  <si>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467</t>
  </si>
  <si>
    <t>783806805</t>
  </si>
  <si>
    <t>Odstranění nátěrů z omítek opálením s obroušením</t>
  </si>
  <si>
    <t>BP08 - STAV.OLEJOVY NATER STEN NA NEBOURANEM ZDIVU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Mezisoučet: 88.88+-21.94+35.52+-15.86+29.8+13.46+37.08+-9.6+-2.4+63.66+-8+-2=208.600 [M] 
Celkem: 88.88+-21.94+35.52+-15.86+29.8+13.46+37.08+-9.6+-2.4+63.66+-8+-2=208.600 [N]</t>
  </si>
  <si>
    <t>468</t>
  </si>
  <si>
    <t>783301401</t>
  </si>
  <si>
    <t>Příprava podkladu zámečnických konstrukcí před provedením nátěru ometení</t>
  </si>
  <si>
    <t>STAVAJICI OCELOVE ZABRADLI 
'/viz tabulka PSV prvku/ 
'S6 
(3.86*8+3.669*1)*1.10*2=76.008 [A] 
Celkem: 76.008=76.008 [B]</t>
  </si>
  <si>
    <t>469</t>
  </si>
  <si>
    <t>783352101</t>
  </si>
  <si>
    <t>Tmelení zámečnických konstrukcí včetně přebroušení tmelených míst, tmelem polyesterovým</t>
  </si>
  <si>
    <t>470</t>
  </si>
  <si>
    <t>783301313</t>
  </si>
  <si>
    <t>Příprava podkladu zámečnických konstrukcí před provedením nátěru odmaštění odmašťovačem ředidlovým</t>
  </si>
  <si>
    <t>76.008=76.008 [A] 
Celkem: 76.008=76.008 [B]</t>
  </si>
  <si>
    <t>471</t>
  </si>
  <si>
    <t>U NOSNIKY POD SDK STENU 
0.134*32.00=4.288 [A] 
Mezisoučet: 4.288=4.288 [B] 
'ZARUBNE POZARNI 
1.20*9=10.800 [C] 
'ZARUBNE 
1.20*(2+35)=44.400 [D] 
'MRIZE 
1.25*2.80*4*1=14.000 [E] 
1.50*2.075*4*1=12.450 [F] 
3.33*3.15*4*1=41.958 [G] 
'STAV.ZABRADLI 
76.008=76.008 [H] 
'OSTATNI OCEL.PRVKY 
25.00=25.000 [I] 
Mezisoučet: 10.8+44.4+14+12.45+41.958+76.008+25=224.616 [J] 
Celkem: 4.288+10.8+44.4+14+12.45+41.958+76.008+25=228.904 [K]</t>
  </si>
  <si>
    <t>472</t>
  </si>
  <si>
    <t>228.904=228.904 [A] 
Celkem: 228.904=228.904 [B]</t>
  </si>
  <si>
    <t>473</t>
  </si>
  <si>
    <t>474</t>
  </si>
  <si>
    <t>783206805</t>
  </si>
  <si>
    <t>Odstranění nátěrů z tesařských konstrukcí opálením s obroušením</t>
  </si>
  <si>
    <t>DREVENE PRVKY PRISTRESKU 
'/viz tabulka PSV prvku - vykaz plochy/ 
'S7 
90.00=90.000 [A] 
'STAVAJICI VIDITELNE PRVKY KROVU OBJEKTU 
'/viz vykres c.04+06/ 
'40% PLOCHY 
28.20=28.200 [B] 
Celkem: 90+28.2=118.200 [C]</t>
  </si>
  <si>
    <t>475</t>
  </si>
  <si>
    <t>783201403</t>
  </si>
  <si>
    <t>Příprava podkladu tesařských konstrukcí před provedením nátěru oprášení</t>
  </si>
  <si>
    <t>S7+OBJEKT 
118.20=118.200 [A] 
Celkem: 118.2=118.200 [B]</t>
  </si>
  <si>
    <t>476</t>
  </si>
  <si>
    <t>783252121</t>
  </si>
  <si>
    <t>Tmelení tesařských konstrukcí lokální, včetně přebroušení tmelených míst rozsahu přes 30 do 50% plochy, tmelem polyesterovým</t>
  </si>
  <si>
    <t>118.20=118.200 [A] 
Celkem: 118.2=118.200 [B]</t>
  </si>
  <si>
    <t>477</t>
  </si>
  <si>
    <t>783242131</t>
  </si>
  <si>
    <t>Tmelení tesařských konstrukcí spar nebo rohů, včetně přebroušení tmelených míst, tmelem polyuretanový</t>
  </si>
  <si>
    <t>S7 
325.00=325.000 [A] 
Celkem: 325=325.000 [B]</t>
  </si>
  <si>
    <t>478</t>
  </si>
  <si>
    <t>783214121</t>
  </si>
  <si>
    <t>Sanační napouštěcí nátěr tesařských prvků proti dřevokazným houbám, hmyzu a plísním zabudovaných do konstrukce, aplikovaný stříkáním</t>
  </si>
  <si>
    <t>479</t>
  </si>
  <si>
    <t>783214101</t>
  </si>
  <si>
    <t>Základní nátěr tesařských konstrukcí jednonásobný syntetický</t>
  </si>
  <si>
    <t>DREVENE PRVKY PRISTRESKU 
'/viz tabulka PSV prvku - vykaz plochy/ 
'S7 
90.00=90.000 [A] 
'NOVE BEDNENI PRISTRESKU 
221.023=221.023 [B] 
'VIDITELNE PRVKY KROVU OBJEKTU - KROKVE A NOVE BEDNENI 
'/viz vykres c.05+17+pohledy/ 
56.00=56.000 [C] 
158.80=158.800 [D] 
Celkem: 90+221.023+56+158.8=525.823 [E]</t>
  </si>
  <si>
    <t>480</t>
  </si>
  <si>
    <t>783217101</t>
  </si>
  <si>
    <t>Krycí nátěr tesařských konstrukcí jednonásobný syntetický</t>
  </si>
  <si>
    <t>481</t>
  </si>
  <si>
    <t>783106805</t>
  </si>
  <si>
    <t>Odstranění nátěrů z truhlářských konstrukcí opálením s obroušením</t>
  </si>
  <si>
    <t>OKENNI VYPLNE PRISTRESKU 
'/viz tabulka PSV prvku/ 
'S8 
1.00*2.50*4*2=20.000 [A] 
1.90*0.75*2*2=5.700 [B] 
Celkem: 20+5.7=25.700 [C]</t>
  </si>
  <si>
    <t>482</t>
  </si>
  <si>
    <t>783101403</t>
  </si>
  <si>
    <t>Příprava podkladu truhlářských konstrukcí před provedením nátěru oprášení</t>
  </si>
  <si>
    <t>S8 
25.70=25.700 [A] 
Celkem: 25.7=25.700 [B]</t>
  </si>
  <si>
    <t>483</t>
  </si>
  <si>
    <t>783152121</t>
  </si>
  <si>
    <t>Tmelení truhlářských konstrukcí lokální, včetně přebroušení tmelených míst rozsahu přes 30 do 50% plochy, tmelem polyesterovým</t>
  </si>
  <si>
    <t>484</t>
  </si>
  <si>
    <t>783132211</t>
  </si>
  <si>
    <t>Dotmelení skleněných výplní truhlářských konstrukcí odstranění stávajícího soudržného sklenářského tmelu vysekáním</t>
  </si>
  <si>
    <t>485</t>
  </si>
  <si>
    <t>783113111</t>
  </si>
  <si>
    <t>Napouštěcí nátěr truhlářských konstrukcí jednonásobný fungicidní syntetický</t>
  </si>
  <si>
    <t>486</t>
  </si>
  <si>
    <t>783114101</t>
  </si>
  <si>
    <t>Základní nátěr truhlářských konstrukcí jednonásobný syntetický</t>
  </si>
  <si>
    <t>487</t>
  </si>
  <si>
    <t>783117101</t>
  </si>
  <si>
    <t>Krycí nátěr truhlářských konstrukcí jednonásobný syntetický</t>
  </si>
  <si>
    <t>488</t>
  </si>
  <si>
    <t>783901453</t>
  </si>
  <si>
    <t>Příprava podkladu betonových podlah před provedením nátěru vysátím</t>
  </si>
  <si>
    <t>SK09 - NATER PODLAH NA TERENU 
'1.PP  
'/viz vykres c.08 a skladby konstrukci/ 
9.30+20.63=29.930 [A] 
Celkem: 29.93=29.930 [B]</t>
  </si>
  <si>
    <t>489</t>
  </si>
  <si>
    <t>783933151</t>
  </si>
  <si>
    <t>Penetrační nátěr betonových podlah hladkých (z pohledového nebo gletovaného betonu, stěrky apod.) epoxidový</t>
  </si>
  <si>
    <t>SK09 
29.93=29.930 [A] 
'SK01 - PODLAHA NA TERENU NOVA 
'/viz vykres c.08 a skladby konstrukci/ 
17.63+69.35+14.00+7.00+12.60+3.60=124.180 [B] 
3.65+4.67+12.53+5.01+9.52=35.380 [C] 
13.84+22.25+9.12+12.65+19.45=77.310 [D] 
Celkem: 29.93+124.18+35.38+77.31=266.800 [E]</t>
  </si>
  <si>
    <t>490</t>
  </si>
  <si>
    <t>783937163</t>
  </si>
  <si>
    <t>Krycí (uzavírací) nátěr betonových podlah dvojnásobný epoxidový rozpouštědlový</t>
  </si>
  <si>
    <t>SK01+SK09 - NATER DO VLHKEHO PROSTREDI 
266.8=266.800 [A] 
Celkem: 266.8=266.800 [B]</t>
  </si>
  <si>
    <t>491</t>
  </si>
  <si>
    <t>783997151</t>
  </si>
  <si>
    <t>Krycí (uzavírací) nátěr betonových podlah Příplatek k cenám za provedení protiskluzné vrstvy prosypem křemičitým pískem nebo skleněnými kuličkami</t>
  </si>
  <si>
    <t>SK01+SK09 
266.8=266.800 [A] 
Celkem: 266.8=266.800 [B]</t>
  </si>
  <si>
    <t>492</t>
  </si>
  <si>
    <t>BEZPECNOSTNI ZNACENI SCHOD.STUPNU 
'1.PP-PUDA 
'/viz vykres c.08-11/ 
1.28*6=7.680 [A] 
Celkem: 7.68=7.680 [B]</t>
  </si>
  <si>
    <t>784</t>
  </si>
  <si>
    <t>Dokončovací práce - malby a tapety</t>
  </si>
  <si>
    <t>493</t>
  </si>
  <si>
    <t>784121001</t>
  </si>
  <si>
    <t>Oškrabání malby v místnostech výšky do 3,80 m</t>
  </si>
  <si>
    <t>494</t>
  </si>
  <si>
    <t>784121009</t>
  </si>
  <si>
    <t>Oškrabání malby na schodišti o výšce podlaží přes 3,80 do 5,00 m</t>
  </si>
  <si>
    <t>BP08 - STAV.MALBY 
'1.NP +2.NP 
'/viz vykres c.02+03/ 
10.68+10.82=21.500 [A] 
(0.50+3.29)*2*4.10=31.078 [B] 
(4.60*2+0.50+1.22*2)*4.10=49.774 [C] 
(0.50+2.937+0.35)*2*4.00=30.296 [D] 
(4.24*2+0.30*2+0.50)*4.10=39.278 [E] 
17.00=17.000 [F] 
Celkem: 21.5+31.078+49.774+30.296+39.278+17=188.926 [G]</t>
  </si>
  <si>
    <t>495</t>
  </si>
  <si>
    <t>784181101</t>
  </si>
  <si>
    <t>Penetrace podkladu jednonásobná základní akrylátová bezbarvá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</si>
  <si>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'ODPOCET KERAMICKEHO OBKLADU 
-349.32=- 349.320 [M] 
Celkem: 2658.471+116.928+25.522+11.827+17.64+8.736+50.333+55.77+12+20.28+22.718+11+-349.32=2 661.905 [N]</t>
  </si>
  <si>
    <t>496</t>
  </si>
  <si>
    <t>784181001</t>
  </si>
  <si>
    <t>Pačokování jednonásobné v místnostech výšky do 3,80 m</t>
  </si>
  <si>
    <t>497</t>
  </si>
  <si>
    <t>784181109</t>
  </si>
  <si>
    <t>Penetrace podkladu jednonásobná základní akrylátová bezbarvá na schodišti o výšce podlaží přes 3,80 do 5,00 m</t>
  </si>
  <si>
    <t>188.926=188.926 [A] 
Celkem: 188.926=188.926 [B]</t>
  </si>
  <si>
    <t>498</t>
  </si>
  <si>
    <t>784181009</t>
  </si>
  <si>
    <t>Pačokování jednonásobné na schodišti o výšce podlaží přes 3,80 do 5,00 m</t>
  </si>
  <si>
    <t>499</t>
  </si>
  <si>
    <t>784211111</t>
  </si>
  <si>
    <t>Malby z malířských směsí oděruvzdorných za mokra dvojnásobné, bílé za mokra oděruvzdorné velmi dobře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</si>
  <si>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'NA SDK STROPU A PRICKACH 
612.97=612.970 [M] 
181.47*2=362.940 [N] 
'ODPOCET KERAMICKEHO OBKLADU 
-349.32=- 349.320 [O] 
Celkem: 2658.471+116.928+25.522+11.827+17.64+8.736+50.333+55.77+12+20.28+22.718+11+612.97+362.94+-349.32=3 637.815 [P]</t>
  </si>
  <si>
    <t>500</t>
  </si>
  <si>
    <t>784211117</t>
  </si>
  <si>
    <t>Malby z malířských směsí oděruvzdorných za mokra dvojnásobné, bílé za mokra oděruvzdorné velmi dobře na schodišti o výšce podlaží do 3,80 m</t>
  </si>
  <si>
    <t>501</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</si>
  <si>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</si>
  <si>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</si>
  <si>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</si>
  <si>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3637.815*0.50=1 818.908 [A] 
188.926*0.50=94.463 [B] 
Celkem: 1818.908+94.463=1 913.371 [C]</t>
  </si>
  <si>
    <t>502</t>
  </si>
  <si>
    <t>784171101</t>
  </si>
  <si>
    <t>Zakrytí nemalovaných ploch (materiál ve specifikaci) včetně pozdějšího odkrytí podlah</t>
  </si>
  <si>
    <t>STAVAJICI PODLAHY  
'KERAM.DLAZBA 
285.25=285.250 [A] 
'VINYL 
378.77=378.770 [B] 
'SCHODISTE 
10.68+10.82=21.500 [C] 
'PUDA 
426.65=426.650 [D] 
Celkem: 285.25+378.77+21.5+426.65=1 112.170 [E]</t>
  </si>
  <si>
    <t>503</t>
  </si>
  <si>
    <t>58124844</t>
  </si>
  <si>
    <t>fólie pro malířské potřeby zakrývací tl 25µ 4x5m</t>
  </si>
  <si>
    <t>504</t>
  </si>
  <si>
    <t>784171111</t>
  </si>
  <si>
    <t>Zakrytí nemalovaných ploch (materiál ve specifikaci) včetně pozdějšího odkrytí svislých ploch např. stěn, oken, dveří v místnostech výšky do 3,80</t>
  </si>
  <si>
    <t>930.00=930.000 [A] 
Celkem: 930=930.000 [B]</t>
  </si>
  <si>
    <t>505</t>
  </si>
  <si>
    <t>58124842</t>
  </si>
  <si>
    <t>fólie pro malířské potřeby zakrývací tl 7µ 4x5m</t>
  </si>
  <si>
    <t>787</t>
  </si>
  <si>
    <t>Dokončovací práce - zasklívání</t>
  </si>
  <si>
    <t>506</t>
  </si>
  <si>
    <t>787700803</t>
  </si>
  <si>
    <t>Vysklívání výkladců skla plochého, plochy přes 3 do 6 m2</t>
  </si>
  <si>
    <t>SKLENENE VYPLNE PRISTRESKU 
'/viz tabulka PSV prvku/ 
'S8 
1.00*2.50*4=10.000 [A] 
1.90*0.75*2=2.850 [B] 
Celkem: 10+2.85=12.850 [C]</t>
  </si>
  <si>
    <t>507</t>
  </si>
  <si>
    <t>508</t>
  </si>
  <si>
    <t>0.218=0.218 [A] 
Celkem: 0.218=0.218 [B]</t>
  </si>
  <si>
    <t>509</t>
  </si>
  <si>
    <t>787792522</t>
  </si>
  <si>
    <t>Zasklívání výkladců deskami ostatními sklem bezpečnostním do profilového těsnění, tl. do 8 mm</t>
  </si>
  <si>
    <t>ZPETNE ZASKLENI OKENNICH VYPLNI PRISTRESKU 
'S8 
12.85=12.850 [A] 
Celkem: 12.85=12.850 [B]</t>
  </si>
  <si>
    <t>510</t>
  </si>
  <si>
    <t>787701901</t>
  </si>
  <si>
    <t>Zasklívání výkladců zatmelení stykových spár svislých i vodorovných trvale pružným tmelem, průřezu do 25 mm2</t>
  </si>
  <si>
    <t>S8 
220.00=220.000 [A] 
Celkem: 220=220.000 [B]</t>
  </si>
  <si>
    <t>511</t>
  </si>
  <si>
    <t>787911115</t>
  </si>
  <si>
    <t>Zasklívání – ostatní práce montáž fólie na sklo neprůhledné</t>
  </si>
  <si>
    <t>NEPRUHLEDNA FOLIE NA OKNA 
'/viz tabulka PSV prvku - vypis dveri/ 
'O4 
1.10*0.65*3=2.145 [A] 
'O5 
1.10*1.10*1=1.210 [B] 
'O6 
1.20*0.40*3=1.440 [C] 
'O8 
1.20*1.95*1=2.340 [D] 
Celkem: 2.145+1.21+1.44+2.34=7.135 [E]</t>
  </si>
  <si>
    <t>512</t>
  </si>
  <si>
    <t>63479017</t>
  </si>
  <si>
    <t>fólie na sklo ochranné 89%</t>
  </si>
  <si>
    <t>7.135*1.1 Přepočtené koeficientem množství=7.849 [A] 
Celkem: 7.849=7.849 [B]</t>
  </si>
  <si>
    <t>513</t>
  </si>
  <si>
    <t>998787103</t>
  </si>
  <si>
    <t>Přesun hmot pro zasklívání stanovený z hmotnosti přesunovaného materiálu vodorovná dopravní vzdálenost do 50 m v objektech výšky přes 12 do 24 m</t>
  </si>
  <si>
    <t>514</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</si>
  <si>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</si>
  <si>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</si>
  <si>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</si>
  <si>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</si>
  <si>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</si>
  <si>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515</t>
  </si>
  <si>
    <t>789223121</t>
  </si>
  <si>
    <t>Provedení otryskání povrchů ocelových konstrukcí suché abrazivní tryskání třídy III stupeň zrezivění B, stupeň přípravy Sa 3</t>
  </si>
  <si>
    <t>516</t>
  </si>
  <si>
    <t>42118100</t>
  </si>
  <si>
    <t>materiál tryskací z křemičitanu hlinitého</t>
  </si>
  <si>
    <t>76.008*0.023 Přepočtené koeficientem množství=1.748 [A] 
Celkem: 1.748=1.748 [B]</t>
  </si>
  <si>
    <t>517</t>
  </si>
  <si>
    <t>Poplatek za uložení stavebního odpadu na skládce (skládkovné) odpadního materiálu po otryskávání bez obsahu nebezpečných látek zatříděného do Katalogu odpadů pod kódem 12 01 17 VČETNĚ DOPRAVY</t>
  </si>
  <si>
    <t>1.748=1.748 [A] 
Celkem: 1.748=1.748 [B]</t>
  </si>
  <si>
    <t>Ostatní konstrukce</t>
  </si>
  <si>
    <t>518</t>
  </si>
  <si>
    <t>899101211</t>
  </si>
  <si>
    <t>Demontáž poklopů litinových a ocelových včetně rámů, hmotnosti jednotlivě do 50 kg</t>
  </si>
  <si>
    <t>BP29 - POKLOPY STRESNIHO VYLEZU 
'/viz vykres c.05/ 
3=3.000 [A] 
Celkem: 3=3.000 [B]</t>
  </si>
  <si>
    <t>519</t>
  </si>
  <si>
    <t>DOPRAVA K LAVCE 
0.150=0.150 [A] 
Celkem: 0.15=0.150 [B]</t>
  </si>
  <si>
    <t>520</t>
  </si>
  <si>
    <t>0.150=0.150 [A] 
Celkem: 0.15=0.150 [B]</t>
  </si>
  <si>
    <t>521</t>
  </si>
  <si>
    <t>952901111</t>
  </si>
  <si>
    <t>Vyčištění budov nebo objektů před předáním do užívání budov bytové nebo občanské výstavby, světlé výšky podlaží do 4 m</t>
  </si>
  <si>
    <t>PO UKONCENI STAVEBNICH PRACI 
'/uklid, likvidace obalu atd./ 
'1.PP-PUDA VC.PROSTOR JEN S VYMENOU OKEN 
'/viz vykres c.08-10 
41.41*13.17/2*3=818.055 [A] 
41.41*13.17*3=1 636.109 [B] 
Celkem: 818.055+1636.109=2 454.164 [C]</t>
  </si>
  <si>
    <t>522</t>
  </si>
  <si>
    <t>95290141R</t>
  </si>
  <si>
    <t>PO UKONCENI STAVEBNICH PRACI 
'/uklid, likvidace obalu atd./ 
1.50*(45.00+13.20*2)=107.100 [A] 
45.00*4.70=211.500 [B] 
Celkem: 107.1+211.5=318.600 [C]</t>
  </si>
  <si>
    <t>523</t>
  </si>
  <si>
    <t>952902381</t>
  </si>
  <si>
    <t>Čištění budov při provádění oprav a udržovacích prací stropů stíráním</t>
  </si>
  <si>
    <t>524</t>
  </si>
  <si>
    <t>952902321</t>
  </si>
  <si>
    <t>Čištění budov při provádění oprav a udržovacích prací stěn stíráním, výšky přes 2m</t>
  </si>
  <si>
    <t>SK12 - STENY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</si>
  <si>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525</t>
  </si>
  <si>
    <t>619996117</t>
  </si>
  <si>
    <t>Ochrana stavebních konstrukcí a samostatných prvků včetně pozdějšího odstranění obedněním z OSB desek podlahy</t>
  </si>
  <si>
    <t>OCHRANA STAV.SCHODIST 
'1.PP-PUDA 
'/viz vykres c.08-11/ 
17.83*3=53.490 [A] 
Celkem: 53.49=53.490 [B]</t>
  </si>
  <si>
    <t>526</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</si>
  <si>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</si>
  <si>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</si>
  <si>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430.00=430.000 [I] 
'3.NP 
430.00=430.000 [J] 
Celkem: 146.66+235.59+45.98+22.58+10.87+10.31+70.14+200+430+430=1 602.130 [K]</t>
  </si>
  <si>
    <t>527</t>
  </si>
  <si>
    <t>619991011</t>
  </si>
  <si>
    <t>Zakrytí vnitřních ploch před znečištěním včetně pozdějšího odkrytí konstrukcí a prvků obalením fólií a přelepením páskou</t>
  </si>
  <si>
    <t>OCHRANA STAV.KONSTRUKCI, KABELU ATD. 
'1.PP 
180.00=180.000 [A] 
'1.NP 
250.00=250.000 [B] 
'2.NP 
250.00=250.000 [C] 
'3.NP 
250.00=250.000 [D] 
Celkem: 180+250+250+250=930.000 [E]</t>
  </si>
  <si>
    <t>528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</si>
  <si>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</si>
  <si>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</si>
  <si>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</si>
  <si>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MRIZI 
'/viz tabulky PSV prvku - odhad ks a materialu/ 
'D19+D20 
10*2=20.000 [A] 
'Z1- Z3 
8*4+4*1+6*1=42.000 [B] 
Celkem: 20+42=62.000 [C]</t>
  </si>
  <si>
    <t>529</t>
  </si>
  <si>
    <t>54879018</t>
  </si>
  <si>
    <t>kotva mechanická pro těžké zatížení se šestihrannou hlavou M10 dl 130mm</t>
  </si>
  <si>
    <t>530</t>
  </si>
  <si>
    <t>953961214</t>
  </si>
  <si>
    <t>Kotvy chemické s vyvrtáním otvoru do betonu, železobetonu nebo tvrdého kamene chemická patrona, velikost M 16, hloubka 125 mm</t>
  </si>
  <si>
    <t>KOTVENI MRIZI 
'/viz tabulky PSV prvku - odhad ks a materialu/ 
'D38 
14=14.000 [A] 
Celkem: 14=14.000 [B]</t>
  </si>
  <si>
    <t>531</t>
  </si>
  <si>
    <t>953961114</t>
  </si>
  <si>
    <t>Kotvy chemické s vyvrtáním otvoru do betonu, železobetonu nebo tvrdého kamene tmel, velikost M 16, hloubka 125 mm</t>
  </si>
  <si>
    <t>532</t>
  </si>
  <si>
    <t>KOTVENI MADLA 
'/odhad ks/ 
12*2=24.000 [A] 
Celkem: 24=24.000 [B]</t>
  </si>
  <si>
    <t>533</t>
  </si>
  <si>
    <t>54879001</t>
  </si>
  <si>
    <t>patrona chemická M8x80mm</t>
  </si>
  <si>
    <t>534</t>
  </si>
  <si>
    <t>54879087</t>
  </si>
  <si>
    <t>tmel pro lepené kotvy do zdiva a betonu</t>
  </si>
  <si>
    <t>535</t>
  </si>
  <si>
    <t>5487921R</t>
  </si>
  <si>
    <t>šroub kotevní žárový Pz chemické patrony M8x80/14</t>
  </si>
  <si>
    <t>536</t>
  </si>
  <si>
    <t>MINCOVNI AUTOMATY - POUZE MONTAZ 
'/viz vypis PSV prvku/ 
'S1 
2=2.000 [A] 
'S2 
1=1.000 [B] 
Celkem: 2+1=3.000 [C]</t>
  </si>
  <si>
    <t>Lešení a stavební výtahy</t>
  </si>
  <si>
    <t>537</t>
  </si>
  <si>
    <t>945231112</t>
  </si>
  <si>
    <t>Závěsná klec (pohyblivá pracovní plošina - lávka) se zdvihem elektrickým výšky do 50 m délky přes 1,20 do 6 m</t>
  </si>
  <si>
    <t>DEN</t>
  </si>
  <si>
    <t>PRO DOPRAVU MATERIALU A PRACOVNIKU 
'PREDPOKLAD 180 DNI 
'/technologii zvoli zhotovitel dle svych zvyklosti/ 
180.00=180.000 [A] 
Celkem: 180=180.000 [B]</t>
  </si>
  <si>
    <t>538</t>
  </si>
  <si>
    <t>997013311</t>
  </si>
  <si>
    <t>Doprava suti shozem montáž a demontáž shozu výšky do 10 m</t>
  </si>
  <si>
    <t>PRO BOURACI PRACE NA STRESE 
8.50*2+10.00=27.000 [A] 
Celkem: 27=27.000 [B]</t>
  </si>
  <si>
    <t>539</t>
  </si>
  <si>
    <t>997013322</t>
  </si>
  <si>
    <t>Doprava suti shozem montáž a demontáž shozu výšky Příplatek za první a každý další den použití shozu k ceně -3312</t>
  </si>
  <si>
    <t>NAJEM 90 DNI 
27.00*90=2 430.000 [A] 
Celkem: 2430=2 430.000 [B]</t>
  </si>
  <si>
    <t>540</t>
  </si>
  <si>
    <t>949101111</t>
  </si>
  <si>
    <t>Lešení pomocné pracovní pro objekty pozemních staveb pro zatížení do 150 kg/m2, o výšce lešeňové podlahy do 1,9 m</t>
  </si>
  <si>
    <t>PRO STAVEBNI PRACE, PODHLEDY  A NATER KROVU 
2454.164=2 454.164 [A] 
Celkem: 2454.164=2 454.164 [B]</t>
  </si>
  <si>
    <t>541</t>
  </si>
  <si>
    <t>943111111</t>
  </si>
  <si>
    <t>Montáž lešení prostorového trubkového lehkého pracovního bez podlah s provozním zatížením tř. 3 do 200 kg/m2, výšky do 10 m</t>
  </si>
  <si>
    <t>PRO PRISTRESK 
41.90*6.30*(2.00+2.60)/2=607.131 [A] 
Celkem: 607.131=607.131 [B]</t>
  </si>
  <si>
    <t>542</t>
  </si>
  <si>
    <t>943111211</t>
  </si>
  <si>
    <t>Montáž lešení prostorového trubkového lehkého pracovního bez podlah Příplatek za první a každý další den použití lešení k ceně -1111</t>
  </si>
  <si>
    <t>NAJEM 90 DNI 
607.131*90=54 641.790 [A] 
Celkem: 54641.79=54 641.790 [B]</t>
  </si>
  <si>
    <t>543</t>
  </si>
  <si>
    <t>943111811</t>
  </si>
  <si>
    <t>Demontáž lešení prostorového trubkového lehkého pracovního bez podlah s provozním zatížením tř. 3 do 200 kg/m2, výšky do 10 m</t>
  </si>
  <si>
    <t>544</t>
  </si>
  <si>
    <t>949211111</t>
  </si>
  <si>
    <t>Montáž lešeňové podlahy pro trubková lešení z fošen, prken nebo dřevěných sbíjených lešeňových dílců s příčníky nebo podélníky, ve výšce do 10 m</t>
  </si>
  <si>
    <t>41.90*6.30*1.50=395.955 [A] 
Celkem: 395.955=395.955 [B]</t>
  </si>
  <si>
    <t>545</t>
  </si>
  <si>
    <t>949211211</t>
  </si>
  <si>
    <t>Montáž lešeňové podlahy pro trubková lešení Příplatek za první a každý další den použití lešení k ceně -1111 nebo -1112</t>
  </si>
  <si>
    <t>395.955*90.00=35 635.950 [A] 
Celkem: 35635.95=35 635.950 [B]</t>
  </si>
  <si>
    <t>546</t>
  </si>
  <si>
    <t>949211811</t>
  </si>
  <si>
    <t>Demontáž lešeňové podlahy pro trubková lešení z fošen, prken nebo dřevěných sbíjených lešeňových dílců s příčníky nebo podélníky, ve výšce do 10 m</t>
  </si>
  <si>
    <t>547</t>
  </si>
  <si>
    <t>941111122</t>
  </si>
  <si>
    <t>Montáž lešení řadového trubkového lehkého pracovního s podlahami s provozním zatížením tř. 3 do 200 kg/m2 šířky tř. W09 přes 0,9 do 1,2 m, výšky přes 10 do 25 m</t>
  </si>
  <si>
    <t>PRO SOKL A  FASADU 
'/viz vykres c.14+15/ 
(0.90+41.41-6.00*2+0.90)*8.40=262.164 [A] 
6.32*10.40*2+(6.32+0.90*2)*1.00/2*2=139.576 [B] 
(4.16+0.90)*2.00/2*2*2=20.240 [C] 
(0.90+13.17+0.90)*(9.00+10.40)/2=145.209 [D] 
(0.90+13.17+0.90)*(8.40+10.40)/2=140.718 [E] 
13.175*3.60/2*2=47.430 [F] 
(0.90+6.16)*10.40*2=146.848 [G] 
11.00*(10.40+8.40)/2*2=206.800 [H] 
(0.90+41.41-6.00*2-11.00*2+0.90)*8.40=77.364 [I] 
6.32*10.40*2+(6.32+0.90*2)*1.000/2*2=139.576 [J] 
(4.16+0.90)*2.00/2*2*2=20.240 [K] 
'Rohy a terenni nerovnosti 
92.00=92.000 [L] 
Celkem: 262.164+139.576+20.24+145.209+140.718+47.43+146.848+206.8+77.364+139.576+20.24+92=1 438.165 [M]</t>
  </si>
  <si>
    <t>548</t>
  </si>
  <si>
    <t>941111222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</si>
  <si>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</si>
  <si>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-1122</t>
  </si>
  <si>
    <t>NAJEM 90 DNI 
1438.165*90=129 434.850 [A] 
Celkem: 129434.85=129 434.850 [B]</t>
  </si>
  <si>
    <t>549</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</si>
  <si>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</si>
  <si>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</si>
  <si>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</si>
  <si>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550</t>
  </si>
  <si>
    <t>944511111</t>
  </si>
  <si>
    <t>Montáž ochranné sítě zavěšené na konstrukci lešení z textilie z umělých vláken</t>
  </si>
  <si>
    <t>551</t>
  </si>
  <si>
    <t>944511211</t>
  </si>
  <si>
    <t>Montáž ochranné sítě Příplatek za první a každý další den použití sítě k ceně -1111</t>
  </si>
  <si>
    <t>129434.85=129 434.850 [A] 
Celkem: 129434.85=129 434.850 [B]</t>
  </si>
  <si>
    <t>552</t>
  </si>
  <si>
    <t>944511811</t>
  </si>
  <si>
    <t>Demontáž ochranné sítě zavěšené na konstrukci lešení z textilie z umělých vláken</t>
  </si>
  <si>
    <t>553</t>
  </si>
  <si>
    <t>Vyneseni lešení nad střechou</t>
  </si>
  <si>
    <t>41.41+4.16*8=74.690 [A] 
Celkem: 74.69=74.690 [B]</t>
  </si>
  <si>
    <t>554</t>
  </si>
  <si>
    <t>R POL 3</t>
  </si>
  <si>
    <t>Lešení a pomocné konstrukce pro výtah</t>
  </si>
  <si>
    <t>Různé dokončovací konstrukce a práce pozemních staveb</t>
  </si>
  <si>
    <t>555</t>
  </si>
  <si>
    <t>R POL 4</t>
  </si>
  <si>
    <t>Požárně bezpečnostní tabulky a značení dle ČSN ISO 3864 = 3.000,- Kč - ocení všichni zhotovitelé jednotně, bude upřesněno dle skutečnosti</t>
  </si>
  <si>
    <t>BEZPECNOSTNI ZNACKY , TABULKY PRO OZN.UNIKOVYCH CEST, 
'POZARNE BEZPECNOSTNI TABULKY, STITKY NA POZAR.PROSTUPECH 
'/viz pozadavek pozarne bezpecnost.reseni str 9/ 
1=1.000 [A] 
Celkem: 1=1.000 [B]</t>
  </si>
  <si>
    <t>556</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</si>
  <si>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</si>
  <si>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</si>
  <si>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</si>
  <si>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1.NP - ZDIVO 
'/viz vykres c.02+06/ 
0.60*1.90*3.66=4.172 [A] 
'Odpocet otvoru 
-0.60*0.80*1.97=-0.946 [B] 
'KROV - PRO UZAV.KLAPKY 
'/viz vykres c.04+06/ 
0.60*1.30*0.70*2=1.092 [C] 
Celkem: 4.172+-0.946+1.092=4.318 [D]</t>
  </si>
  <si>
    <t>557</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</si>
  <si>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</si>
  <si>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</si>
  <si>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</si>
  <si>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KROV  
'/viz vykres c.04+06/ 
'PRO VENTILATORY PRUM.550 MM 
2=2.000 [A] 
Celkem: 2=2.000 [B]</t>
  </si>
  <si>
    <t>558</t>
  </si>
  <si>
    <t>971033581</t>
  </si>
  <si>
    <t>Vybourání otvorů ve zdivu základovém nebo nadzákladovém z cihel, tvárnic, příčkovek z cihel pálených na maltu vápennou nebo vápenocementovou plochy do 1 m2, tl. do 900 mm</t>
  </si>
  <si>
    <t>PRO OBNOVU NADPRAZI OKEN V OBVOD.ZDECH 
'/viz vykres c.05 - statika/ 
'1.NP 
0.65*1.20*0.20*6=0.936 [A] 
'BP35 - PARAPET OKNA 
'/viz vykres c.03 - legenda/ 
0.75*1.20*0.60*2=1.080 [B] 
Celkem: 0.936+1.08=2.016 [C]</t>
  </si>
  <si>
    <t>559</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</si>
  <si>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</si>
  <si>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</si>
  <si>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</si>
  <si>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ZDIVO 1.PP PRO VYTAH 
'/viz vykres c.01/ 
0.50*3.90*3.30=6.435 [A] 
'Odpocet otvoru 
-0.50*2.90*2.00=-2.900 [B] 
'1.NP 
'/viz vykres c.02+06/ 
0.45*1.233*2.00=1.110 [C] 
0.35*1.10*2.00=0.770 [D] 
'Odpocet otvoru 
-0.35*0.80*1.97=-0.552 [E] 
'2.NP 
'/viz vykres c.03+06 - nekotovano/ 
0.35*0.90*2.00=0.630 [F] 
0.35*2.40*2.00=1.680 [G] 
'Odpocet otvoru 
-0.35*0.80*1.97=-0.552 [H] 
'OSTATNI BOURANI - REKONSTRUKCE 
2.50=2.500 [I] 
Celkem: 6.435+-2.9+1.11+0.77+-0.552+0.63+1.68+-0.552+2.5=9.121 [J]</t>
  </si>
  <si>
    <t>560</t>
  </si>
  <si>
    <t>971033641</t>
  </si>
  <si>
    <t>Vybourání otvorů ve zdivu základovém nebo nadzákladovém z cihel, tvárnic, příčkovek z cihel pálených na maltu vápennou nebo vápenocementovou plochy do 4 m2, tl. do 300 mm</t>
  </si>
  <si>
    <t>1.NP 
0.30*1.20*3.66=1.318 [A] 
'2.NP 
0.30*1.00*3.55=1.065 [B] 
0.20*(0.80+1.20)/2*2.00*2=0.800 [C] 
0.20*1.00*3.55=0.710 [D] 
0.50=0.500 [E] 
Celkem: 1.318+1.065+0.8+0.71+0.5=4.393 [F]</t>
  </si>
  <si>
    <t>561</t>
  </si>
  <si>
    <t>973031324</t>
  </si>
  <si>
    <t>Vysekání výklenků nebo kapes ve zdivu z cihel na maltu vápennou nebo vápenocementovou kapes, plochy do 0,10 m2, hl. do 150 mm</t>
  </si>
  <si>
    <t>STAVEBNI PRIPRAVENOST PRO MINCOVNI AUTOMATY DO ZDI 
'/viz vypis PSV prvku/ 
'S1 
2=2.000 [A] 
Celkem: 2=2.000 [B]</t>
  </si>
  <si>
    <t>562</t>
  </si>
  <si>
    <t>PRO ZAVAZANI KLENEB DO ZDIVA 
'/viz vykres c.05 - statika/ 
4*6=24.000 [A] 
Celkem: 24=24.000 [B]</t>
  </si>
  <si>
    <t>563</t>
  </si>
  <si>
    <t>974031257</t>
  </si>
  <si>
    <t>Vysekání rýh ve zdivu cihelném na maltu vápennou nebo vápenocementovou v prostoru přilehlém ke stropní konstrukci do hl. 100 mm a šířky do 300 mm</t>
  </si>
  <si>
    <t>PRO OBNOVU NADPRAZI OKEN V OBVOD.ZDECH 
'ULOZENI KLENBY 
'/viz vykres c.05 - statika/ 
'1.NP 
0.65*2*6=7.800 [A] 
Celkem: 7.8=7.800 [B]</t>
  </si>
  <si>
    <t>564</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</si>
  <si>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</si>
  <si>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</si>
  <si>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</si>
  <si>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OTVORY PRO KLENBU OKEN 
0.65*2.00*6=7.800 [A] 
0.30*0.65*2*6=2.340 [B] 
'PARAPET 
0.75*0.60*2*2=1.800 [C] 
'ZDIVO 1.PP PRO VYTAH 
0.50*3.30*2=3.300 [D] 
'OTVORY 
'1.NP 
0.45*2.00*2=1.800 [E] 
0.35*2.00*2=1.400 [F] 
0.30*3.66*2=2.196 [G] 
15.00=15.000 [H] 
'2.NP 
0.30*3.55*2=2.130 [I] 
0.35*2.00*4=2.800 [J] 
0.20*2.00*4=1.600 [K] 
3.55*1=3.550 [L] 
3.00=3.000 [M] 
'KROV 
0.60*3.14*0.55*2=2.072 [N] 
0.60*(1.30+0.70)*2*2=4.800 [O] 
'KAPSY 
0.10*(0.34+0.262)*2*2=0.241 [P] 
Celkem: 7.8+2.34+1.8+3.3+1.8+1.4+2.196+15+2.13+2.8+1.6+3.55+3+2.072+4.8+0.241=55.829 [Q]</t>
  </si>
  <si>
    <t>565</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</si>
  <si>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</si>
  <si>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</si>
  <si>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</si>
  <si>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PRO PREKLADY Z VALC.NOSNIKU 
'/viz vykres c.05+06 - statika/ 
'1.NP 
1.90*4+1.60*2+1.70*2=14.200 [A] 
'2.NP 
1.50*4+2.90*2+1.60*4=18.200 [B] 
'/pro uzav.klapky - udaj projektanta/ 
1.70*4*2=13.600 [C] 
Celkem: 14.2+18.2+13.6=46.000 [D]</t>
  </si>
  <si>
    <t>566</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</si>
  <si>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</si>
  <si>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</si>
  <si>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</si>
  <si>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2.NP 
3.80*2=7.600 [A] 
Celkem: 7.6=7.600 [B]</t>
  </si>
  <si>
    <t>567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</si>
  <si>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</si>
  <si>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</si>
  <si>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</si>
  <si>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2.NP 
3.50*2=7.000 [A] 
Celkem: 7=7.000 [B]</t>
  </si>
  <si>
    <t>568</t>
  </si>
  <si>
    <t>973031344</t>
  </si>
  <si>
    <t>Vysekání výklenků nebo kapes ve zdivu z cihel na maltu vápennou nebo vápenocementovou kapes, plochy do 0,25 m2, hl. do 150 mm</t>
  </si>
  <si>
    <t>PRO VALC.NOSNIKY PRO DVERE V PROSKL.PRICKACH 
'/viz vypis PSV prvku/ 
'D22 
2*1=2.000 [A] 
'D39 
2*1=2.000 [B] 
'D40 
2*1=2.000 [C] 
'D41 
2*1=2.000 [D] 
Celkem: 2+2+2+2=8.000 [E]</t>
  </si>
  <si>
    <t>569</t>
  </si>
  <si>
    <t>977312113</t>
  </si>
  <si>
    <t>Řezání stávajících betonových mazanin s vyztužením hloubky přes 100 do 150 mm</t>
  </si>
  <si>
    <t>BOURANI PODLAHY 1.PP 
'PRO ZAKLADY NOVEHO ZDIVA VYTAHU 
'/viz vykres c.01 - PS 20-04-11/ 
3.90*2+1.57*2=10.940 [A] 
Celkem: 10.94=10.940 [B]</t>
  </si>
  <si>
    <t>570</t>
  </si>
  <si>
    <t>965043431</t>
  </si>
  <si>
    <t>Bourání mazanin betonových s potěrem nebo teracem tl. do 150 mm, plochy do 4 m2</t>
  </si>
  <si>
    <t>BOURANI PODLAHY 1.PP 
'SK 09 
'/viz vykres c.01 a skladby konstrukci/ 
0.80*(3.90+1.57)*0.15=0.656 [A] 
Celkem: 0.656=0.656 [B]</t>
  </si>
  <si>
    <t>571</t>
  </si>
  <si>
    <t>965049112</t>
  </si>
  <si>
    <t>Bourání mazanin Příplatek k cenám za bourání mazanin betonových se svařovanou sítí, tl. přes 100 mm</t>
  </si>
  <si>
    <t>0.656=0.656 [A] 
Celkem: 0.656=0.656 [B]</t>
  </si>
  <si>
    <t>572</t>
  </si>
  <si>
    <t>963031439</t>
  </si>
  <si>
    <t>Bourání cihelných kleneb na maltu vápennou nebo vápenocementovou, tl. do 450 mm</t>
  </si>
  <si>
    <t>BP 09 - STAVAJICI STROP 1.PP PRO VYTAH 
'/viz vykres c.01+02 + statika/ 
1.92*4.15=7.968 [A] 
Celkem: 7.968=7.968 [B]</t>
  </si>
  <si>
    <t>573</t>
  </si>
  <si>
    <t>966079881</t>
  </si>
  <si>
    <t>Přerušení různých ocelových profilů průřezu do 700 mm2</t>
  </si>
  <si>
    <t>BP09 - VALC.NOSNIKY 
'1.NP 
'/viz vykres c.02 - odhad/ 
4=4.000 [A] 
Celkem: 4=4.000 [B]</t>
  </si>
  <si>
    <t>574</t>
  </si>
  <si>
    <t>964073231</t>
  </si>
  <si>
    <t>Vybourání válcovaných nosníků uložených ve zdivu cihelném délky do 4 m, hmotnosti do 35 kg/m</t>
  </si>
  <si>
    <t>BP09 - VALC.NOSNIKY V KLENBE 
'/viz vykres c.01+ statika - odhad/ 
'I c.220 
31.10*4.15*2*0.001=0.258 [A] 
Celkem: 0.258=0.258 [B]</t>
  </si>
  <si>
    <t>575</t>
  </si>
  <si>
    <t>962031133</t>
  </si>
  <si>
    <t>Bourání příček z cihel, tvárnic nebo příčkovek z cihel pálených, plných nebo dutých na maltu vápennou nebo vápenocementovou, tl. do 150 mm</t>
  </si>
  <si>
    <t>STAVAJICI PRICKY  
'1.NP 
'/viz vykres c.02+06/ 
(1.90+2.23)*3.66=15.116 [A] 
'Odpocet otvoru 
-0.90*1.97=-1.773 [B] 
-0.80*1.97=-1.576 [C] 
'2.NP 
'/viz vykres c.023+06/ 
(4.15+1.90)*3.55=21.478 [D] 
'Odpocet otvoru 
-0.80*1.97=-1.576 [E] 
'KROV - NEOZNACENO 
'/viz vykres c.04+06/ 
(2.09*2+1.98)*3.62=22.299 [F] 
'Odpocet otvoru 
-1.20*2.00=-2.400 [G] 
Celkem: 15.116+-1.773+-1.576+21.478+-1.576+22.299+-2.4=51.568 [H]</t>
  </si>
  <si>
    <t>576</t>
  </si>
  <si>
    <t>962031132</t>
  </si>
  <si>
    <t>Bourání příček z cihel, tvárnic nebo příčkovek z cihel pálených, plných nebo dutých na maltu vápennou nebo vápenocementovou, tl. do 100 mm</t>
  </si>
  <si>
    <t>1.NP 
'/viz vykres c.02/ 
(2.87+4.70+1.05+1.87+1.40+1.28)*3.66=48.202 [A] 
(1.30+2.30+0.92+1.38+2.35*2)*3.66=38.796 [B] 
(4.45+9.30)*3.66=50.325 [C] 
'Odpocet otvoru 
-0.80*1.17=-0.936 [D] 
-0.80*1.97*4=-6.304 [E] 
-0.60*1.97*3=-3.546 [F] 
'2.NP 
'/viz vykres c.03/ 
(3.35+2.40+3.50+1.496)*3.55=38.148 [G] 
(2.35+5.40+4.70*2+2.10)*3.55=68.338 [H] 
'Odpocet otvoru 
-0.60*1.97*4=-4.728 [I] 
-0.80*1.97*1=-1.576 [J] 
Celkem: 48.202+38.796+50.325+-0.936+-6.304+-3.546+38.148+68.338+-4.728+-1.576=226.719 [K]</t>
  </si>
  <si>
    <t>577</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</si>
  <si>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</si>
  <si>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</si>
  <si>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</si>
  <si>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BP24 - STAVAJICI DREVENE PRICKY 
'2.NP 
'/viz vykres c.03+06/ 
(1.90+1.704)*3.50=12.614 [A] 
-0.90*2.00*2=-3.600 [B] 
Celkem: 12.614+-3.6=9.014 [C]</t>
  </si>
  <si>
    <t>578</t>
  </si>
  <si>
    <t>962032231</t>
  </si>
  <si>
    <t>Bourání zdiva nadzákladového z cihel nebo tvárnic z cihel pálených nebo vápenopískových, na maltu vápennou nebo vápenocementovou, objemu přes 1 m3</t>
  </si>
  <si>
    <t>2.NP 
'/viz vykres c.03+06+10/ 
0.35*(1.20+0.77+3.33)*3.55=6.585 [A] 
0.35*3.00*3.55=3.728 [B] 
0.20*(3.75+0.10+3.10)*3.55=4.935 [C] 
'Odpocet otvoru 
-0.35*0.80*1.97*2=-1.103 [D] 
-0.20*0.80*1.97*1=-0.315 [E] 
Celkem: 6.585+3.728+4.935+-1.103+-0.315=13.830 [F]</t>
  </si>
  <si>
    <t>579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</si>
  <si>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</si>
  <si>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</si>
  <si>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</si>
  <si>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ZDIVA A PRICEK 
'1.NP 
0.60*3.66*2=4.392 [A] 
0.45*2.00*2=1.800 [B] 
0.35*2.00*2=1.400 [C] 
0.15*3.66*4=2.196 [D] 
0.10*3.66*19=6.954 [E] 
'2.NP 
0.35*3.55*4=4.970 [F] 
0.20*3.55*2=1.420 [G] 
0.15*3.55*4=2.130 [H] 
0.10*3.55*14=4.970 [I] 
'PO VYBOURANI KAPES PRO MINCOVNIKY 
'1.NP 
0.34*0.262*2=0.178 [J] 
'OSTATNI PRISEKANI - REKONSTRUKCE 
10.00=10.000 [K] 
Celkem: 4.392+1.8+1.4+2.196+6.954+4.97+1.42+2.13+4.97+0.178+10=40.410 [L]</t>
  </si>
  <si>
    <t>580</t>
  </si>
  <si>
    <t>967031734</t>
  </si>
  <si>
    <t>Přisekání (špicování) plošné nebo rovných ostění zdiva z cihel pálených plošné, na maltu vápennou nebo vápenocementovou, tl. na maltu vápennou nebo vápenocementovou, tl. do 300 mm</t>
  </si>
  <si>
    <t>PRISEKANI V TL.250 MM STAV.ZDI PRO VYTAH 
'1.PP 
'/viz vykres c.01/ 
2.20*3.20=7.040 [A] 
'Odpocet otvoru 
-0.90*2.00=-1.800 [B] 
Celkem: 7.04+-1.8=5.240 [C]</t>
  </si>
  <si>
    <t>581</t>
  </si>
  <si>
    <t>973031826</t>
  </si>
  <si>
    <t>Vysekání výklenků nebo kapes ve zdivu z cihel na maltu vápennou nebo vápenocementovou kapes pro zavázání nových zdí, tl. do 600 mm</t>
  </si>
  <si>
    <t>1.PP 
'/viz vykres c.01 PS 20-04-11 a vykres c.14/ 
2.00*3=6.000 [A] 
Celkem: 6=6.000 [B]</t>
  </si>
  <si>
    <t>582</t>
  </si>
  <si>
    <t>973031824</t>
  </si>
  <si>
    <t>Vysekání výklenků nebo kapes ve zdivu z cihel na maltu vápennou nebo vápenocementovou kapes pro zavázání nových zdí, tl. do 300 mm</t>
  </si>
  <si>
    <t>1.PP 
'/viz vykres c.01 PS 20-04-11 a vykres c.14/ 
(0.75+0.70)*3=4.350 [A] 
'1.NP 
'/viz vykres c.09+14/ 
3.66=3.660 [B] 
'2.NP 
'/viz vykres c.03+14/ 
3.55=3.550 [C] 
'OSTATNI - REKONSTRUKCE 
3.00=3.000 [D] 
Celkem: 4.35+3.66+3.55+3=14.560 [E]</t>
  </si>
  <si>
    <t>583</t>
  </si>
  <si>
    <t>973031812</t>
  </si>
  <si>
    <t>Vysekání výklenků nebo kapes ve zdivu z cihel na maltu vápennou nebo vápenocementovou kapes pro zavázání nových příček, tl. do 100 mm</t>
  </si>
  <si>
    <t>PRO ZDENE PRICKY 
'1.NP 
'/viz vykres c.09+14/ 
3.66*1=3.660 [A] 
Celkem: 3.66=3.660 [B]</t>
  </si>
  <si>
    <t>584</t>
  </si>
  <si>
    <t>973031813</t>
  </si>
  <si>
    <t>Vysekání výklenků nebo kapes ve zdivu z cihel na maltu vápennou nebo vápenocementovou kapes pro zavázání nových příček, tl. do 150 mm</t>
  </si>
  <si>
    <t>PRO ZDENE PRICKY 
'1.NP 
'/viz vykres c.09+14/ 
3.66*9+1.25*5=39.190 [A] 
'2.NP 
'/viz vykres c.10+14/ 
3.55*4=14.200 [B] 
Celkem: 39.19+14.2=53.390 [C]</t>
  </si>
  <si>
    <t>585</t>
  </si>
  <si>
    <t>974031287</t>
  </si>
  <si>
    <t>Vysekání rýh ve zdivu cihelném na maltu vápennou nebo vápenocementovou v prostoru přilehlém ke stropní konstrukci do hl. 300 mm a šířky do 300 mm</t>
  </si>
  <si>
    <t>PRO VENEC V1 
'1.PP 
'/viz vykres c.14/ 
2.37*2+4.45=9.190 [A] 
Celkem: 9.19=9.190 [B]</t>
  </si>
  <si>
    <t>586</t>
  </si>
  <si>
    <t>978023471</t>
  </si>
  <si>
    <t>Vyškrabání cementové malty ze spár zdiva cihelného komínového nad střechou</t>
  </si>
  <si>
    <t>BP16 - KOMINY NAD UROVNI STRECHY 
'/viz vykres c.05+06+12- odmereno/ 
(0.80+0.52)*2*1.30=3.432 [A] 
(0.82+0.48)*2*1.30=3.380 [B] 
(1.30+0.50)*2*1.30=4.680 [C] 
1.10=1.100 [D] 
Celkem: 3.432+3.38+4.68+1.1=12.592 [E]</t>
  </si>
  <si>
    <t>587</t>
  </si>
  <si>
    <t>965081113</t>
  </si>
  <si>
    <t>Bourání podlah z dlaždic bez podkladního lože nebo mazaniny, s jakoukoliv výplní spár půdních, plochy přes 1 m2</t>
  </si>
  <si>
    <t>BP14 - PODLAHA PUDY 
'/viz bykres c.04+11/ 
426.65=426.650 [A] 
Celkem: 426.65=426.650 [B]</t>
  </si>
  <si>
    <t>588</t>
  </si>
  <si>
    <t>965022131</t>
  </si>
  <si>
    <t>Bourání podlah kamenných bez podkladního lože, s jakoukoliv výplní spár z lomového kamene nebo kostek, plochy přes 1 m2</t>
  </si>
  <si>
    <t>BP27 - KAMENNA DLAZBA 
'1.PP 
'/viz vykres c.01-tabulka/ 
17.63+69.35+22.00+12.60+3.60=125.180 [A] 
3.65+4.67+12.53+5.01+9.52=35.380 [B] 
13.84+22.25+9.12+12.65+19.45=77.310 [C] 
Celkem: 125.18+35.38+77.31=237.870 [D]</t>
  </si>
  <si>
    <t>589</t>
  </si>
  <si>
    <t>965082923</t>
  </si>
  <si>
    <t>Odstranění násypu pod podlahami nebo ochranného násypu na střechách tl. do 100 mm, plochy přes 2 m2</t>
  </si>
  <si>
    <t>BP09 - KLENBA 
1.90*4.15*(0.10+0.30)/2=1.577 [A] 
'BP14 
426.65*0.020=8.533 [B] 
'BP27 
237.87*0.10=23.787 [C] 
Celkem: 1.577+8.533+23.787=33.897 [D]</t>
  </si>
  <si>
    <t>590</t>
  </si>
  <si>
    <t>967031742</t>
  </si>
  <si>
    <t>Přisekání (špicování) plošné nebo rovných ostění zdiva z cihel pálených plošné, na maltu vápennou nebo vápenocementovou, tl. na maltu cementovou, tl. do 100 mm</t>
  </si>
  <si>
    <t>PO VYBOURANI PRICEK 
'KROV - NEOZNACENO 
'/viz vykres c.04+06/ 
0.15*3.62*2=1.086 [A] 
Celkem: 1.086=1.086 [B]</t>
  </si>
  <si>
    <t>591</t>
  </si>
  <si>
    <t>SK12 - STAVAJICI STROPY A STENY  
'1.PP - PLOCHA OTVORU POKRYJE PL.OSTENI - NEKOTOVANO 
'/viz vykres c.01+08 a skladby konstrukci/ 
'STROPY - +10% NA KLENBU 
(17.63+69.35+14.00+7.00+12.60+3.60)*1.10=136.598 [A] 
(3.65+4.67+12.53+5.01+9.52)*1.10=38.918 [B] 
(9.30+20.63+13.84+22.25+9.12+12.65+19.45)*1.10=117.964 [C] 
'STENY 
(0.50+3.35)*2*3.60=27.720 [D] 
(4.65*2+0.50)*3.60=35.280 [E] 
9.50*2*3.15=59.850 [F] 
((36.49-9.50)+2.00)*2*(3.15+2.60)/2=166.693 [G] 
(1.72+1.95)*3.60=13.212 [H] 
(3.32*2+3.90)*3.15=33.201 [I] 
(3.35+3.90)*2*3.15=45.675 [J] 
(1.49+3.90)*2*3.15=33.957 [K] 
(1.81+2.15)*2*2.60=20.592 [L] 
(1.81+1.60)*2*2.60=17.732 [M] 
(3.30+3.90)*2*2.60=37.440 [N] 
(2.90+1.70)*2*2.60=23.920 [O] 
(2.90+2.55)*2*2.60=28.340 [P] 
(3.10+3.00)*2*2.60=31.720 [Q] 
(5.60+3.75)*2*2.60=48.620 [R] 
(3.21+4.45)*2*2.60=39.832 [S] 
(5.09+4.45)*2*3.15=60.102 [T] 
(2.05+4.45)*2*3.15=40.950 [U] 
(3.05+3.95)*2*3.15=44.100 [V] 
(2.80+3.95)*2*3.15=42.525 [W] 
(2.40+3.95)*2*3.15=40.005 [X] 
Celkem: 136.598+38.918+117.964+27.72+35.28+59.85+166.693+13.212+33.201+45.675+33.957+20.592+17.732+37.44+23.92+28.34+31.72+48.62+39.832+60.102+40.95+44.1+42.525+40.005=1 184.946 [Y]</t>
  </si>
  <si>
    <t>592</t>
  </si>
  <si>
    <t>968072455</t>
  </si>
  <si>
    <t>Vybourání kovových rámů oken s křídly, dveřních zárubní, vrat, stěn, ostění nebo obkladů dveřních zárubní, plochy do 2 m2</t>
  </si>
  <si>
    <t>BP01 - ZARUBNE VNITRNICH DVERI 
'1.PP 
'/viz vykres c.01 - vykaz/ 
0.80*2.00*13=20.800 [A] 
0.70*2.00*3=4.200 [B] 
'1.NP 
'/viz vykres c.02+06/ 
0.60*1.97*5=5.910 [C] 
0.80*1.97*14=22.064 [D] 
0.90*1.97*3=5.319 [E] 
'2.NP 
'/viz vykres c.03+06/ 
0.60*1.97*5=5.910 [F] 
0.80*1.97*21=33.096 [G] 
0.90*1.97*1=1.773 [H] 
1.00*2.30*1=2.300 [I] 
Celkem: 20.8+4.2+5.91+22.064+5.319+5.91+33.096+1.773+2.3=101.372 [J]</t>
  </si>
  <si>
    <t>593</t>
  </si>
  <si>
    <t>968072456</t>
  </si>
  <si>
    <t>Vybourání kovových rámů oken s křídly, dveřních zárubní, vrat, stěn, ostění nebo obkladů dveřních zárubní, plochy přes 2 m2</t>
  </si>
  <si>
    <t>1.NP 
'/viz vykres c.02+06/ 
1.79*3.57=6.390 [A] 
Celkem: 6.39=6.390 [B]</t>
  </si>
  <si>
    <t>594</t>
  </si>
  <si>
    <t>965081213</t>
  </si>
  <si>
    <t>Bourání podlah z dlaždic bez podkladního lože nebo mazaniny, s jakoukoliv výplní spár keramických nebo xylolitových tl. do 10 mm, plochy přes 1 m2</t>
  </si>
  <si>
    <t>BP06 - KERAMICKA DLAZBA 
'1.NP 
'/viz vykres c.02-tab.mistnosti/ 
61.94+1.86+5.92+1.91+3.15=74.780 [A] 
4.95+1.33+5.90+13.68+23.27=49.130 [B] 
'2.NP 
'/viz vykres c.03-tab.mistnosti/ 
9.38+6.23+6.30+3.36+6.00=31.270 [C] 
Celkem: 74.78+49.13+31.27=155.180 [D]</t>
  </si>
  <si>
    <t>595</t>
  </si>
  <si>
    <t>965042141</t>
  </si>
  <si>
    <t>Bourání mazanin betonových nebo z litého asfaltu tl. do 100 mm, plochy přes 4 m2</t>
  </si>
  <si>
    <t>BP06 
'1.NP 
123.91*0.05=6.196 [A] 
Celkem: 6.196=6.196 [B]</t>
  </si>
  <si>
    <t>596</t>
  </si>
  <si>
    <t>978059541</t>
  </si>
  <si>
    <t>Odsekání obkladů stěn včetně otlučení podkladní omítky až na zdivo z obkládaček vnitřních, z jakýchkoliv materiálů, plochy přes 1 m2</t>
  </si>
  <si>
    <t>BP08 - KERAM.OBKLADY NA NEBOURANEM ZDIVU 
'1.NP 
'/viz vykres c.02-tab.mistnosti/ 
(1.05+1.20+1.10+1.10+2.35)*2.00=13.600 [A] 
(4.15*4+0.95+1.30+1.28+0.92)*2.00=42.100 [B] 
(0.77+1.70)*2*2.00=9.880 [C] 
6.00=6.000 [D] 
'Odpocet otvoru 
-0.80*2.00*2=-3.200 [E] 
-0.60*2.00=-1.200 [F] 
'BP23 - KERAM.OBKLADY NA NEBOURANEM ZDIVU 
'2.NP 
'/viz vykres c.03-tab.mistnosti/ 
(2.20+4.15)*2.00=12.700 [G] 
(2.35+2.65*2)*2.00=15.300 [H] 
(3.40+4.15)*2*2.00=30.200 [I] 
6.00=6.000 [J] 
(2.10+3.00)*2.00=10.200 [K] 
(2.10+1.60)*2.00=7.400 [L] 
8.00=8.000 [M] 
(2.40+2.50)*2*2.00=19.600 [N] 
'Odpocet otvoru 
-0.80*2.00=-1.600 [O] 
Celkem: 13.6+42.1+9.88+6+-3.2+-1.2+12.7+15.3+30.2+6+10.2+7.4+8+19.6+-1.6=174.980 [P]</t>
  </si>
  <si>
    <t>597</t>
  </si>
  <si>
    <t>978011161</t>
  </si>
  <si>
    <t>Otlučení vápenných nebo vápenocementových omítek vnitřních ploch stropů, v rozsahu přes 30 do 50 %</t>
  </si>
  <si>
    <t>BP08 - STAVAJICI OM.STROPU PRO OPRAVU 
'1.NP 
'/viz vykres c.09 - % udaj projektanta/ 
10.68=10.680 [A] 
Celkem: 10.68=10.680 [B]</t>
  </si>
  <si>
    <t>598</t>
  </si>
  <si>
    <t>978013161</t>
  </si>
  <si>
    <t>Otlučení vápenných nebo vápenocementových omítek vnitřních ploch stěn s vyškrabáním spar, s očištěním zdiva, v rozsahu přes 30 do 50 %</t>
  </si>
  <si>
    <t>599</t>
  </si>
  <si>
    <t>978021161</t>
  </si>
  <si>
    <t>Otlučení cementových vnitřních ploch stěn, v rozsahu do 50 %</t>
  </si>
  <si>
    <t>BP08 - STAVAJICI OMITKY PRO OPRAVU 
'PUDA - PLOCHA OTVORU POKRYJE PLOCHU OSTENI - NEKOTOVANO 
'/viz vykres c.04+06 - odmereno/ 
(0.80+0.52)*2*3.62=9.557 [A] 
(0.82+0.48)*2*3.62=9.412 [B] 
(1.30+0.50)*2*3.62=13.032 [C] 
(11.45*10+9.45*2+4.95*2+9.29*2)*0.50=80.940 [D] 
(4.95*2+9.45*2)*0.50=14.400 [E] 
11.45*3.12/2*10=178.620 [F] 
5.50*3.62*2=39.820 [G] 
11.00=11.000 [H] 
Celkem: 9.557+9.412+13.032+80.94+14.4+178.62+39.82+11=356.781 [I]</t>
  </si>
  <si>
    <t>600</t>
  </si>
  <si>
    <t>968082015</t>
  </si>
  <si>
    <t>Vybourání plastových rámů oken s křídly, dveřních zárubní, vrat rámu oken s křídly, plochy do 1 m2</t>
  </si>
  <si>
    <t>BP03 - RAMY STAVAJICICH OKEN 
'PUDA 
'/viz vykres c.04/ 
0.75*1.50*10=11.250 [A] 
Celkem: 11.25=11.250 [B]</t>
  </si>
  <si>
    <t>601</t>
  </si>
  <si>
    <t>968082017</t>
  </si>
  <si>
    <t>Vybourání plastových rámů oken s křídly, dveřních zárubní, vrat rámu oken s křídly, plochy přes 2 do 4 m2</t>
  </si>
  <si>
    <t>BP03  
'1.NP 
'/viz vykres c.02+06/ 
1.20*1.95*23=53.820 [A] 
1.60*1.95*3=9.360 [B] 
'2.NP 
'/viz vykres c.03+06/ 
1.20*1.95*28=65.520 [C] 
1.60*1.95*1=3.120 [D] 
Celkem: 53.82+9.36+65.52+3.12=131.820 [E]</t>
  </si>
  <si>
    <t>602</t>
  </si>
  <si>
    <t>968082021</t>
  </si>
  <si>
    <t>Vybourání plastových rámů oken s křídly, dveřních zárubní, vrat dveřních zárubní, plochy do 2 m2</t>
  </si>
  <si>
    <t>BP03 - RAMY VCHODOVYCH DVERI 
'1.NP 
'/viz vykres c.02+06/ 
0.80*2.00=1.600 [A] 
Celkem: 1.6=1.600 [B]</t>
  </si>
  <si>
    <t>603</t>
  </si>
  <si>
    <t>968082022</t>
  </si>
  <si>
    <t>Vybourání plastových rámů oken s křídly, dveřních zárubní, vrat dveřních zárubní, plochy přes 2 do 4 m2</t>
  </si>
  <si>
    <t>BP03 - RAMY VCHODOVYCH DVERI 
'1.NP 
'/viz vykres c.02+06/ 
1.70*2.95*2=10.030 [A] 
Celkem: 10.03=10.030 [B]</t>
  </si>
  <si>
    <t>604</t>
  </si>
  <si>
    <t>968072354</t>
  </si>
  <si>
    <t>Vybourání kovových rámů oken s křídly, dveřních zárubní, vrat, stěn, ostění nebo obkladů okenních rámů s křídly zdvojených, plochy do 1 m2</t>
  </si>
  <si>
    <t>RAMY STAVAJICICH OKEN 
'1.PP 
'/viz vykres c.01 - udaj projektanat/ 
1.10*0.65*3=2.145 [A] 
1.20*0.40*3=1.440 [B] 
1.10*1.10*1=1.210 [C] 
Celkem: 2.145+1.44+1.21=4.795 [D]</t>
  </si>
  <si>
    <t>605</t>
  </si>
  <si>
    <t>974031253</t>
  </si>
  <si>
    <t>Vysekání rýh ve zdivu cihelném na maltu vápennou nebo vápenocementovou v prostoru přilehlém ke stropní konstrukci do hl. 100 mm a šířky do 100 mm</t>
  </si>
  <si>
    <t>PRO ZASEKANI KARI SITE PODLAH DO ZDIVA 
'SK02B +SK02C + SK02B 
'/viz vykres c.09 a skladby konstrukci - prepocet na m/ 
'1.NP 
(97.45+3.07+5.04+1.52)*1.40=149.912 [A] 
(14.02+7.99+5.03+9.66+4.60+43.19)*1.40=118.286 [B] 
(11.13+4.99+13.56)*1.40=41.552 [C] 
Celkem: 149.912+118.286+41.552=309.750 [D]</t>
  </si>
  <si>
    <t>606</t>
  </si>
  <si>
    <t>965083112</t>
  </si>
  <si>
    <t>Odstranění násypu mezi stropními trámy tl. do 100 mm, plochy přes 2 m2</t>
  </si>
  <si>
    <t>BP10 - STAVAJICI SKLADBA PODLAHY 
'2.NP 
'/viz vykres c.03+06/ 
2.00*2.412*0.08=0.386 [A] 
Celkem: 0.386=0.386 [B]</t>
  </si>
  <si>
    <t>607</t>
  </si>
  <si>
    <t>978059641</t>
  </si>
  <si>
    <t>Odsekání obkladů stěn včetně otlučení podkladní omítky až na zdivo z obkládaček vnějších, z jakýchkoliv materiálů, plochy přes 1 m2</t>
  </si>
  <si>
    <t>BP02 - STAVAJICI KERAM.OBKLAD SOKLU 
'/viz vykres c.07/ 
'1.NP - POHLED JIZNI 
41.09*1.00=41.090 [A] 
'Odpocet otvoru 
-1.70*1.00=-1.700 [B] 
Celkem: 41.09+-1.7=39.390 [C]</t>
  </si>
  <si>
    <t>608</t>
  </si>
  <si>
    <t>978036161</t>
  </si>
  <si>
    <t>Otlučení cementových omítek vnějších ploch s vyškrabáním spar zdiva a s očištěním povrchu, v rozsahu přes 40 do 50 %</t>
  </si>
  <si>
    <t>609</t>
  </si>
  <si>
    <t>K MISTU NALOZENI 
460.714=460.714 [A] 
Celkem: 460.714=460.714 [B]</t>
  </si>
  <si>
    <t>610</t>
  </si>
  <si>
    <t>Poplatek za uložení stavebního odpadu na skládce (skládkovné) směsného stavebního a demoličního zatříděného do Katalogu odpadů pod kódem 17 09 04 VČETNĚ DOPRAVY</t>
  </si>
  <si>
    <t>460.714=460.714 [A] 
Celkem: 460.714=460.714 [B]</t>
  </si>
  <si>
    <t>Prorážení otvorů a ostatní bourací práce</t>
  </si>
  <si>
    <t>611</t>
  </si>
  <si>
    <t>975053151</t>
  </si>
  <si>
    <t>Víceřadové podchycení stropů pro osazení nosníků dřevěnou výztuhou v. podchycení do 3,5 m a při zatížení hmotností přes 1500 kg/m2</t>
  </si>
  <si>
    <t>PODCHYCOVANI PRI BOURACICH PRACECH 
'PODEPRENI KLENBY 1.PP 
15.00=15.000 [A] 
Celkem: 15=15.000 [B]</t>
  </si>
  <si>
    <t>612</t>
  </si>
  <si>
    <t>975021311</t>
  </si>
  <si>
    <t>Podchycení nadzákladového zdiva pod stropem dřevěnou výztuhou nad vybouraným otvorem, pro jakoukoliv délku podchycení, při tl. zdiva přes 450 do 600 mm</t>
  </si>
  <si>
    <t>PODCHYCOVANI PRI BOURACICH PRACECH 
10.00=10.000 [A] 
Celkem: 10=10.000 [B]</t>
  </si>
  <si>
    <t>613</t>
  </si>
  <si>
    <t>975022241</t>
  </si>
  <si>
    <t>Podchycení nadzákladového zdiva dřevěnou výztuhou v. podchycení do 3 m, při tl. zdiva do 450 mm a délce podchycení do 3 m</t>
  </si>
  <si>
    <t>614</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</si>
  <si>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</si>
  <si>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</si>
  <si>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</si>
  <si>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676.241=676.241 [A] 
'MATERIAL INVESTORA 
'/vybourana betonova dlazba/ 
4.530=4.530 [B] 
'/vybourana kamenna dlazba - kocici hlavy/ 
12.291=12.291 [C] 
Celkem: 676.241+4.53+12.291=693.062 [D]</t>
  </si>
  <si>
    <t>615</t>
  </si>
  <si>
    <t>REKONSTRUKCE 
'SKRYTE KONSTRUKCE A DETAILY NEODHALITELNE PROJEKTEM 
'/napr. dozdivky, zacisteni, dilatace, kotvení, napojeni kci atd./ 
300.00=300.000 [A] 
Celkem: 300=300.000 [B]</t>
  </si>
  <si>
    <t>616</t>
  </si>
  <si>
    <t>Zednické výpomoce pro profese a výtah - přesný počet hodin bude fakturován dle skutečnosti za hodinovou sazbu zhotovitele po odsouhlasení ve stavebním deníku</t>
  </si>
  <si>
    <t>RYHY, PRURAZY, ZAZDIVKY, ZACISTENI ATD. 
120.00=120.000 [A] 
Celkem: 120=120.000 [B]</t>
  </si>
  <si>
    <t>617</t>
  </si>
  <si>
    <t>HZS 3</t>
  </si>
  <si>
    <t>BP30 - DMTŽ, uschování a zpětná MTŽ reproduktorů rozhlasu a hodin</t>
  </si>
  <si>
    <t>618</t>
  </si>
  <si>
    <t>HZS 4</t>
  </si>
  <si>
    <t>DMTŽ, přemístění a uschování a zpětná MTŽ 7 ks klaprámů</t>
  </si>
  <si>
    <t>619</t>
  </si>
  <si>
    <t>HZS 5</t>
  </si>
  <si>
    <t>DMTŽ a zpětná MTŽ (případně částečná likvidace) antén a konstrukcí na střeše</t>
  </si>
  <si>
    <t>STAVAJICI KONSTRUKCE 
'/viz vykres c.12 - poznamka/ 
40.00=40.000 [A] 
Celkem: 40=40.000 [B]</t>
  </si>
  <si>
    <t>620</t>
  </si>
  <si>
    <t>HZS 6</t>
  </si>
  <si>
    <t>Ochrana proti poškození plynových a kabelových rozvodů po objektu do nekonstruovaných částí (viz poznámka výkres č.01)</t>
  </si>
  <si>
    <t xml:space="preserve">  SO 20-71-01.41A</t>
  </si>
  <si>
    <t>D.2.2.1.-ZDRAVOTNÍ INSTALACE</t>
  </si>
  <si>
    <t>SO 20-71-01.41A</t>
  </si>
  <si>
    <t>721</t>
  </si>
  <si>
    <t>Vnitřní kanalizace</t>
  </si>
  <si>
    <t>721 17-6102.R00</t>
  </si>
  <si>
    <t>Potrubí HT připojovací DN 40 x 1,8 mm</t>
  </si>
  <si>
    <t>721 17-6103.R00</t>
  </si>
  <si>
    <t>Potrubí HT připojovací DN 50 x 1,8 mm</t>
  </si>
  <si>
    <t>721 17-6105.R00</t>
  </si>
  <si>
    <t>Potrubí HT připojovací DN 100 x 2,7 mm</t>
  </si>
  <si>
    <t>721 17-6134.R00</t>
  </si>
  <si>
    <t>Potrubí HT svodné (ležaté) zavěšené DN 50 x 1,9 mm</t>
  </si>
  <si>
    <t>721 17-6135.R00</t>
  </si>
  <si>
    <t>Potrubí HT svodné (ležaté) zavěšené DN 100 x 2,7mm</t>
  </si>
  <si>
    <t>721 17-6136.R00</t>
  </si>
  <si>
    <t>Potrubí HT svodné (ležaté) zavěšené DN 125 x 3,1mm</t>
  </si>
  <si>
    <t>721 17-6137.R00</t>
  </si>
  <si>
    <t>Potrubí HT svodné (ležaté) zavěšené DN 150 x 3,9mm</t>
  </si>
  <si>
    <t>23R</t>
  </si>
  <si>
    <t>příplatek za montáž potrubí z pojízdného lešení</t>
  </si>
  <si>
    <t>19R</t>
  </si>
  <si>
    <t>zateplení potrubí HT110 1m délky tl. iz.10mm prostup střechou u odvětrání a deštóvého svodu</t>
  </si>
  <si>
    <t>721 19-4109.R00</t>
  </si>
  <si>
    <t>Vyvedení odpadních výpustek D 110 x 2,3</t>
  </si>
  <si>
    <t>721 19-4105.R00</t>
  </si>
  <si>
    <t>Vyvedení odpadních výpustek D 50 x 1,8</t>
  </si>
  <si>
    <t>výkop pro kanalizaci lože,obsyp,zásyp odvoz a uložení výkopku - v objektu</t>
  </si>
  <si>
    <t>721 17-6115.R00</t>
  </si>
  <si>
    <t>Potrubí HT odpadní svislé DN 100 x 2,7 mm</t>
  </si>
  <si>
    <t>721 17-6116.R00</t>
  </si>
  <si>
    <t>Potrubí HT odpadní svislé DN 160 x 4 mm</t>
  </si>
  <si>
    <t>998 72-1102.R00</t>
  </si>
  <si>
    <t>Přesun hmot pro vnitřní kanalizaci, výšky do 12 m</t>
  </si>
  <si>
    <t>721 27-3200.RT3</t>
  </si>
  <si>
    <t>Souprava ventilační střešní HL souprava větrací hlavice PP HL810 DN 100</t>
  </si>
  <si>
    <t>stavební připomoce, sekání drážek</t>
  </si>
  <si>
    <t>286-54741</t>
  </si>
  <si>
    <t>HL136N sifon kondenzační DN 40 PP vodorovný odtok</t>
  </si>
  <si>
    <t>11R</t>
  </si>
  <si>
    <t>napojení na stávající stoupačku kanalizace tvarovka</t>
  </si>
  <si>
    <t>15R</t>
  </si>
  <si>
    <t>vyvezení stávající ČS, demontáž, odpojení</t>
  </si>
  <si>
    <t>721 14-0802.R00</t>
  </si>
  <si>
    <t>Demontáž potrubí litinového DN 100</t>
  </si>
  <si>
    <t>721 29-0822.R00</t>
  </si>
  <si>
    <t>Přesun vybouraných hmot - kanalizace, H 6 - 12 m</t>
  </si>
  <si>
    <t>KANALIZACNI POTRUBI, ARMATURY A STAVEBNI SUT 
0.800=0.800 [A] 
Celkem: 0.8=0.800 [B]</t>
  </si>
  <si>
    <t>722</t>
  </si>
  <si>
    <t>Vnitřní vodovod</t>
  </si>
  <si>
    <t>722 13-1116.R00</t>
  </si>
  <si>
    <t>Potrubí ocel. vně pozink. d 35x1,5</t>
  </si>
  <si>
    <t>722 13-1115.R00</t>
  </si>
  <si>
    <t>Potrubí ocel. vně pozink. d 28x1,5</t>
  </si>
  <si>
    <t>722 17-2311.R00</t>
  </si>
  <si>
    <t>Potrubí z PPR , studená, D 20/2,8 mm</t>
  </si>
  <si>
    <t>722 17-2312.R00</t>
  </si>
  <si>
    <t>Potrubí z PPR , studená, D 25/3,5 mm</t>
  </si>
  <si>
    <t>722 17-2313.R00</t>
  </si>
  <si>
    <t>Potrubí z PPR , studená, D 32/4,4 mm</t>
  </si>
  <si>
    <t>722 17-2331.R00</t>
  </si>
  <si>
    <t>Potrubí z PPR , teplá, D 20/3,4 mm</t>
  </si>
  <si>
    <t>722 17-2332.R00</t>
  </si>
  <si>
    <t>Potrubí z PPR, teplá, D 25/4,2 mm</t>
  </si>
  <si>
    <t>722 17-2333.R00</t>
  </si>
  <si>
    <t>Potrubí z PPR Instaplast, teplá, D 32/5,4 mm</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</si>
  <si>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</si>
  <si>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</si>
  <si>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</si>
  <si>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</si>
  <si>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</si>
  <si>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</si>
  <si>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</si>
  <si>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</si>
  <si>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</si>
  <si>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20</t>
  </si>
  <si>
    <t>722 23-5656.R00</t>
  </si>
  <si>
    <t>Ventil zpětný 30 VA DN 32</t>
  </si>
  <si>
    <t>722 23-5112.R00</t>
  </si>
  <si>
    <t>Kohout kulový, vnitř.-vnitř.z. s výpustí DN 20</t>
  </si>
  <si>
    <t>722 23-5113.R00</t>
  </si>
  <si>
    <t>Kohout kulový, vnitř.-vnitř.z. s vyp. DN 25</t>
  </si>
  <si>
    <t>722 23-5116.R00</t>
  </si>
  <si>
    <t>Kohout kulový, vnitř.-vnitř.z. DN 32</t>
  </si>
  <si>
    <t>722 23-5121.R00</t>
  </si>
  <si>
    <t>Kohout kulový,vnitřní-vnitřní z. DN 15</t>
  </si>
  <si>
    <t>722 23-511 R0</t>
  </si>
  <si>
    <t>termostatický ventil cirkulační MTCV - verze B DN-15</t>
  </si>
  <si>
    <t>722 25-4201.RT3</t>
  </si>
  <si>
    <t>Hydrantový systém, box s plnými dveřmi průměr 25/30, stálotvará hadice</t>
  </si>
  <si>
    <t>pojistný ventil DN-25 otv.př. 6Bar</t>
  </si>
  <si>
    <t>montáže armatur</t>
  </si>
  <si>
    <t>SOUBOR</t>
  </si>
  <si>
    <t>10R</t>
  </si>
  <si>
    <t>expanzomat DD 20 s flowjet DN-32</t>
  </si>
  <si>
    <t>722 28-0109.R00</t>
  </si>
  <si>
    <t>Tlaková zkouška vodovodního potrubí do DN 65</t>
  </si>
  <si>
    <t>722 22-1112.R00</t>
  </si>
  <si>
    <t>Kohout vypouštěcí kulový, DN 15</t>
  </si>
  <si>
    <t>9R</t>
  </si>
  <si>
    <t>stavební přípomoce</t>
  </si>
  <si>
    <t>998 72-2103.R00</t>
  </si>
  <si>
    <t>Přesun hmot pro vnitřní vodovod, výšky do 24 m</t>
  </si>
  <si>
    <t>21R</t>
  </si>
  <si>
    <t>uchycení potrubí na konzole pod stropem</t>
  </si>
  <si>
    <t>22R</t>
  </si>
  <si>
    <t>příplatek za montáž potrubí pod stropem z pojízdného lešení</t>
  </si>
  <si>
    <t>čerpadlo UP 20-14 BXU , časové hodiny zapojení</t>
  </si>
  <si>
    <t>722 26-4112.R00</t>
  </si>
  <si>
    <t>Vodoměr bytový SV m-BUS výstup DN 15x110 mm,Qn 1,5 typ dle investora</t>
  </si>
  <si>
    <t>998 72-2102.R00</t>
  </si>
  <si>
    <t>Přesun hmot pro vnitřní vodovod, výšky do 12 m</t>
  </si>
  <si>
    <t>722 13-0801.R00</t>
  </si>
  <si>
    <t>Demontáž potrubí ocelových závitových DN 25</t>
  </si>
  <si>
    <t>722 29-0822.R00</t>
  </si>
  <si>
    <t>Přesun vybouraných hmot - vodovody, H 6 - 12 m</t>
  </si>
  <si>
    <t>VODOVODNI POTRUBI A ARMATURY 
0.400=0.400 [A] 
Celkem: 0.4=0.400 [B]</t>
  </si>
  <si>
    <t>723</t>
  </si>
  <si>
    <t>Vnitřní plynovod</t>
  </si>
  <si>
    <t>723 12-0205.R00</t>
  </si>
  <si>
    <t>Potrubí ocelové závitové černé svařované DN 32</t>
  </si>
  <si>
    <t>723 12-0206.R00</t>
  </si>
  <si>
    <t>Potrubí ocelové závitové černé svařované DN 50 chránička</t>
  </si>
  <si>
    <t>723 12-0204.R00</t>
  </si>
  <si>
    <t>Potrubí ocelové závitové černé svařované DN 25</t>
  </si>
  <si>
    <t>723 23-5512.R00</t>
  </si>
  <si>
    <t>Kohout kul.protipož.přímý.G2T10 DN 20</t>
  </si>
  <si>
    <t>1R</t>
  </si>
  <si>
    <t>napojení na stávající plynovod</t>
  </si>
  <si>
    <t>zaslepení stoupačky nad odbočkou 1NP</t>
  </si>
  <si>
    <t>551-31005.3</t>
  </si>
  <si>
    <t>Kohout kulový plyn .G 51 5/4''</t>
  </si>
  <si>
    <t>723 16-0204.R00</t>
  </si>
  <si>
    <t>Přípojka k plynoměru, závitová bez ochozu G 1</t>
  </si>
  <si>
    <t>551-31015.1</t>
  </si>
  <si>
    <t>Hadice flexi plyn .R4TD 800 mm 3/4'' F x RS</t>
  </si>
  <si>
    <t>723 19-0253.R00</t>
  </si>
  <si>
    <t>Vyvedení a upevnění plynovodních výpustek DN 25</t>
  </si>
  <si>
    <t>12R</t>
  </si>
  <si>
    <t>nátěry potrubí dle PD</t>
  </si>
  <si>
    <t>13R</t>
  </si>
  <si>
    <t>revize plynovodu po úpravě</t>
  </si>
  <si>
    <t>16R</t>
  </si>
  <si>
    <t>zkouška těsnosti a pevnosti + zpráva</t>
  </si>
  <si>
    <t>14R</t>
  </si>
  <si>
    <t>zednické přípomoce</t>
  </si>
  <si>
    <t>998 72-3102.R00</t>
  </si>
  <si>
    <t>Přesun hmot pro vnitřní plynovod, výšky do 12 m</t>
  </si>
  <si>
    <t>723 14-0801.R00</t>
  </si>
  <si>
    <t>Demontáž potrubí z ocelových trubek přesných DN 8</t>
  </si>
  <si>
    <t>723 29-0822.R00</t>
  </si>
  <si>
    <t>Přesun vybouraných hmot - plynovody, H 6 -12 m</t>
  </si>
  <si>
    <t>OCELOVE PLYNOVODNI POTRUBI 
0.300=0.300 [A] 
Celkem: 0.3=0.300 [B]</t>
  </si>
  <si>
    <t>725</t>
  </si>
  <si>
    <t>Zařizovací předměty</t>
  </si>
  <si>
    <t>725 01-7161.R00</t>
  </si>
  <si>
    <t>Umyvadlo na šrouby , 50 x 41 cm, bílé</t>
  </si>
  <si>
    <t>Umyvadlo na šrouby , 50 x 41 cm, bílé Antivandal</t>
  </si>
  <si>
    <t>725 01-7168.R00</t>
  </si>
  <si>
    <t>Kryt sifonu umyvadel , bílý</t>
  </si>
  <si>
    <t>725 82-9301.RT2</t>
  </si>
  <si>
    <t>Montáž baterie umyvadlo stojánková včetně baterie</t>
  </si>
  <si>
    <t>Montáž baterie umyvadlo stojánková včetně baterie Antivandal</t>
  </si>
  <si>
    <t>552-31400</t>
  </si>
  <si>
    <t>Výlevka nerezová vč. sifonu</t>
  </si>
  <si>
    <t>Montáž baterie výlevkové nástěnné včetně baterie</t>
  </si>
  <si>
    <t>725 81-9402.R00</t>
  </si>
  <si>
    <t>Montáž ventilu rohového bez trubičky G 1/2</t>
  </si>
  <si>
    <t>725 81-0402.R00</t>
  </si>
  <si>
    <t>Ventil rohový bez přípoj. trubičky TE 66 DN15/10</t>
  </si>
  <si>
    <t>Ventil rohový bez přípoj. trubičky TE 66 DN15/15</t>
  </si>
  <si>
    <t>725 11-9305.R00</t>
  </si>
  <si>
    <t>Montáž klozetových mís kombinovaných a závěsných</t>
  </si>
  <si>
    <t>725 21-9401.R00</t>
  </si>
  <si>
    <t>Montáž umyvadel na šrouby do zdiva</t>
  </si>
  <si>
    <t>725 33-9101.R00</t>
  </si>
  <si>
    <t>Montáž výlevky , bez nádrže a armatur</t>
  </si>
  <si>
    <t>725 85-1001.RT1</t>
  </si>
  <si>
    <t>Odtoková souprava s ventilem HL24 DN 40 2 dřezy,zátka G 5/4,s přepadem, rozteč 100-260mm</t>
  </si>
  <si>
    <t>725 86-0211.R00</t>
  </si>
  <si>
    <t>Sifon umyvadlový HL133, 5/4 ''</t>
  </si>
  <si>
    <t>725 01-7153.R00</t>
  </si>
  <si>
    <t>Umyvadlo invalidní 64 x 55 cm, bílé</t>
  </si>
  <si>
    <t>725 82-9302.RT2</t>
  </si>
  <si>
    <t>Montáž baterie dřez stojánková včetně baterie</t>
  </si>
  <si>
    <t>Montáž baterie umyvadlové stojánkové pro TP prodloužené ramínko , včetně baterie</t>
  </si>
  <si>
    <t>725 82-930</t>
  </si>
  <si>
    <t>Montáž baterie sprchové nástěnné sprchové hlavice , včetně baterie</t>
  </si>
  <si>
    <t>6R</t>
  </si>
  <si>
    <t>žlab s roštem dl.1050mm včetně montáže</t>
  </si>
  <si>
    <t>6.1R</t>
  </si>
  <si>
    <t>žlab s roštem dl.850mm včetně montáže</t>
  </si>
  <si>
    <t>725 01-4131.R00</t>
  </si>
  <si>
    <t>Klozet závěsný + sedátko ANTIVANDAL</t>
  </si>
  <si>
    <t>725 01-6105.R00</t>
  </si>
  <si>
    <t>Pisoár Antivandal ovládání automatické, bílý</t>
  </si>
  <si>
    <t>Pisoár 4110.1 ovládání automatické, bílý</t>
  </si>
  <si>
    <t>725 20-0020.RA0</t>
  </si>
  <si>
    <t>Montáž zařizovacích předmětů - pisoár</t>
  </si>
  <si>
    <t>725 01-4141.R00</t>
  </si>
  <si>
    <t>Klozet závěsný ZTP + sedátko, bílý</t>
  </si>
  <si>
    <t>725 11-9110.R00</t>
  </si>
  <si>
    <t>Montáž splachovací nádrže pro WC</t>
  </si>
  <si>
    <t>725 01-4121.RT1</t>
  </si>
  <si>
    <t>Klozet závěsný , hlub. splach., bílý včetně sedátka v bílé barvě</t>
  </si>
  <si>
    <t>725 11-0811.R00</t>
  </si>
  <si>
    <t>Demontáž klozetů splachovacích</t>
  </si>
  <si>
    <t>725 12-2817.R00</t>
  </si>
  <si>
    <t>Demontáž pisoárů bez nádrže + 1 záchodkem</t>
  </si>
  <si>
    <t>725 21-0821.R00</t>
  </si>
  <si>
    <t>Demontáž umyvadel včetně výtokových armatur</t>
  </si>
  <si>
    <t>725 33-0820.R00</t>
  </si>
  <si>
    <t>Demontáž výlevky diturvitové</t>
  </si>
  <si>
    <t>998 72-5103.R00</t>
  </si>
  <si>
    <t>Přesun hmot pro zařizovací předměty, výšky do 24 m</t>
  </si>
  <si>
    <t>721 29-0823.R00</t>
  </si>
  <si>
    <t>Přesun vybouraných hmot - kanalizace, H 12 - 24 m</t>
  </si>
  <si>
    <t>ZARIZOVACI PREDMETY A JEJICH PRISLUSENSTVÍ 
0.450=0.450 [A] 
Celkem: 0.45=0.450 [B]</t>
  </si>
  <si>
    <t>726</t>
  </si>
  <si>
    <t>Instalační prefabrikáty</t>
  </si>
  <si>
    <t>726 21-1121.R00</t>
  </si>
  <si>
    <t>Modul-WC , UP320, h 108 cm</t>
  </si>
  <si>
    <t>734</t>
  </si>
  <si>
    <t>Armatury</t>
  </si>
  <si>
    <t>734 41-9132.R00</t>
  </si>
  <si>
    <t>Montáž měřiče tepla + sada pro připojení</t>
  </si>
  <si>
    <t>388-22098.A</t>
  </si>
  <si>
    <t>Měřič tepla MC 403 (0,6-1,5m3/hod)</t>
  </si>
  <si>
    <t xml:space="preserve">  SO 20-71-01.42A</t>
  </si>
  <si>
    <t>D.2.2.1.- VYTÁPĚNÍ</t>
  </si>
  <si>
    <t>SO 20-71-01.42A</t>
  </si>
  <si>
    <t>Armatury, otopná tělesa</t>
  </si>
  <si>
    <t>777-001R</t>
  </si>
  <si>
    <t>Deskové otopné těleso 10VK-600x600 - vč. montážní konzoly na zeď, příp. stojin do podlahy - vč. odvzdušňovacího šroubení Výkres č. 01.04.02A-03, 01.04.02A-05</t>
  </si>
  <si>
    <t>777-002R</t>
  </si>
  <si>
    <t>Deskové otopné těleso 10VK-600x700 - vč. montážní konzoly na zeď, příp. stojin do podlahy - vč. odvzdušňovacího šroubení Výkres č. 01.04.02A-03, 01.04.02A-05</t>
  </si>
  <si>
    <t>777-003R</t>
  </si>
  <si>
    <t>Deskové otopné těleso 21VK-600x1200 - vč. montážní konzoly na zeď, příp. stojin do podlahy - vč. odvzdušňovacího šroubení Výkres č. 01.04.02A-03, 01.04.02A-05</t>
  </si>
  <si>
    <t>777-004R</t>
  </si>
  <si>
    <t>Deskové otopné těleso 22VK-600x1200 - vč. montážní konzoly na zeď, příp. stojin do podlahy - vč. odvzdušňovacího šroubení Výkres č. 01.04.02A-03, 01.04.02A-04,</t>
  </si>
  <si>
    <t>Deskové otopné těleso 22VK-600x1200 - vč. montážní konzoly na zeď, příp. stojin do podlahy - vč. odvzdušňovacího šroubení Výkres č. 01.04.02A-03, 01.04.02A-04, 01.04.02A-05</t>
  </si>
  <si>
    <t>777-00R1</t>
  </si>
  <si>
    <t>Deskové otopné těleso 33VK-600x700 - vč.montážní konzoly na zeď, příp.stojin do podlahy, vč.odvzduš.šroubení</t>
  </si>
  <si>
    <t>777-005R</t>
  </si>
  <si>
    <t>Deskové otopné těleso 33VK-600x900 - vč. montážní konzoly na zeď, příp. stojin do podlahy - vč. odvzdušňovacího šroubení Výkres č. 01.04.02A-03, 01.04.02A-04</t>
  </si>
  <si>
    <t>777-006R</t>
  </si>
  <si>
    <t>Deskové otopné těleso 33VK-600x1000 - vč. montážní konzoly na zeď, příp. stojin do podlahy - vč. odvzdušňovacího šroubení Výkres č. 01.04.02A-03, 01.04.02A-05</t>
  </si>
  <si>
    <t>777-007R</t>
  </si>
  <si>
    <t>Deskové otopné těleso 33VK-600x1100 - vč. montážní konzoly na zeď, příp. stojin do podlahy - vč. odvzdušňovacího šroubení Výkres č. 01.04.02A-03, 01.04.02A-04,</t>
  </si>
  <si>
    <t>Deskové otopné těleso 33VK-600x1100 - vč. montážní konzoly na zeď, příp. stojin do podlahy - vč. odvzdušňovacího šroubení Výkres č. 01.04.02A-03, 01.04.02A-04, 01.04.02A-05</t>
  </si>
  <si>
    <t>777-008R</t>
  </si>
  <si>
    <t>Deskové otopné těleso 33VK-600x1200 - vč. montážní konzoly na zeď, příp. stojin do podlahy - vč. odvzdušňovacího šroubení Výkres č. 01.04.02A-03, 01.04.02A-05</t>
  </si>
  <si>
    <t>777-009R</t>
  </si>
  <si>
    <t>Deskové otopné těleso 33VK-600x1400 - vč. montážní konzoly na zeď, příp. stojin do podlahy - vč. odvzdušňovacího šroubení Výkres č. 01.04.02A-03, 01.04.02A-05</t>
  </si>
  <si>
    <t>777-010R</t>
  </si>
  <si>
    <t>Deskové otopné těleso 33VK-900x1000 - vč. montážní konzoly na zeď, příp. stojin do podlahy - vč. odvzdušňovacího šroubení Výkres č. 01.04.02A-03, 01.04.02A-05</t>
  </si>
  <si>
    <t>777-011R</t>
  </si>
  <si>
    <t>Trubkové otopné těleso koupelnové 1820.750 - vč. montážní konzoly na zeď - vč. odvzdušňovacího šroubení Výkres č. 01.04.02A-03, 01.04.02A-04</t>
  </si>
  <si>
    <t>777-012R</t>
  </si>
  <si>
    <t>Článkové otopné těleso litinové 08/500/160 - vč. montážní konzoly na zeď, příp. stojin do podlahy - vč. odvzdušňovacího šroubení Výkres č. 01.04.02A-03, 01.04.0</t>
  </si>
  <si>
    <t>Článkové otopné těleso litinové 08/500/160 - vč. montážní konzoly na zeď, příp. stojin do podlahy - vč. odvzdušňovacího šroubení Výkres č. 01.04.02A-03, 01.04.02A-04</t>
  </si>
  <si>
    <t>777-013R</t>
  </si>
  <si>
    <t>Článkové otopné těleso litinové 26/500/220 - vč. montážní konzoly na zeď, příp. stojin do podlahy - vč. odvzdušňovacího šroubení Výkres č. 01.04.02A-03, 01.04.0</t>
  </si>
  <si>
    <t>Článkové otopné těleso litinové 26/500/220 - vč. montážní konzoly na zeď, příp. stojin do podlahy - vč. odvzdušňovacího šroubení Výkres č. 01.04.02A-03, 01.04.02A-04</t>
  </si>
  <si>
    <t>777-014R</t>
  </si>
  <si>
    <t>Elektrické přímotopné těleso 2,5 kW - el. příkon 2,5 kW, 230 V, 50 Hz - vč. montážní konzoly na zeď Výkres č. 01.04.02A-04</t>
  </si>
  <si>
    <t>777-015R</t>
  </si>
  <si>
    <t>Připojovací šroubení pro tělesa VK (integrovaný TS ventil) - Kvs = 1,48 - funkce uzavření Výkres č. 01.04.02A-03, Tech. zpráva 01.04.02A-01, kap. 4</t>
  </si>
  <si>
    <t>777-016R</t>
  </si>
  <si>
    <t>Termostatický ventil, 1/2" kvs=0,67 m3/h - pro tělesa s neintegrovaným termostatickým ventilem Výkres č. 01.04.02A-03, Tech. zpráva 01.04.02A-01, kap. 4</t>
  </si>
  <si>
    <t>777-017R</t>
  </si>
  <si>
    <t>Regulační šroubení s možností uzavření, 1/2" kv=1,35 m3/h Výkres č. 01.04.02A-03, Tech. zpráva 01.04.02A-01, kap. 4</t>
  </si>
  <si>
    <t>777-018R</t>
  </si>
  <si>
    <t>Termostatická hlavice s integrovaným čidlem Výkres č. 01.04.02A-03, Tech. zpráva 01.04.02A-01, kap. 4</t>
  </si>
  <si>
    <t>777-019R</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</si>
  <si>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</si>
  <si>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01.04.02A-03, Tech. zpráva 01.04.02A-01, kap. 4</t>
  </si>
  <si>
    <t>777-020R</t>
  </si>
  <si>
    <t>Manometr, D 100, 0-600 kPa, včetně jímky, konden. smyčky a manometr. Ventilu Výkres č. 01.04.02A-02</t>
  </si>
  <si>
    <t>777-021R</t>
  </si>
  <si>
    <t>Teploměr, L = 60 mm, D 100 mm, 0-120 oC, včetně teploměrné jímky a návarku Výkres č. 01.04.02A-02</t>
  </si>
  <si>
    <t>777-022R</t>
  </si>
  <si>
    <t>Vypouštěcí kohout závitový 1/2“ - hadicová vývodka a zátka Výkres č. 01.04.02A-02, 01.04.02A-03</t>
  </si>
  <si>
    <t>777-023R</t>
  </si>
  <si>
    <t>Automatický odvzdušňovací ventil závitový 3/8“ Výkres č. 01.04.02A-02</t>
  </si>
  <si>
    <t>777-024R</t>
  </si>
  <si>
    <t>Kulový kohout závitový 2 1/2" Výkres č. 01.04.02A-02, 01.04.02A-03</t>
  </si>
  <si>
    <t>777-025R</t>
  </si>
  <si>
    <t>Kulový kohout závitový 2" Výkres č. 01.04.02A-02, 01.04.02A-03</t>
  </si>
  <si>
    <t>777-026R</t>
  </si>
  <si>
    <t>Kulový kohout závitový 6/4" Výkres č. 01.04.02A-02, 01.04.02A-03</t>
  </si>
  <si>
    <t>777-027R</t>
  </si>
  <si>
    <t>Kulový kohout závitový 1" - 2 ks budou použity k oddělení kalorimetru na stávajícím zdroji tepla v prostoru 1.NP Výkres č. 01.04.02A-02, 01.04.02A-03, Technická</t>
  </si>
  <si>
    <t>Kulový kohout závitový 1" - 2 ks budou použity k oddělení kalorimetru na stávajícím zdroji tepla v prostoru 1.NP Výkres č. 01.04.02A-02, 01.04.02A-03, Technická zpráva 01.04.02A-01, kap. 4</t>
  </si>
  <si>
    <t>777-028R</t>
  </si>
  <si>
    <t>Kulový kohout závitový 3/4" - 2 ks budou použity k oddělení kalorimetru na stávajícím zdroji tepla v prostoru 1.NP Výkres č. 01.04.02A-03, Tech. zpráva 01.04.02</t>
  </si>
  <si>
    <t>Kulový kohout závitový 3/4" - 2 ks budou použity k oddělení kalorimetru na stávajícím zdroji tepla v prostoru 1.NP Výkres č. 01.04.02A-03, Tech. zpráva 01.04.02A-01, kap. 4</t>
  </si>
  <si>
    <t>777-029R</t>
  </si>
  <si>
    <t>Kulový kohout závitový 1/2" Výkres č. 01.04.02A-03</t>
  </si>
  <si>
    <t>777-030R</t>
  </si>
  <si>
    <t>Kulový kohout závitový 3/8" Výkres č. 01.04.02A-03</t>
  </si>
  <si>
    <t>777-031R</t>
  </si>
  <si>
    <t>Filtr závitový 2 1/2" - pro instalaci do přímého nebo svislého potrubí Výkres č. 01.04.02A-02</t>
  </si>
  <si>
    <t>777-032R</t>
  </si>
  <si>
    <t>Filtr závitový 2" - pro instalaci do přímého nebo svislého potrubí Výkres č. 01.04.02A-02</t>
  </si>
  <si>
    <t>777-033R</t>
  </si>
  <si>
    <t>Filtr závitový 6/4" - pro instalaci do přímého nebo svislého potrubí Výkres č. 01.04.02A-02</t>
  </si>
  <si>
    <t>777-034R</t>
  </si>
  <si>
    <t>Zpětný ventil závitový 2" - pro instalaci do přímého nebo svislého potrubí Výkres č. 01.04.02A-02</t>
  </si>
  <si>
    <t>777-035R</t>
  </si>
  <si>
    <t>Zpětný ventil závitový 6/4" - pro instalaci do přímého nebo svislého potrubí Výkres č. 01.04.02A-02</t>
  </si>
  <si>
    <t>777-036R</t>
  </si>
  <si>
    <t>3-cestný směšovací ventil 1 1/2" - kvs=10,0 m3/h - včetně servopohonu 230V, 50 Hz - pro topný okruh 2.NP Výkres č. 01.04.02A-02</t>
  </si>
  <si>
    <t>777-037R</t>
  </si>
  <si>
    <t>3-cestný směšovací ventil 5/4" - kvs=6,3 m3/h - včetně servopohonu 230V, 50 Hz - pro topný okruh 1.NP Výkres č. 01.04.02A-02</t>
  </si>
  <si>
    <t>777-038R</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</si>
  <si>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</si>
  <si>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</si>
  <si>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777-039R</t>
  </si>
  <si>
    <t>Axiální kompenzátor pro CU potrubí 35x1,5 Poloha kompenzátoru bude upřesněna v rámci dodavatelské PD (realizační), délka přímého úseku bez možnosti kompezace by</t>
  </si>
  <si>
    <t>Axiální kompenzátor pro CU potrubí 35x1,5 Poloha kompenzátoru bude upřesněna v rámci dodavatelské PD (realizační), délka přímého úseku bez možnosti kompezace by neměla překročit délku 15 m.</t>
  </si>
  <si>
    <t>777-040R</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</si>
  <si>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</si>
  <si>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</si>
  <si>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777-041R</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</si>
  <si>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</si>
  <si>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</si>
  <si>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777-042R</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</si>
  <si>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</si>
  <si>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</si>
  <si>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N.C.RE.PSZ</t>
  </si>
  <si>
    <t>Montážní a demontážní práce, doprava</t>
  </si>
  <si>
    <t>444-001R</t>
  </si>
  <si>
    <t>Montážní práce na zařízení ÚT</t>
  </si>
  <si>
    <t>N.C.RE.RRE</t>
  </si>
  <si>
    <t>Kontrolní činnost (revize a zkoušky)</t>
  </si>
  <si>
    <t>555-001R</t>
  </si>
  <si>
    <t>Zkoušky, uvedení do provozu a vyregulování</t>
  </si>
  <si>
    <t>555-002R</t>
  </si>
  <si>
    <t>Zajištění chodu zařízení ÚT ve zkušebním provozu</t>
  </si>
  <si>
    <t>555-003R</t>
  </si>
  <si>
    <t>Zaškolení obsluhy</t>
  </si>
  <si>
    <t>555-004R</t>
  </si>
  <si>
    <t>Návrh provozního řádu</t>
  </si>
  <si>
    <t>555-005R</t>
  </si>
  <si>
    <t>Výchozí revize</t>
  </si>
  <si>
    <t>N.C.RE.SP</t>
  </si>
  <si>
    <t>333-001R</t>
  </si>
  <si>
    <t>Lešení pomocné jednořadé lehké s podlahami do výšky 2,5 m - montáž, demontáž - pronájem po dobu instalace zařízení ÚT</t>
  </si>
  <si>
    <t>333-002R</t>
  </si>
  <si>
    <t>Demontáž stávajícího zařízení ÚT v rekonstruovaných prostorách 1.NP a 2.NP - potrubní rozvody do DN50, vč. izolace a armatur, do celkové délky 150 m - demontáž</t>
  </si>
  <si>
    <t>Demontáž stávajícího zařízení ÚT v rekonstruovaných prostorách 1.NP a 2.NP - potrubní rozvody do DN50, vč. izolace a armatur, do celkové délky 150 m - demontáž stávajícíh otopných těles do celkového počtu 10 ks - demontáž 1 ks plynového kotel v bytě 2.NP</t>
  </si>
  <si>
    <t>1.250=1.250 [A] 
Celkem: 1.25=1.250 [B]</t>
  </si>
  <si>
    <t>N.V.ND.KOT</t>
  </si>
  <si>
    <t>Kotle, čerpadla a jiná zařízení</t>
  </si>
  <si>
    <t>888-001R</t>
  </si>
  <si>
    <t>Plynový závěsný kotel kondenzační, výkon 10,9-45,0 kW (80/60 °C) , s regulací pro ekvitermně a kaskádově řízený provoz, včetně kotlového čerpadla (Q = jmenovitý</t>
  </si>
  <si>
    <t>Plynový závěsný kotel kondenzační, výkon 10,9-45,0 kW (80/60 °C) , s regulací pro ekvitermně a kaskádově řízený provoz, včetně kotlového čerpadla (Q = jmenovitý 2,0 m3/h, H = 3,0m), montážní pomůcka na omítku – automatická uzavírací armatura na topné vodě, plynový kohout R 1", pojistná skupina - pojistný ventil 4 bar, pojistný výkon 49 kW . Součástí dodávky kotle je i kompletní dodávka měření a regulace kotlového okruhu. Regulátor umožňuje ekvitermní regulaci výstupní teploty z kotle na základě venkovní teploty a kaskádové řízení. Součástí dodávky kotle jsou i havarijní termostaty v případě překročení nastavené teploty. Čidlo venkovní teploty se osadí na fasádu na severní stranu budovy. Výkres č. 01.04.02A-02, 01.04.02A-05</t>
  </si>
  <si>
    <t>888-002R</t>
  </si>
  <si>
    <t>Koaxiální systém přívodu spalovacího vzduchu a odvodu spalin pro plynový kotel - systémová velikost O80/125 do celkové délky 7 m - připojovací nástavec kotle, p</t>
  </si>
  <si>
    <t>Koaxiální systém přívodu spalovacího vzduchu a odvodu spalin pro plynový kotel - systémová velikost O80/125 do celkové délky 7 m - připojovací nástavec kotle, přechodový adaptér, přímé díly potrubí, revizní kusy, kolena, posuvná hrdla, upevňovací třmeny a rozpěry, průchodka střechou a prodlužovací kus nad střechu Výkres č. 01.04.02A-02, Tech. zpráva 01.04.02A-01, kap. 4</t>
  </si>
  <si>
    <t>888-003R</t>
  </si>
  <si>
    <t>Hydraulický vyrovnávač dynamických tlaků (THR) - průtok 6,0 m3/h, včetně podpěrného stojanu Výkres č. 01.04.02A-02, 01.04.02A-05</t>
  </si>
  <si>
    <t>888-004R</t>
  </si>
  <si>
    <t>Neutralizační box pro kotle do 100 kW, včetně náplně Výkres č. 01.04.02A-02</t>
  </si>
  <si>
    <t>888-005R</t>
  </si>
  <si>
    <t>Demineralizační filtr pro plnění topných systémů, včetně náplně - pro soustavy do objemu 1000 litrů Výkres č. 01.04.02A-02</t>
  </si>
  <si>
    <t>888-006R</t>
  </si>
  <si>
    <t>Rozdělovač – DN 100, L = 1000 mm, vč. izolace (minerální vlna + Al fólie - tl. 60 mm) a pomocné OK pro uchycení na stěnu, hrdla (5 ks), DN - viz. schéma Výkres</t>
  </si>
  <si>
    <t>Rozdělovač – DN 100, L = 1000 mm, vč. izolace (minerální vlna + Al fólie - tl. 60 mm) a pomocné OK pro uchycení na stěnu, hrdla (5 ks), DN - viz. schéma Výkres č. 01.04.02A-02, 01.04.02A-05</t>
  </si>
  <si>
    <t>888-007R</t>
  </si>
  <si>
    <t>Sběrač – DN 100, L = 1000 mm, vč. izolace (minerální vlna + Al fólie - tl. 60 mm) a pomocné OK pro uchycení na stěnu, hrdla (5 ks), DN - viz. schéma Výkres č. 0</t>
  </si>
  <si>
    <t>Sběrač – DN 100, L = 1000 mm, vč. izolace (minerální vlna + Al fólie - tl. 60 mm) a pomocné OK pro uchycení na stěnu, hrdla (5 ks), DN - viz. schéma Výkres č. 01.04.02A-02, 01.04.02A-05</t>
  </si>
  <si>
    <t>888-008R</t>
  </si>
  <si>
    <t>Tlaková expanzní membránová nádoba - 100 litrů, 0,6 Mpa, O480mm, H=570 mm - pro jištění topného systému Výkres č. 01.04.02A-02, 01.04.02A-05</t>
  </si>
  <si>
    <t>888-009R</t>
  </si>
  <si>
    <t>Nepřímo ohřívaný zásobník s 1 vnitřním výměníkem, objem 447 litrů, 1 MPa, O700 mm, výška 1,93 m vč. izolace zásobníku, připojovacího šroubení, bezpečnostního te</t>
  </si>
  <si>
    <t>Nepřímo ohřívaný zásobník s 1 vnitřním výměníkem, objem 447 litrů, 1 MPa, O700 mm, výška 1,93 m vč. izolace zásobníku, připojovacího šroubení, bezpečnostního termostatu a anodické ochrany, automatického odvzdušňovacího ventilu a jímek na snímaní teploty a tlaku Výkres č. 01.04.02A-02, 01.04.02A-05</t>
  </si>
  <si>
    <t>888-010R</t>
  </si>
  <si>
    <t>Oběhové čerpadlo P1, digitálně řízené Q = 2,58 m3/h, H= 3,0 m 230 V, 50 Hz Výkres č. 01.04.02A-02</t>
  </si>
  <si>
    <t>888-011R</t>
  </si>
  <si>
    <t>Oběhové čerpadlo P2, digitálně řízené Q = 1,24 m3/h, H= 2,6 m 230 V, 50 Hz Výkres č. 01.04.02A-02</t>
  </si>
  <si>
    <t>888-012R</t>
  </si>
  <si>
    <t>Oběhové čerpadlo P3, digitálně řízené Q = 2,5 m3/h, H= 2,0 m 230 V, 50 Hz Výkres č. 01.04.02A-02</t>
  </si>
  <si>
    <t>888-013R</t>
  </si>
  <si>
    <t>Ultrazvukový měřič tepla, 5/4" - 3,5 m3/h (0,035 - 7 m3/h) - sada teplotních čidel Pt500 s kabelem 2,5 m, nátrubky a adaptéry pro snímač teploty - napájecí modu</t>
  </si>
  <si>
    <t>Ultrazvukový měřič tepla, 5/4" - 3,5 m3/h (0,035 - 7 m3/h) - sada teplotních čidel Pt500 s kabelem 2,5 m, nátrubky a adaptéry pro snímač teploty - napájecí modul 110 až 230 V AC - pro nový okruh 2.NP a přípravy TUV - modul pro radiový odečet pomocí Wireless M-Bus v pásmu 868 MHz Výkres č. 01.04.02A-02</t>
  </si>
  <si>
    <t>888-014R</t>
  </si>
  <si>
    <t>Ultrazvukový měřič tepla, 1" - 2,5 m3/h (0,025 - 5 m3/h) - sada teplotních čidel Pt500 s kabelem 2,5 m, nátrubky a adaptéry pro snímač teploty - napájecí modul</t>
  </si>
  <si>
    <t>Ultrazvukový měřič tepla, 1" - 2,5 m3/h (0,025 - 5 m3/h) - sada teplotních čidel Pt500 s kabelem 2,5 m, nátrubky a adaptéry pro snímač teploty - napájecí modul 110 až 230 V AC - pro nový okruh 1.NP - modul pro radiový odečet pomocí Wireless M-Bus v pásmu 868 MHz Výkres č. 01.04.02A-02</t>
  </si>
  <si>
    <t>888-015R</t>
  </si>
  <si>
    <t>Ultrazvukový měřič tepla, 3/4" - 1,5 m3/h (0,015 - 3 m3/h) - sada teplotních čidel Pt500 s kabelem 2,5 m, nátrubky a adaptéry pro snímač teploty - napájecí modu</t>
  </si>
  <si>
    <t>Ultrazvukový měřič tepla, 3/4" - 1,5 m3/h (0,015 - 3 m3/h) - sada teplotních čidel Pt500 s kabelem 2,5 m, nátrubky a adaptéry pro snímač teploty - napájecí modul 110 až 230 V AC - pro stávající zdroj tepla v prostorách 1.NP - modul pro radiový odečet pomocí Wireless M-Bus v pásmu 868 MHz Výkres č. 01.04.02A-02, Tech. zpráva 01.04.02A-01, kap. 4</t>
  </si>
  <si>
    <t>N.V.PM.STP</t>
  </si>
  <si>
    <t>Potrubní díly + ostatní materiál</t>
  </si>
  <si>
    <t>111-001R</t>
  </si>
  <si>
    <t>CU potrubí 64x2,0 Výkres č. 01.04.02A-02, 01.04.02A-05</t>
  </si>
  <si>
    <t>111-002R</t>
  </si>
  <si>
    <t>CU potrubí 54x2,0 Výkres č. 01.04.02A-02, 01.04.02A-03, 01.04.02A-05</t>
  </si>
  <si>
    <t>111-003R</t>
  </si>
  <si>
    <t>CU potrubí 42x1,5 Výkres č. 01.04.02A-02, 01.04.02A-03, 01.04.02A-04, 01.04.02A-05</t>
  </si>
  <si>
    <t>111-004R</t>
  </si>
  <si>
    <t>CU potrubí 35x1,5 Výkres č. 01.04.02A-03, 01.04.02A-04, 01.04.02A-05</t>
  </si>
  <si>
    <t>111-005R</t>
  </si>
  <si>
    <t>CU potrubí 28x1,5 Výkres č. 01.04.02A-03, 01.04.02A-04, 01.04.02A-05</t>
  </si>
  <si>
    <t>111-006R</t>
  </si>
  <si>
    <t>CU potrubí 22x1,0 Výkres č. 01.04.02A-03, 01.04.02A-04, 01.04.02A-05</t>
  </si>
  <si>
    <t>111-007R</t>
  </si>
  <si>
    <t>CU potrubí 18x1,0 Výkres č. 01.04.02A-03, 01.04.02A-04, 01.04.02A-05</t>
  </si>
  <si>
    <t>111-008R</t>
  </si>
  <si>
    <t>CU potrubí 15x1,0 Výkres č. 01.04.02A-03, 01.04.02A-04, 01.04.02A-05</t>
  </si>
  <si>
    <t>111-009R</t>
  </si>
  <si>
    <t>Návleková izolace na CU 64x2,0, tl. izolace 50 mm + Al polep - ? = 0,036 W/m.K při 0 °C Výkres č. 01.04.02A-02, 01.04.02A-05</t>
  </si>
  <si>
    <t>111-01R</t>
  </si>
  <si>
    <t>Návleková izolace na CU 54x2,0, tl. izolace 40 mm + Al polep - ? = 0,036 W/m.K při 0 °C Výkres č. 01.04.02A-02, 01.04.02A-03, 01.04.02A-05</t>
  </si>
  <si>
    <t>111-011R</t>
  </si>
  <si>
    <t>Návleková izolace na CU 42x1,5, tl. izolace 40 mm + Al polep - ? = 0,036 W/m.K při 0 °C Výkres č. 01.04.02A-02, 01.04.02A-03, 01.04.02A-04, 01.04.02A-05</t>
  </si>
  <si>
    <t>111-012R</t>
  </si>
  <si>
    <t>Návleková izolace na CU 35x1,5, tl. izolace 40 mm + Al polep - ? = 0,036 W/m.K při 0 °C Výkres č. 01.04.02A-03, 01.04.02A-04, 01.04.02A-05</t>
  </si>
  <si>
    <t>111-013R</t>
  </si>
  <si>
    <t>Návleková izolace na CU 28x1,5, tl. izolace 40 mm + Al polep - ? = 0,036 W/m.K při 0 °C Výkres č. 01.04.02A-03, 01.04.02A-04, 01.04.02A-05</t>
  </si>
  <si>
    <t>111-014R</t>
  </si>
  <si>
    <t>Návleková izolace na CU 22x1,0, tl. izolace 30 mm + Al polep - ? = 0,036 W/m.K při 0 °C Výkres č. 01.04.02A-03, 01.04.02A-04, 01.04.02A-05</t>
  </si>
  <si>
    <t>111-015R</t>
  </si>
  <si>
    <t>Návleková izolace na CU 18x1,0, tl. izolace 30 mm + Al polep - ? = 0,036 W/m.K při 0 °C Výkres č. 01.04.02A-03, 01.04.02A-04, 01.04.02A-05</t>
  </si>
  <si>
    <t>111-016R</t>
  </si>
  <si>
    <t>Návleková izolace na CU 15x1,0, tl. izolace 30 mm + Al polep - ? = 0,036 W/m.K při 0 °C Výkres č. 01.04.02A-03, 01.04.02A-04, 01.04.02A-05</t>
  </si>
  <si>
    <t>111-017R</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</si>
  <si>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</si>
  <si>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</si>
  <si>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111-018R</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</si>
  <si>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</si>
  <si>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</si>
  <si>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111-019R</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</si>
  <si>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</si>
  <si>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</si>
  <si>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20-71-01.42B</t>
  </si>
  <si>
    <t>D.2.2.1. - CHLAZENÍ</t>
  </si>
  <si>
    <t>SO 20-71-01.42B</t>
  </si>
  <si>
    <t>Potrubní díly, armatury + ostatní materiál</t>
  </si>
  <si>
    <t>Předizolované potrubí CU (měděné) - 1/2" - tl. iz. 9 mm s ochranným pouzdrem, ?=0,036 W/m.K při 0°C Výkres č. 01.04.02B-02, 01.04.02B-03, 01.04.02B-04</t>
  </si>
  <si>
    <t>Předizolované potrubí CU (měděné) - 1/4" - tl. iz. 9 mm s ochranným pouzdrem, ?=0,036 W/m.K při 0°C Výkres č. 01.04.02B-02, 01.04.02B-03, 01.04.02B-04</t>
  </si>
  <si>
    <t>111-00R1</t>
  </si>
  <si>
    <t>Předizolované potrubí CU (měděné) - 3/8" - tl. iz. 9 mm s ochranným pouzdrem, ?=0,036 W/m.K při 0°C Výkres č. 01.04.02B-02, 01.04.02B-03, 01.04.02B-04</t>
  </si>
  <si>
    <t>111-00R2</t>
  </si>
  <si>
    <t>Předizolované potrubí CU (měděné) - 5/8" - tl. iz. 9 mm s ochranným pouzdrem, ?=0,036 W/m.K při 0°C Výkres č. 01.04.02B-02, 01.04.02B-03, 01.04.02B-04</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</si>
  <si>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</si>
  <si>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</si>
  <si>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Chladivo R32 Technická zpráva 01.04.02B-01, kap. 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</si>
  <si>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</si>
  <si>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</si>
  <si>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</si>
  <si>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</si>
  <si>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</si>
  <si>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</si>
  <si>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</si>
  <si>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555-006R</t>
  </si>
  <si>
    <t>Lešení pomocné jednořadé lehké s podlahami do výšky 2,5 m - montáž, demontáž - pronájem po dobu instalace klimatizačního zařízení</t>
  </si>
  <si>
    <t>Demontáž splitové klimatizace v místnosti 0P19 - venkovní jednotka umístěna v prostoru sklepa - demontáž propojovacího potrubí do celkové délky 20 m - zajištění</t>
  </si>
  <si>
    <t>Demontáž splitové klimatizace v místnosti 0P19 - venkovní jednotka umístěna v prostoru sklepa - demontáž propojovacího potrubí do celkové délky 20 m - zajištění odsátí chladiva</t>
  </si>
  <si>
    <t>0.070=0.070 [A] 
Celkem: 0.07=0.070 [B]</t>
  </si>
  <si>
    <t>Klimatizační jednotky</t>
  </si>
  <si>
    <t>Poz. 1.1 - Venkovní kondenzační jednotka - jmenovitý chladící výkon 3,6 kW - vzduchový výkon 2 200 m3/h - el. příkon 1,13 kW (230 V, 50 Hz, 10 A) - chladivo R32</t>
  </si>
  <si>
    <t>Poz. 1.1 - Venkovní kondenzační jednotka - jmenovitý chladící výkon 3,6 kW - vzduchový výkon 2 200 m3/h - el. příkon 1,13 kW (230 V, 50 Hz, 10 A) - chladivo R32 - vč. soft-startéru, MaR a komunikačních kabelů - vč. konzoly pod jednotku - rozměry 550 x 780 x 290 mm - hmotnost cca 35 kg Výkres č. 01.04.02B-04</t>
  </si>
  <si>
    <t>Poz. 1.2 - Vnitřní nástěnná klimatizační jednotka - jmenovitý chladící výkon 3,6 kW - vzduchový výkon 450 / 580 / 700 m3/h - chladivo R32 - vč. ovladače a napáj</t>
  </si>
  <si>
    <t>Poz. 1.2 -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01.04.02B-02, 01.04.02B-03</t>
  </si>
  <si>
    <t>Poz. 2.1 - Venkovní kondenzační jednotka - jmenovitý chladící výkon 5,0 kW - vzduchový výkon 2 400 m3/h - el. příkon 1,66 kW (230 V, 50 Hz, 16 A) - chladivo R32</t>
  </si>
  <si>
    <t>Poz. 2.1 - Venkovní kondenzační jednotka - jmenovitý chladící výkon 5,0 kW - vzduchový výkon 2 400 m3/h - el. příkon 1,66 kW (230 V, 50 Hz, 16 A) - chladivo R32 - vč. soft-startéru, MaR a komunikačních kabelů - vč. konzoly pod jednotku - rozměry 550 x 780 x 290 mm - hmotnost cca 40 kg Výkres č. 01.04.02B-04</t>
  </si>
  <si>
    <t>Poz. 2.2 - Vnitřní nástěnná klimatizační jednotka - jmenovitý chladící výkon 5,0 kW - vzduchový výkon 680 / 830 / 960 m3/h - chladivo R32 - vč. ovladače a napáj</t>
  </si>
  <si>
    <t>Poz. 2.2 - Vnitřní nástěnná klimatizační jednotka - jmenovitý chladící výkon 5,0 kW - vzduchový výkon 680 / 830 / 960 m3/h - chladivo R32 - vč. ovladače a napájecích a komunikačních kabelů k venkovní jednotce - vč. čerpadla kondenzátu a dopojovací hadičky v délce cca 2m - rozměry 320 x 1050 x 250 mm - hmotnost cca 14 kg Výkres č. 01.04.02B-02</t>
  </si>
  <si>
    <t>Poz. 3.1 - Venkovní kondenzační jednotka - jmenovitý chladící výkon 6,9 kW - vzduchový výkon 2 700 m3/h - el. příkon 3,20 kW (230 V, 50 Hz, 16 A) - chladivo R32</t>
  </si>
  <si>
    <t>Poz. 3.1 - Venkovní kondenzační jednotka - jmenovitý chladící výkon 6,9 kW - vzduchový výkon 2 700 m3/h - el. příkon 3,20 kW (230 V, 50 Hz, 16 A) - chladivo R32 - vč. soft-startéru, MaR a komunikačních kabelů - vč. konzoly pod jednotku - rozměry 550 x 780 x 290 mm - hmotnost cca 44 kg Výkres č. 01.04.02B-04</t>
  </si>
  <si>
    <t>Poz. 3.2 - Vnitřní podstropní klimatizační jednotka - jmenovitý chladící výkon 6,9 kW - vzduchový výkon 750 / 1002 / 1410 m3/h - chladivo R32 - vč. ovladače a n</t>
  </si>
  <si>
    <t>Poz. 3.2 - Vnitřní podstropní klimatizační jednotka - jmenovitý chladící výkon 6,9 kW - vzduchový výkon 750 / 1002 / 1410 m3/h - chladivo R32 - vč. ovladače a napájecích a komunikačních kabelů k venkovní jednotce - vč. čerpadla kondenzátu a dopojovací hadičky v délce cca 2m - rozměry 235 x 1270 x 690 mm - hmotnost cca 29 kg Výkres č. 01.04.02B-02</t>
  </si>
  <si>
    <t xml:space="preserve">  SO 20-71-01.43</t>
  </si>
  <si>
    <t>D.2.2.1 .- VZDUCHOTECHNICKÉ ZAŘÍZENÍ</t>
  </si>
  <si>
    <t>SO 20-71-01.43</t>
  </si>
  <si>
    <t>Montážní práce na zařízení VZT</t>
  </si>
  <si>
    <t>Zajištění chodu zařízení ve zkušebním provozu</t>
  </si>
  <si>
    <t>Lešení pomocné jednořadé lehké s podlahami do výšky 2,5 m - montáž, demontáž - pronájem po dobu instalace VZT zařízení</t>
  </si>
  <si>
    <t>VZT zařízení, ventilátory</t>
  </si>
  <si>
    <t>Poz. 1.1 - Potrubní radiální ventilátor - Vod = 220÷660 m3/h, ext. tl. ztráta 230 Pa - el. příkon 136 W, 230 V, 50 Hz, 0,9 A - krytí IP44 - vč. nastavitelného d</t>
  </si>
  <si>
    <t>Poz. 1.1 - Potrubní radiální ventilátor - Vod = 220÷660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01.04.03-02, 01.04.03-03</t>
  </si>
  <si>
    <t>Poz. 2.1 - Přívodní podstropní VZT jednotka - Vpř = 150 m3/h, ext. tl. ztráta 180 Pa - celkový el. příkon 2,1 kW (230V, 50 Hz, 9,0 A) - elektrický ohřívač o výk</t>
  </si>
  <si>
    <t>Poz. 2.1 -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01.04.03-03</t>
  </si>
  <si>
    <t>Poz. 3.1 - Nástěnný radiální ventilátor - Vod = 50÷100 m3/h, ext. tl. ztráta 80 Pa - el. příkon 26 W, 230 V, 50 HZ - krytí IP44 - vč. nastavitelného doběhového</t>
  </si>
  <si>
    <t>Poz. 3.1 - Nástěnný radiální ventilátor - Vod = 50÷100 m3/h, ext. tl. ztráta 80 Pa - el. příkon 26 W, 230 V, 50 HZ - krytí IP44 - vč. nastavitelného doběhového spínače 1÷30 min. - vč. zpětné klapky - včetně kotevního a montažního materiálu - systém řízení bude dodávkou profese elektro+MaR dle požadavků v technické zprávě - hmotnost cca 2,2 kg Výkres č. 01.04.03-02, 01.04.03-03</t>
  </si>
  <si>
    <t>Poz. 4.1 - Nástěnný axiální ventilátor - Vod = 2200 m3/h, ext. tl. ztráta 60 Pa - el. příkon 138 W, 230 V, 50 HZ, 0,6 A - krytí IP54 - vč. tepelné a proudové oc</t>
  </si>
  <si>
    <t>Poz. 4.1 - Nástěnný axiální ventilátor - Vod = 2200 m3/h, ext. tl. ztráta 60 Pa - el. příkon 138 W, 230 V, 50 HZ, 0,6 A - krytí IP54 - vč. tepelné a proudové ochrany - včetně kotevního a montažního materiálu - systém řízení bude dodávkou profese elektro+MaR dle požadavků v technické zprávě - hmotnost cca 11,5 kg Výkres č. 01.04.03-04</t>
  </si>
  <si>
    <t>Poz. 5.1 - Nástěnný axiální ventilátor - Vod = 3600 m3/h, ext. tl. ztráta 130 Pa - el. příkon 457 W, 230 V, 50 HZ, 2 A - krytí IP54 - vč. tepelné a proudové och</t>
  </si>
  <si>
    <t>Poz. 5.1 - Nástěnný axiální ventilátor - Vod = 3600 m3/h, ext. tl. ztráta 130 Pa - el. příkon 457 W, 230 V, 50 HZ, 2 A - krytí IP54 - vč. tepelné a proudové ochrany - včetně kotevního a montažního materiálu - systém řízení bude dodávkou profese elektro+MaR dle požadavků v technické zprávě - hmotnost cca 11,5 kg Výkres č. 01.04.03-04</t>
  </si>
  <si>
    <t>Poz. 6.1 - Samočinní větrací turbína - Vod = 1200 m3/h ( rychlost větru 13 km/h) - set pro instalaci do šikmé střechy (základna, manžety, prodlužovací kusy, atd</t>
  </si>
  <si>
    <t>Poz. 6.1 - Samočinní větrací turbína - Vod = 1200 m3/h ( rychlost větru 13 km/h) - set pro instalaci do šikmé střechy (základna, manžety, prodlužovací kusy, atd.) - hmotnost cca 5,0 kg Výkres č. 01.04.03-05</t>
  </si>
  <si>
    <t>Potrubní díly, klapky, distrubuční elementy + ostatní materiál</t>
  </si>
  <si>
    <t>Kruhové potrubí SPIRO, do o355 mm 20% tvarovek - odborný odhad Výkres č. 01.04.03-04, 01.04.03-05</t>
  </si>
  <si>
    <t>Kruhové potrubí SPIRO, do o280 mm 20% tvarovek - odborný odhad Výkres č. 01.04.03-03, 01.04.03-04, 01.04.03-05</t>
  </si>
  <si>
    <t>Kruhové potrubí SPIRO, do o250 mm 20% tvarovek - odborný odhad Výkres č. 01.04.03-03</t>
  </si>
  <si>
    <t>Kruhové potrubí SPIRO, do o200 mm 70% tvarovek - odborný odhad Výkres č. 01.04.03-02, 01.04.03-03, 01.04.03-04, 01.04.03-05</t>
  </si>
  <si>
    <t>Kruhové potrubí SPIRO, do o160 mm 80% tvarovek - odborný odhad Výkres č. 01.04.03-02, 01.04.03-03, 01.04.03-04, 01.04.03-05</t>
  </si>
  <si>
    <t>Kruhové potrubí SPIRO, do o100 mm 20% tvarovek - odborný odhad Výkres č. 01.04.03-02, 01.04.03-03</t>
  </si>
  <si>
    <t>Tlumič hluku O200-900, včetně sdružujícího plechového pláště - pro celkový útlum hluku pod 40 dB Výkres č. 01.04.03-03</t>
  </si>
  <si>
    <t>Tlumič hluku O200-600, včetně sdružujícího plechového pláště - pro celkový útlum hluku pod 40 dB Výkres č. 01.04.03-03</t>
  </si>
  <si>
    <t>Odvodní talířový ventil, o160 - odvod 25÷150 m3/h - barevné provedení RAL bude určeno před objednáním dle požadavku investora Výkres č. 01.04.03-02, 01.04.03-03</t>
  </si>
  <si>
    <t>Odvodní talířový ventil, o160 - odvod 25÷150 m3/h - barevné provedení RAL bude určeno před objednáním dle požadavku investora Výkres č. 01.04.03-02, 01.04.03-03, 01.04.03-05</t>
  </si>
  <si>
    <t>111-010R</t>
  </si>
  <si>
    <t>Přívodní talířový ventil, o200 - přívod 150 m3/h - barevné provedení RAL bude určeno před objednáním dle požadavku investora Výkres č. 01.04.03-03</t>
  </si>
  <si>
    <t>Výfuková hlavice o200 Výkres č. 01.04.03-05</t>
  </si>
  <si>
    <t>Výfuková hlavice o250 Výkres č. 01.04.03-03</t>
  </si>
  <si>
    <t>Výfuková hlavice o280 Výkres č. 01.04.03-05</t>
  </si>
  <si>
    <t>Protidešťová žaluzie přetlaková o100 - včetně pozedního rámu a krycí mřížky proti vniknutí hrubých nečistot do potrubí Výkres č. 01.04.03-02, č. 01.04.03-03</t>
  </si>
  <si>
    <t>Protidešťová žaluzie přetlaková do o160 - včetně pozedního rámu a krycí mřížky proti vniknutí hrubých nečistot do potrubí - na stávající výfukové potrubí z WC v</t>
  </si>
  <si>
    <t>Protidešťová žaluzie přetlaková do o160 - včetně pozedního rámu a krycí mřížky proti vniknutí hrubých nečistot do potrubí - na stávající výfukové potrubí z WC v 1.NP Technická zpráva 01.04.03-01, kap. 4</t>
  </si>
  <si>
    <t>Protidešťová žaluzie nasávací o200 - včetně pozedního rámu a krycí mřížky proti vniknutí hrubých nečistot do potrubí Výkres č. 01.04.03-03</t>
  </si>
  <si>
    <t>Protidešťová žaluzie nasávací 1250x630 - včetně pozedního rámu a krycí mřížky proti vniknutí hrubých nečistot do potrubí Výkres č. 01.04.03-04, č. 01.04.03-05</t>
  </si>
  <si>
    <t>Krycí mřížka 1250x630 Výkres č. 01.04.03-04, 01.04.03-05</t>
  </si>
  <si>
    <t>Uzavírací klapka čtyřhranná 1250x630, těsná - ruční ovládání Výkres č. 01.04.03-04, 01.04.03-05</t>
  </si>
  <si>
    <t>111-020R</t>
  </si>
  <si>
    <t>Protidešťová žaluzie přetlaková o450 - včetně pozedního rámu a krycí mřížky proti vniknutí hrubých nečistot do potrubí Výkres č. 01.04.03-04, č. 01.04.03-05</t>
  </si>
  <si>
    <t>111-021R</t>
  </si>
  <si>
    <t>Krycí mřížka o355 Výkres č. 01.04.03-04, 01.04.03-05</t>
  </si>
  <si>
    <t>111-022R</t>
  </si>
  <si>
    <t>VZT potrubí sk.I - vyplechování prostupů pro ventilátory 4.1 a 5.1, přisávacích otvorů v prostoru krovu Výkres č. 01.04.03-04</t>
  </si>
  <si>
    <t>111-02R1</t>
  </si>
  <si>
    <t>Zpětná klapka samotížná o200 Výkres č. 01.04.03-02, 01.04.03-03</t>
  </si>
  <si>
    <t>111-023R</t>
  </si>
  <si>
    <t>Minerální izolace tl. 50mm, vč., Al oplechování - izolovat potrubí do DN 200 (včetně) v prostoru krovu - parotěsná zábrana - kotvení na trny - hustota 65 kg/m3</t>
  </si>
  <si>
    <t>Minerální izolace tl. 50mm, vč., Al oplechování - izolovat potrubí do DN 200 (včetně) v prostoru krovu - parotěsná zábrana - kotvení na trny - hustota 65 kg/m3 Výkres č. 01.04.03-05</t>
  </si>
  <si>
    <t>111-024R</t>
  </si>
  <si>
    <t>Protipožární izolace s odolnosti EI30, vč., Al polepu - izolovat potrubí nad DN 200 v prostoru krovu Výkres č. 01.04.03-05</t>
  </si>
  <si>
    <t>111-025R</t>
  </si>
  <si>
    <t>Flexibilní VZT potrubí o200 - pro vyrovnání případných nepřesností při montáži Výkres č. 01.04.03-02, 01.04.03-03, 01.04.03-04</t>
  </si>
  <si>
    <t>111-026R</t>
  </si>
  <si>
    <t>Flexibilní VZT potrubí o160 - pro vyrovnání případných nepřesností při montáži Výkres č. 01.04.03-02, 01.04.03-03, 01.04.03-04</t>
  </si>
  <si>
    <t>111-027R</t>
  </si>
  <si>
    <t>Protipožární tavná tvarovka 93x93x45 mm -požární odolnost EI45 -včetně krycích mřížek Výkres č. 01.04.03-02, 01.04.03-03</t>
  </si>
  <si>
    <t>111-028R</t>
  </si>
  <si>
    <t>111-029R</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</si>
  <si>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</si>
  <si>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</si>
  <si>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20-71-01.44</t>
  </si>
  <si>
    <t>D.2.2.1 .- UMĚLÉ OSVĚTLENÍ A VNITŘNÍ SILNOPROUDÉ ROZVODY</t>
  </si>
  <si>
    <t>SO 20-71-01.44</t>
  </si>
  <si>
    <t>210202013</t>
  </si>
  <si>
    <t>Montáž svítidel výbojkových se zapojením vodičů průmyslových nebo venkovních na výložník</t>
  </si>
  <si>
    <t>1736080R</t>
  </si>
  <si>
    <t>LED svítidlo ''VO''</t>
  </si>
  <si>
    <t>21020401R</t>
  </si>
  <si>
    <t>Montáž stožárů osvětlení ocelových samostatně stojících, délky do 12 m</t>
  </si>
  <si>
    <t>1510260R</t>
  </si>
  <si>
    <t>Stožár 6m pro svítidlo ''VO''</t>
  </si>
  <si>
    <t>21020410R</t>
  </si>
  <si>
    <t>Montáž výložníků osvětlení jednoramenných nástěnných, hmotnosti do 35 kg</t>
  </si>
  <si>
    <t>1180310R</t>
  </si>
  <si>
    <t>Výložník pro svítidlo ''VO''</t>
  </si>
  <si>
    <t>21020412R</t>
  </si>
  <si>
    <t>Montáž patic stožárů osvětlení litinových</t>
  </si>
  <si>
    <t>1409513R</t>
  </si>
  <si>
    <t>Stožárová patice hliníková 1200/185</t>
  </si>
  <si>
    <t>21020420R</t>
  </si>
  <si>
    <t>Montáž elektrovýzbroje stožárů osvětlení 2 okruhy</t>
  </si>
  <si>
    <t>101004380R</t>
  </si>
  <si>
    <t>Elektrovýzbroj pro 1-2x5x6-16mm, IP 54</t>
  </si>
  <si>
    <t>00001R</t>
  </si>
  <si>
    <t>Sada pro nouzovou signalizaci-invalidé</t>
  </si>
  <si>
    <t>10001R</t>
  </si>
  <si>
    <t>Sada pro nouzovou signalizace-invalidé</t>
  </si>
  <si>
    <t>741110052</t>
  </si>
  <si>
    <t>Montáž trubek elektroinstalačních s nasunutím nebo našroubováním do krabic plastových ohebných, uložených volně, vnější O přes 23 do 35 mm</t>
  </si>
  <si>
    <t>34571360</t>
  </si>
  <si>
    <t>trubka elektroinstalační HDPE tuhá dvouplášťová korugovaná D 32/40mm</t>
  </si>
  <si>
    <t>161.904761904762*1.05 Přepočtené koeficientem množství=170.000 [A] 
Celkem: 170=170.000 [B]</t>
  </si>
  <si>
    <t>741110053</t>
  </si>
  <si>
    <t>Montáž trubek elektroinstalačních s nasunutím nebo našroubováním do krabic plastových ohebných, uložených volně, vnější O přes 35 mm</t>
  </si>
  <si>
    <t>34571367</t>
  </si>
  <si>
    <t>trubka elektroinstalační HDPE tuhá dvouplášťová korugovaná D 108/125mm</t>
  </si>
  <si>
    <t>333.333333333333*1.05 Přepočtené koeficientem množství=350.000 [A] 
Celkem: 350=350.000 [B]</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</si>
  <si>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</si>
  <si>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</si>
  <si>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</si>
  <si>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34141024</t>
  </si>
  <si>
    <t>vodič propojovací flexibilní jádro Cu lanované izolace PVC 450/750V (H07V-K) 1x1,5mm2</t>
  </si>
  <si>
    <t>20*1.15 Přepočtené koeficientem množství=23.000 [A] 
Celkem: 23=23.000 [B]</t>
  </si>
  <si>
    <t>34141025</t>
  </si>
  <si>
    <t>vodič propojovací flexibilní jádro Cu lanované izolace PVC 450/750V (H07V-K) 1x2,5mm2</t>
  </si>
  <si>
    <t>30*1.15 Přepočtené koeficientem množství=34.500 [A] 
Celkem: 34.5=34.500 [B]</t>
  </si>
  <si>
    <t>34141026</t>
  </si>
  <si>
    <t>vodič propojovací flexibilní jádro Cu lanované izolace PVC 450/750V (H07V-K) 1x4mm2</t>
  </si>
  <si>
    <t>50*1.15 Přepočtené koeficientem množství=57.500 [A] 
Celkem: 57.5=57.500 [B]</t>
  </si>
  <si>
    <t>34141027</t>
  </si>
  <si>
    <t>vodič propojovací flexibilní jádro Cu lanované izolace PVC 450/750V (H07V-K) 1x6mm2</t>
  </si>
  <si>
    <t>34141028</t>
  </si>
  <si>
    <t>vodič propojovací flexibilní jádro Cu lanované izolace PVC 450/750V (H07V-K) 1x10mm2</t>
  </si>
  <si>
    <t>80*1.15 Přepočtené koeficientem množství=92.000 [A] 
Celkem: 92=92.000 [B]</t>
  </si>
  <si>
    <t>34141029</t>
  </si>
  <si>
    <t>vodič propojovací flexibilní jádro Cu lanované izolace PVC 450/750V (H07V-K) 1x16mm2</t>
  </si>
  <si>
    <t>100*1.15 Přepočtené koeficientem množství=115.000 [A] 
Celkem: 115=115.000 [B]</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</si>
  <si>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</si>
  <si>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</si>
  <si>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</si>
  <si>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34141030</t>
  </si>
  <si>
    <t>vodič propojovací flexibilní jádro Cu lanované izolace PVC 450/750V (H07V-K) 1x25mm2</t>
  </si>
  <si>
    <t>40*1.15 Přepočtené koeficientem množství=46.000 [A] 
Celkem: 46=46.000 [B]</t>
  </si>
  <si>
    <t>741122601</t>
  </si>
  <si>
    <t>Montáž kabelů měděných bez ukončení uložených pevně plných kulatých nebo bezhalogenových (např. CYKY) počtu a průřezu žil 2x1,5 až 6 mm2</t>
  </si>
  <si>
    <t>200000120R</t>
  </si>
  <si>
    <t>kabely 2x1,5</t>
  </si>
  <si>
    <t>741122611</t>
  </si>
  <si>
    <t>Montáž kabelů měděných bez ukončení uložených pevně plných kulatých nebo bezhalogenových (např. CYKY) počtu a průřezu žil 3x1,5 až 6 mm2</t>
  </si>
  <si>
    <t>20000011R1</t>
  </si>
  <si>
    <t>kabely 3x1,5</t>
  </si>
  <si>
    <t>20000011R2</t>
  </si>
  <si>
    <t>kabely 3x2,5</t>
  </si>
  <si>
    <t>741122623</t>
  </si>
  <si>
    <t>Montáž kabelů měděných bez ukončení uložených pevně plných kulatých nebo bezhalogenových (např. CYKY) počtu a průřezu žil 4x10 mm2</t>
  </si>
  <si>
    <t>200000117R</t>
  </si>
  <si>
    <t>kabely 4x10</t>
  </si>
  <si>
    <t>741122641</t>
  </si>
  <si>
    <t>Montáž kabelů měděných bez ukončení uložených pevně plných kulatých nebo bezhalogenových (např. CYKY) počtu a průřezu žil 5x1,5 až 2,5 mm2</t>
  </si>
  <si>
    <t>200000118R</t>
  </si>
  <si>
    <t>kabely 5x1,5</t>
  </si>
  <si>
    <t>200000119R</t>
  </si>
  <si>
    <t>kabely 5x2,5</t>
  </si>
  <si>
    <t>741122642</t>
  </si>
  <si>
    <t>Montáž kabelů měděných bez ukončení uložených pevně plných kulatých nebo bezhalogenových (např. CYKY) počtu a průřezu žil 5x4 až 6 mm2</t>
  </si>
  <si>
    <t>20000011R3</t>
  </si>
  <si>
    <t>kabely 5x4</t>
  </si>
  <si>
    <t>741130021</t>
  </si>
  <si>
    <t>Ukončení vodičů izolovaných s označením a zapojením na svorkovnici s otevřením a uzavřením krytu, průřezu žíly do 2,5 mm2</t>
  </si>
  <si>
    <t>741130022</t>
  </si>
  <si>
    <t>Ukončení vodičů izolovaných s označením a zapojením na svorkovnici s otevřením a uzavřením krytu, průřezu žíly do 4 mm2</t>
  </si>
  <si>
    <t>741130023</t>
  </si>
  <si>
    <t>Ukončení vodičů izolovaných s označením a zapojením na svorkovnici s otevřením a uzavřením krytu, průřezu žíly do 6 mm2</t>
  </si>
  <si>
    <t>34562694</t>
  </si>
  <si>
    <t>svorkovnice krabicová bezšroubová jednopólová pro 3 vodiče 0,5-2,5mm2, 400V 24A</t>
  </si>
  <si>
    <t>34562695</t>
  </si>
  <si>
    <t>svorkovnice krabicová bezšroubová jednopólová pro 4 vodiče 0,5-2,5mm2, 400V 24A</t>
  </si>
  <si>
    <t>34562696</t>
  </si>
  <si>
    <t>svorkovnice krabicová bezšroubová jednopólová pro 5 vodičů 0,5-2,5mm2, 400V 24A</t>
  </si>
  <si>
    <t>741310022</t>
  </si>
  <si>
    <t>Montáž spínačů jedno nebo dvoupólových nástěnných se zapojením vodičů, pro prostředí normální přepínačů, řazení 6-střídavých</t>
  </si>
  <si>
    <t>34535018</t>
  </si>
  <si>
    <t>přepínač nástěnný střídavý, řazení 6, IP44, šroubové svorky</t>
  </si>
  <si>
    <t>741310101</t>
  </si>
  <si>
    <t>Montáž spínačů jedno nebo dvoupólových polozapuštěných nebo zapuštěných se zapojením vodičů bezšroubové připojení spínačů, řazení 1-jednopólových</t>
  </si>
  <si>
    <t>34535000</t>
  </si>
  <si>
    <t>spínač kompletní, zápustný, jednopólový, řazení 1, šroubové svorky</t>
  </si>
  <si>
    <t>741310112</t>
  </si>
  <si>
    <t>Montáž spínačů jedno nebo dvoupólových polozapuštěných nebo zapuštěných se zapojením vodičů bezšroubové připojení ovladačů, řazení 1/0-tlačítkových zapínacích</t>
  </si>
  <si>
    <t>34535008</t>
  </si>
  <si>
    <t>ovládač zapínací kompletní, zápustný, řazení 1/0, šroubové svorky</t>
  </si>
  <si>
    <t>741310121</t>
  </si>
  <si>
    <t>Montáž spínačů jedno nebo dvoupólových polozapuštěných nebo zapuštěných se zapojením vodičů bezšroubové připojení přepínačů, řazení 5-sériových</t>
  </si>
  <si>
    <t>34535002</t>
  </si>
  <si>
    <t>přepínač sériový kompletní, zápustný, řazení 5, šroubové svorky</t>
  </si>
  <si>
    <t>741310401</t>
  </si>
  <si>
    <t>Montáž spínačů tří nebo čtyřpólových nástěnných se zapojením vodičů, pro prostředí normální do 16 A</t>
  </si>
  <si>
    <t>10.070.75R</t>
  </si>
  <si>
    <t>Kombinace 39563-13 sporáková na omítku</t>
  </si>
  <si>
    <t>85001761R</t>
  </si>
  <si>
    <t>Spínač třípólový</t>
  </si>
  <si>
    <t>741311004</t>
  </si>
  <si>
    <t>Montáž spínačů speciálních se zapojením vodičů čidla pohybu nástěnného</t>
  </si>
  <si>
    <t>1670469R1</t>
  </si>
  <si>
    <t>PIR čidlo pohybu</t>
  </si>
  <si>
    <t>34571458R</t>
  </si>
  <si>
    <t>krabice pod omítku PVC přístrojová kruhová D 70mm</t>
  </si>
  <si>
    <t>34539059R</t>
  </si>
  <si>
    <t>rámeček jednonásobný</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</si>
  <si>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</si>
  <si>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</si>
  <si>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</si>
  <si>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</si>
  <si>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</si>
  <si>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</si>
  <si>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</si>
  <si>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</si>
  <si>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34555244</t>
  </si>
  <si>
    <t>přístroj zásuvky zápustné jednonásobné s optickou přepěťovou ochranou, krytka s clonkami, bezšroubové svorky</t>
  </si>
  <si>
    <t>741370034</t>
  </si>
  <si>
    <t>Montáž svítidel žárovkových se zapojením vodičů bytových nebo společenských místností nástěnných přisazených 2 zdroje nouzové</t>
  </si>
  <si>
    <t>100005260R</t>
  </si>
  <si>
    <t>LED nouzové svítidlo "NO" 11W  IP42 1h , stále svítící / svítící při výpadku, čirý kryt</t>
  </si>
  <si>
    <t>741372021</t>
  </si>
  <si>
    <t>Montáž svítidel s integrovaným zdrojem LED se zapojením vodičů interiérových přisazených nástěnných hranatých nebo kruhových, plochy do 0,09 m2</t>
  </si>
  <si>
    <t>1134179R</t>
  </si>
  <si>
    <t>LED kruhové svítidlo "F", 44W, 4600lm</t>
  </si>
  <si>
    <t>1209430R</t>
  </si>
  <si>
    <t>LED kruhové svítidlo "D", 20W, 2000lm</t>
  </si>
  <si>
    <t>741372022</t>
  </si>
  <si>
    <t>Montáž svítidel s integrovaným zdrojem LED se zapojením vodičů interiérových přisazených nástěnných hranatých nebo kruhových, plochy přes 0,09 do 0,36 m2</t>
  </si>
  <si>
    <t>1642219R</t>
  </si>
  <si>
    <t>LED čtvercové svítidlo "A" s mikropyramidovou optikou, L90/B10, IP20, 5 let záruka, 35W, 4280lm</t>
  </si>
  <si>
    <t>1502148R</t>
  </si>
  <si>
    <t>LED čtvercové svítidlo "B", L90/B10, IP20, 5 let záruka, 35W, 4280lm</t>
  </si>
  <si>
    <t>1240317R</t>
  </si>
  <si>
    <t>LED svítidlo "C", 35W, 4840lm</t>
  </si>
  <si>
    <t>741373001</t>
  </si>
  <si>
    <t>Montáž svítidel výbojkových se zapojením vodičů průmyslových nebo venkovních raménkových</t>
  </si>
  <si>
    <t>1410627R</t>
  </si>
  <si>
    <t>Retro svítidlo venkovní "E", 35W, 4760lm</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</si>
  <si>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</si>
  <si>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</si>
  <si>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</si>
  <si>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</si>
  <si>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</si>
  <si>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741820102</t>
  </si>
  <si>
    <t>Měření osvětlovacího zařízení intenzity osvětlení na pracovišti do 50 svítidel</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</si>
  <si>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</si>
  <si>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</si>
  <si>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</si>
  <si>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</si>
  <si>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</si>
  <si>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742110411</t>
  </si>
  <si>
    <t>Montáž instalačních kanálů krytu pod parapetní žlab</t>
  </si>
  <si>
    <t>56245115</t>
  </si>
  <si>
    <t>žlab kabelový s víkem ze směsových plastů 130x130mm dl 1,2m</t>
  </si>
  <si>
    <t>CS ÚRS 2021 01</t>
  </si>
  <si>
    <t>971042141</t>
  </si>
  <si>
    <t>Vybourání otvorů v betonových příčkách a zdech základových nebo nadzákladových průměru profilu do 60 mm, tl. do 300 mm</t>
  </si>
  <si>
    <t>973042241</t>
  </si>
  <si>
    <t>Vysekání výklenků nebo kapes ve zdivu betonovém kapes, plochy do 0,10 m2, hl. do 150 mm</t>
  </si>
  <si>
    <t>973042441</t>
  </si>
  <si>
    <t>Vysekání výklenků nebo kapes ve zdivu betonovém kapes, plochy do 0,25 m2, hl. do 150 mm</t>
  </si>
  <si>
    <t>977342112</t>
  </si>
  <si>
    <t>Frézování drážek pro vodiče ve stěnách z betonu, rozměru do 50x50 mm</t>
  </si>
  <si>
    <t>977343111</t>
  </si>
  <si>
    <t>Frézování drážek pro vodiče ve stropech nebo klenbách z betonu, rozměru do 30x30 mm</t>
  </si>
  <si>
    <t>BETON ZE ZEDNICKYCH VYPOMOCI 
7.871=7.871 [A] 
Celkem: 7.871=7.871 [B]</t>
  </si>
  <si>
    <t>HSV</t>
  </si>
  <si>
    <t>Práce a dodávky HSV</t>
  </si>
  <si>
    <t>000001R</t>
  </si>
  <si>
    <t>Demontáž stávající lampy VO</t>
  </si>
  <si>
    <t>LAMPA VO 
0.040=0.040 [A] 
Celkem: 0.04=0.040 [B]</t>
  </si>
  <si>
    <t>N01</t>
  </si>
  <si>
    <t>Nepojmenovaný díl</t>
  </si>
  <si>
    <t>00002R</t>
  </si>
  <si>
    <t>Posouzení stavby TIČR</t>
  </si>
  <si>
    <t>00003R</t>
  </si>
  <si>
    <t>Proškolení uživatelů elektrických zařízení (par.4, vyhl. 50/78Sb.)</t>
  </si>
  <si>
    <t>043002000R</t>
  </si>
  <si>
    <t>Zkoušební provoz a ostatní měření</t>
  </si>
  <si>
    <t>090001000R</t>
  </si>
  <si>
    <t>Ostatní náklady - ostatní pomocné a neodhalitelné práce vyvolané stavbou (rekonstrukce)</t>
  </si>
  <si>
    <t>460050703R</t>
  </si>
  <si>
    <t>Výkop jámy do 2m3 pro stožár VO ruční tz.3\kol.1.0</t>
  </si>
  <si>
    <t>460600001R</t>
  </si>
  <si>
    <t>Pouzdrový základ VO mimo trasu kabelu pr.0,3\1,5m</t>
  </si>
  <si>
    <t>46453R</t>
  </si>
  <si>
    <t>Stožárové pouzdro plast SP315\1000</t>
  </si>
  <si>
    <t>46134R</t>
  </si>
  <si>
    <t>Beton B13,5</t>
  </si>
  <si>
    <t>2.80*1.800=5.040 [A] 
Celkem: 5.04=5.040 [B]</t>
  </si>
  <si>
    <t>R-08</t>
  </si>
  <si>
    <t>Rozvaděč R-08</t>
  </si>
  <si>
    <t>210120602R</t>
  </si>
  <si>
    <t>Montáž pojistek se zapojením vodičů odpojovacích s patronami s ručním pohonem do 22 kV</t>
  </si>
  <si>
    <t>1157731R</t>
  </si>
  <si>
    <t>Pojistkový odpínač 3pólový 63A, Ue=690V, 14x51</t>
  </si>
  <si>
    <t>1622172R</t>
  </si>
  <si>
    <t>Pojistka 50A, 14X51</t>
  </si>
  <si>
    <t>741136321</t>
  </si>
  <si>
    <t>Napojení souboru žil do skříně průřezu jedné žíly do 16 mm2</t>
  </si>
  <si>
    <t>100015683R</t>
  </si>
  <si>
    <t>Hřebenová přípojnice 3P, 16mm2/12mod. k propojení 4</t>
  </si>
  <si>
    <t>741210001</t>
  </si>
  <si>
    <t>Montáž rozvodnic oceloplechových nebo plastových bez zapojení vodičů běžných, hmotnosti do 20 kg</t>
  </si>
  <si>
    <t>100011740R</t>
  </si>
  <si>
    <t>Rozvaděč nástěnný, IP44, tř. ochr.II, 36 mod., 5</t>
  </si>
  <si>
    <t>741320105</t>
  </si>
  <si>
    <t>Montáž jističů se zapojením vodičů jednopólových nn do 25 A ve skříni</t>
  </si>
  <si>
    <t>1183632R</t>
  </si>
  <si>
    <t>jistič 1pólový-charakteristika C 10A, zkratový proud 10kA</t>
  </si>
  <si>
    <t>1183628R</t>
  </si>
  <si>
    <t>jistič 1pólový-charakteristika C 16A, zkratový proud 10kA</t>
  </si>
  <si>
    <t>741320165</t>
  </si>
  <si>
    <t>Montáž jističů se zapojením vodičů třípólových nn do 25 A ve skříni</t>
  </si>
  <si>
    <t>1183596R</t>
  </si>
  <si>
    <t>jistič 3pólový-charakteristika C 16A, zkratový proud 10kA</t>
  </si>
  <si>
    <t>741321003</t>
  </si>
  <si>
    <t>Montáž proudových chráničů se zapojením vodičů dvoupólových nn do 25 A ve skříni</t>
  </si>
  <si>
    <t>1187843R</t>
  </si>
  <si>
    <t>Kombinovaný chránič proudový 16A pracovního proudu 0,03A, zkratový proud 10kA, charakteristika C</t>
  </si>
  <si>
    <t>Pomocný materiál</t>
  </si>
  <si>
    <t>741322061</t>
  </si>
  <si>
    <t>Montáž přepěťových ochran nn se zapojením vodičů svodiče přepětí – typ 2 třípólových jednodílných</t>
  </si>
  <si>
    <t>1146902R</t>
  </si>
  <si>
    <t>Svodič přepětí 3pólový 350V\20kA, typ 2</t>
  </si>
  <si>
    <t>741810001</t>
  </si>
  <si>
    <t>Zkoušky a prohlídky elektrických rozvodů a zařízení celková prohlídka a vyhotovení revizní zprávy pro objem montážních prací do 100 tis. Kč</t>
  </si>
  <si>
    <t>R-09</t>
  </si>
  <si>
    <t>Rozvaděč R-09</t>
  </si>
  <si>
    <t>1183607R</t>
  </si>
  <si>
    <t>jistič 3pólový-charakteristika B 20A, zkratový proud 10kA</t>
  </si>
  <si>
    <t>001R1</t>
  </si>
  <si>
    <t>R2A</t>
  </si>
  <si>
    <t>Rozvaděč R2A</t>
  </si>
  <si>
    <t>10001174R2</t>
  </si>
  <si>
    <t>Rozvaděč nástěnný FW, IP44, tř. ochr.II, 120 mod.,</t>
  </si>
  <si>
    <t>1183628R.1</t>
  </si>
  <si>
    <t>741320175</t>
  </si>
  <si>
    <t>Montáž jističů se zapojením vodičů třípólových nn do 63 A ve skříni</t>
  </si>
  <si>
    <t>1183604R</t>
  </si>
  <si>
    <t>jistič 3pólový-charakteristika B 40A, zkratový proud 10kA</t>
  </si>
  <si>
    <t>741322011</t>
  </si>
  <si>
    <t>Montáž přepěťových ochran nn se zapojením vodičů svodiče bleskových proudů – typ 1 třípólových, pro impulsní proud do 35 kA</t>
  </si>
  <si>
    <t>1147066R</t>
  </si>
  <si>
    <t>Svodič přepětí 3pólový 350V\20kA, typ 1+typ 2</t>
  </si>
  <si>
    <t>001R.1</t>
  </si>
  <si>
    <t>741330032</t>
  </si>
  <si>
    <t>Montáž stykačů nn se zapojením vodičů střídavých vestavných jednopólových do 25 A</t>
  </si>
  <si>
    <t>1215837R.1</t>
  </si>
  <si>
    <t>Instalační stykač 25A, 2x zapínací kontakt 230V\25-20</t>
  </si>
  <si>
    <t>741330651</t>
  </si>
  <si>
    <t>Montáž relé pomocných se zapojením vodičů vestavných střídavých</t>
  </si>
  <si>
    <t>1181319R</t>
  </si>
  <si>
    <t>Impulzní relé 230V, 1x rozpínací kontakt, 1x spínací kontakt, 16A, umístěno na DIN lištu</t>
  </si>
  <si>
    <t>21012060R</t>
  </si>
  <si>
    <t>115773R1</t>
  </si>
  <si>
    <t>1622172R.1</t>
  </si>
  <si>
    <t>R2B</t>
  </si>
  <si>
    <t>Rozvaděč R2B</t>
  </si>
  <si>
    <t>10001174R4</t>
  </si>
  <si>
    <t>Rozvaděč nástěnný FW, IP44, tř. ochr.II, 96 mod., 6</t>
  </si>
  <si>
    <t>1183608R</t>
  </si>
  <si>
    <t>jistič 3pólový-charakteristika B 25A, zkratový proud 10kA</t>
  </si>
  <si>
    <t>741320201</t>
  </si>
  <si>
    <t>Montáž jističů se zapojením vodičů čtyřpólových nn deionových vestavných do 100 A</t>
  </si>
  <si>
    <t>1249837R</t>
  </si>
  <si>
    <t>Hlavní vypínač do rozvaděče na DIN lištu 3pólový 32A</t>
  </si>
  <si>
    <t>RH1-RD</t>
  </si>
  <si>
    <t>Rozvaděč RH1-RD</t>
  </si>
  <si>
    <t>001R3</t>
  </si>
  <si>
    <t>RK</t>
  </si>
  <si>
    <t>Rozvaděč RK</t>
  </si>
  <si>
    <t>RP</t>
  </si>
  <si>
    <t>Rozvaděč RP</t>
  </si>
  <si>
    <t>RP08</t>
  </si>
  <si>
    <t>Rozvaděč RP08</t>
  </si>
  <si>
    <t>R-RAM</t>
  </si>
  <si>
    <t>Rozvaděč RAM</t>
  </si>
  <si>
    <t>1667766R</t>
  </si>
  <si>
    <t>Plastová rozvodnice do zdi 12x2 modulů, bílá, dveře bílé</t>
  </si>
  <si>
    <t>RS</t>
  </si>
  <si>
    <t>Rozvaděč RS</t>
  </si>
  <si>
    <t>RSM</t>
  </si>
  <si>
    <t>Rozvaděč RSM</t>
  </si>
  <si>
    <t>1667787R</t>
  </si>
  <si>
    <t>Plastová rozvodnice do zdi 12x3 modulů, bílá, dveře bílé</t>
  </si>
  <si>
    <t>741330531</t>
  </si>
  <si>
    <t>Montáž signálních přístrojů se zapojením vodičů světelných ve skříni</t>
  </si>
  <si>
    <t>1229732R</t>
  </si>
  <si>
    <t>Snímač hladiny na DIN, 4x přepínací kontakt, signalizace LED, příkon 3W, zatížení kontaktů 250V\5A, napětí 12V</t>
  </si>
  <si>
    <t>001R.2</t>
  </si>
  <si>
    <t>R-V</t>
  </si>
  <si>
    <t>Rozvaděč R-V</t>
  </si>
  <si>
    <t>10001174R1</t>
  </si>
  <si>
    <t>Rozvaděč nástěnný FW, IP44, tř. ochr.II, 96 mod., 6,EI30</t>
  </si>
  <si>
    <t>1215837R</t>
  </si>
  <si>
    <t>1741478R</t>
  </si>
  <si>
    <t>Časové jednofukční relé 230V, 3x výstupní kontakt, 8A, 4 funkce, umístěno na DIN lištu</t>
  </si>
  <si>
    <t xml:space="preserve">  SO 20-71-01.45</t>
  </si>
  <si>
    <t>D.2.2.1 .- HROMOSVODY</t>
  </si>
  <si>
    <t>SO 20-71-01.45</t>
  </si>
  <si>
    <t>210071001</t>
  </si>
  <si>
    <t>Montáž přípojnicového rozvodu z vodičů hliníkových průmyslového dílů rovných s odbočkami 250 A, délky 1200 mm</t>
  </si>
  <si>
    <t>103012224R</t>
  </si>
  <si>
    <t>Přípojnice ochranného pospojování (MET) vč. boxu</t>
  </si>
  <si>
    <t>25*1.05 Přepočtené koeficientem množství=26.250 [A] 
Celkem: 26.25=26.250 [B]</t>
  </si>
  <si>
    <t>741410003</t>
  </si>
  <si>
    <t>Montáž uzemňovacího vedení s upevněním, propojením a připojením pomocí svorek na povrchu drátu nebo lana O do 10 mm</t>
  </si>
  <si>
    <t>35441073</t>
  </si>
  <si>
    <t>drát D 10mm FeZn</t>
  </si>
  <si>
    <t>741410072</t>
  </si>
  <si>
    <t>Montáž uzemňovacího vedení s upevněním, propojením a připojením pomocí svorek doplňků ostatních konstrukcí vodičem průřezu do 16 mm2, uloženým pevně</t>
  </si>
  <si>
    <t>741420001</t>
  </si>
  <si>
    <t>Montáž hromosvodného vedení svodových drátů nebo lan s podpěrami, O do 10 mm</t>
  </si>
  <si>
    <t>35442141</t>
  </si>
  <si>
    <t>drát D 8 mm AlMgSi polotvrdý</t>
  </si>
  <si>
    <t>741420022</t>
  </si>
  <si>
    <t>Montáž hromosvodného vedení svorek se 3 a více šrouby</t>
  </si>
  <si>
    <t>35431001</t>
  </si>
  <si>
    <t>svorka uzemnění AlMgSi univerzální</t>
  </si>
  <si>
    <t>35431039</t>
  </si>
  <si>
    <t>svorka uzemnění AlMgSi na okapové žlaby</t>
  </si>
  <si>
    <t>35431031</t>
  </si>
  <si>
    <t>svorka uzemnění AlMgSi k jímací tyči, 72 x40 mm</t>
  </si>
  <si>
    <t>741420051</t>
  </si>
  <si>
    <t>Montáž hromosvodného vedení ochranných prvků úhelníků nebo trubek s držáky do zdiva</t>
  </si>
  <si>
    <t>35441801</t>
  </si>
  <si>
    <t>úhelník ochranný na ochranu svodu - 2000mm, Cu</t>
  </si>
  <si>
    <t>35441680</t>
  </si>
  <si>
    <t>podpěra vedení hromosvodu na hřebenáče - 120-200/60-100mm, Cu</t>
  </si>
  <si>
    <t>35441702</t>
  </si>
  <si>
    <t>podpěra vedení hromosvodu na taškové střechy, nerez</t>
  </si>
  <si>
    <t>35441836</t>
  </si>
  <si>
    <t>držák ochranného úhelníku do zdiva FeZn</t>
  </si>
  <si>
    <t>35442102</t>
  </si>
  <si>
    <t>stříška ochranná dolní Cu</t>
  </si>
  <si>
    <t>35442103</t>
  </si>
  <si>
    <t>stříška ochranná horní Cu</t>
  </si>
  <si>
    <t>741420083</t>
  </si>
  <si>
    <t>Montáž hromosvodného vedení doplňků štítků k označení svodů</t>
  </si>
  <si>
    <t>35442110</t>
  </si>
  <si>
    <t>štítek plastový - čísla svodů</t>
  </si>
  <si>
    <t>741420121</t>
  </si>
  <si>
    <t>Montáž oddáleného vedení izolační tyče</t>
  </si>
  <si>
    <t>35442210</t>
  </si>
  <si>
    <t>tyč izolační  GFK pro vodič, příložky a spoj. mat. FeZn 680 mm</t>
  </si>
  <si>
    <t>741430004</t>
  </si>
  <si>
    <t>Montáž jímacích tyčí délky do 3 m, na střešní hřeben</t>
  </si>
  <si>
    <t>35441128</t>
  </si>
  <si>
    <t>tyč jímací s kovaným hrotem 1500mm nerez</t>
  </si>
  <si>
    <t>35441127</t>
  </si>
  <si>
    <t>tyč jímací s kovaným hrotem 1000mm nerez</t>
  </si>
  <si>
    <t>741820001</t>
  </si>
  <si>
    <t>Měření zemních odporů zemniče</t>
  </si>
  <si>
    <t xml:space="preserve">  SO 20-71-01.46</t>
  </si>
  <si>
    <t>D.2.2.1 .- VNITŘNÍ VYBAVENÍ</t>
  </si>
  <si>
    <t>SO 20-71-01.46</t>
  </si>
  <si>
    <t>978</t>
  </si>
  <si>
    <t>Vybavení interéru</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</si>
  <si>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</si>
  <si>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</si>
  <si>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</si>
  <si>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1=1.000 [A] 
Celkem: 1=1.000 [B]</t>
  </si>
  <si>
    <t>Z6  - vertikální přebalovací pult nástěnný 860x545x140 mm otevřený, materiál MDPE</t>
  </si>
  <si>
    <t>953943113</t>
  </si>
  <si>
    <t>Osazování drobných kovových předmětů výrobků ostatních jinde neuvedených do vynechaných či vysekaných kapes zdiva, se zajištěním polohy se zalitím maltou cementovou, hmotnosti přes 5 do 15 kg/kus</t>
  </si>
  <si>
    <t>ZRCADLA 
'/viz vypis vybaveni - tabulka ks celkem a priloha 01+02/ 
'SKLOPNE INVALIDNI 
'Z11 
2=2.000 [A] 
Celkem: 2=2.000 [B]</t>
  </si>
  <si>
    <t>634651R1</t>
  </si>
  <si>
    <t>Z11 - zrcadlo sklopné invalidní 400x600 mm, materiál nerez brus</t>
  </si>
  <si>
    <t>72529172R</t>
  </si>
  <si>
    <t>Z14 - Doplňky zařízení koupelen a záchodů nerezové matné madlo tvaru U dl.800 mm sklopné D+ M</t>
  </si>
  <si>
    <t>VYBAVENI WC PRO TELESNE POSTIZENE 
'/viz vypis vybaveni - tabulka ks celkem a priloha 01+02/ 
'Z14 
2=2.000 [A] 
Celkem: 2=2.000 [B]</t>
  </si>
  <si>
    <t>72529171R</t>
  </si>
  <si>
    <t>Z13 - Doplňky zařízení koupelen a záchodů nerezové matné madlo tvari U dl. 900 mm pevné D+ M</t>
  </si>
  <si>
    <t>VYBAVENI WC PRO TEL.POSTIZENE 
'/viz vypis vybaveni - tabulka ks celkem a priloha 01+02/ 
'Z13 
2=2.000 [A] 
Celkem: 2=2.000 [B]</t>
  </si>
  <si>
    <t>7252917R1</t>
  </si>
  <si>
    <t>Z22 - Doplňky zařízení koupelen a záchodů nerezové matné madlo tříbodové dl. 500 mm pevné D+ M</t>
  </si>
  <si>
    <t>936124113</t>
  </si>
  <si>
    <t>Montáž lavičky parkové stabilní přichycené kotevními šrouby</t>
  </si>
  <si>
    <t>SEDACI NABYTEK DO INTERIERU (TYP A.3) 
'JEN MONTAZ, DODAVKA INVESTORA 
'/viz vypis vybaveni - tabulka ks celkem a priloha 01+02/ 
'Z21 
1=1.000 [A] 
Celkem: 1=1.000 [B]</t>
  </si>
  <si>
    <t>978.1</t>
  </si>
  <si>
    <t>Venkovní vybavení</t>
  </si>
  <si>
    <t>Přístřešek na 3 nádoby s odpadem 2070x775x1150 mm D+ M</t>
  </si>
  <si>
    <t>936104213</t>
  </si>
  <si>
    <t>Montáž odpadkového koše přichycením kotevními šrouby</t>
  </si>
  <si>
    <t>SESTAVA NA UKLADANI TRIDENEHO ODPADU -  (TYP B.3) 
'JEN MONTAZ, DODAVKA INVESTORA 
'/viz tabulka vnitr. vybavení/ 
'Z7 
3=3.000 [A] 
Celkem: 3=3.000 [B]</t>
  </si>
  <si>
    <t>Vybavení interiéru</t>
  </si>
  <si>
    <t>936001001</t>
  </si>
  <si>
    <t>Montáž prvků městské a zahradní architektury hmotnosti do 0,1 t</t>
  </si>
  <si>
    <t>KVETNIK - NADOBA NA ROSTLINY 
'/viz tabulka PSV prvku / 
'S9 
11=11.000 [A] 
Celkem: 11=11.000 [B]</t>
  </si>
  <si>
    <t>7491022R</t>
  </si>
  <si>
    <t>S9 - květináč z odolného těžce hořlavého nekorodujícího materiálu 300x300xv.900 mm ocelový s antikorozní úpravou s vypalovaným lakem</t>
  </si>
  <si>
    <t>Z5 -  Skládací hliníkový žebřík dl.3,50 m, příčle s profilováním, s protiskluznými plast.patkami, nosnost 150 kg (kompl.dodávka dle požadavku PD, tabulka PSV pr</t>
  </si>
  <si>
    <t>Z5 -  Skládací hliníkový žebřík dl.3,50 m, příčle s profilováním, s protiskluznými plast.patkami, nosnost 150 kg (kompl.dodávka dle požadavku PD, tabulka PSV prvků str.26)</t>
  </si>
  <si>
    <t>MINCOVNI AUTOMAT - JEN MONTAZ, DODAVKA INVESTORA 
'/viz tabulka PSV prvku / 
'S1 - (TYP A.2) 
2=2.000 [A] 
'S12 - (TYP B.2 S EUROKLICEM) 
1=1.000 [B] 
Celkem: 2+1=3.000 [C]</t>
  </si>
  <si>
    <t>Štítek s hmatovým orientačním znakem a nápisem v brailově písmu D+M vč.kotvení (ozn.WC, přebalovacího pultu atd.)</t>
  </si>
  <si>
    <t>INFO.TABULKY NA DVERICH 
'/viz tabulka PSV prvku / 
'D13 
1=1.000 [A] 
'D22 
2*1=2.000 [B] 
'D28 
1=1.000 [C] 
'D29 
1=1.000 [D] 
'NA MINCOVNICH AUTOMATECH 
'S1 
2=2.000 [E] 
'S12 
1=1.000 [F] 
Celkem: 1+2+1+1+2+1=8.000 [G]</t>
  </si>
  <si>
    <t>DMTŽ a likvidace stávajícího vnitřního vybavení vč.začištění</t>
  </si>
  <si>
    <t xml:space="preserve">  SO 20-75-01</t>
  </si>
  <si>
    <t>D.2.2.2 - STÁNÍ NA KOLA, DOBÍJENÍ KOL</t>
  </si>
  <si>
    <t>SO 20-75-01</t>
  </si>
  <si>
    <t>PRO ZAKLADOVE PASY 
'OD UROVNE ZAMKOVE DLAZBY 
'/viz vykres c.01/ 
(0.80+1.50)*11.394*0.80=20.965 [A] 
0.80*0.50*2*0.80=0.640 [B] 
Celkem: 20.965+0.64=21.605 [C]</t>
  </si>
  <si>
    <t>ZEMINA Z VYKOPU 
21.605*1.800=38.889 [A] 
Celkem: 38.889=38.889 [B]</t>
  </si>
  <si>
    <t>274313711</t>
  </si>
  <si>
    <t>Základy z betonu prostého pasy betonu kamenem neprokládaného tř. C 20/25</t>
  </si>
  <si>
    <t>ZAKLADY PRISTRESKU NA KOLA 
'/viz vykres c.01 - odhad tr.betonu/ 
(0.80+1.50)*11.394*0.80=20.965 [A] 
0.80*0.50*2*0.80=0.640 [B] 
Celkem: 20.965+0.64=21.605 [C]</t>
  </si>
  <si>
    <t>TERENNI NEROVNOST 
(11.394+2.80)*2*0.20=5.678 [A] 
(9.794+0.50)*2*0.20=4.118 [B] 
Celkem: 5.678+4.118=9.796 [C]</t>
  </si>
  <si>
    <t>Typový prosklený přístřešek na kola 10547x 2600 mm s ocel.kcí žárově zinkovanou s vypalovaným lakem, výplň bezpečnostní kalené sklo s polepy, střešní krytina 11</t>
  </si>
  <si>
    <t>Typový prosklený přístřešek na kola 10547x 2600 mm s ocel.kcí žárově zinkovanou s vypalovaným lakem, výplň bezpečnostní kalené sklo s polepy, střešní krytina 11394x 2800 mm dutinkový polykarbonát - KOMPLETNÍ DODÁVKA DLE POŽADAVKU PD (vč.povrch.úpravy a kotvení)</t>
  </si>
  <si>
    <t>PO UKONCENI STAVEBNICH PRACI 
11.00*3.00=33.000 [A] 
Celkem: 33=33.000 [B]</t>
  </si>
  <si>
    <t>Vybavení interieru</t>
  </si>
  <si>
    <t>93617431R</t>
  </si>
  <si>
    <t>Montáž stojanu na kola přichyceného kotevními šrouby 11 kol</t>
  </si>
  <si>
    <t>TRUBKOVY STOJAN NA KOLA 
'CELKEM 22 KS KOL 
'/viz vykres c.01/ 
2=2.000 [A] 
Celkem: 2=2.000 [B]</t>
  </si>
  <si>
    <t>7491015R</t>
  </si>
  <si>
    <t>stojan na kola na 11 kol jednostranný, kov 580x51850x770mm -  KOMPLETNÍ DODÁVKA DLE POŽADAVKU PD (vč.povrch.úpravy a kotvení)</t>
  </si>
  <si>
    <t>NABIJECI STANICE PRO ELEKTROKOLA 
'/viz vykres c.01/ 
2=2.000 [A] 
Celkem: 2=2.000 [B]</t>
  </si>
  <si>
    <t>3567117R</t>
  </si>
  <si>
    <t>S8 - nabíjecí stanice vhodná do exteriéru pro elektrokola 346x750x750 napětí 230V/50Hz umístěná na zemi - nabíječ, konektor, jištění, běžná zásuvková vidlice s</t>
  </si>
  <si>
    <t>S8 - nabíjecí stanice vhodná do exteriéru pro elektrokola 346x750x750 napětí 230V/50Hz umístěná na zemi - nabíječ, konektor, jištění, běžná zásuvková vidlice s uzemněním - KOMPLETNÍ DODÁVKA S PARAMETRY DLE POŽADAVKU PD (vč.kotvení)</t>
  </si>
  <si>
    <t>998018001</t>
  </si>
  <si>
    <t>Přesun hmot pro budovy občanské výstavby, bydlení, výrobu a služby ruční - bez užití mechanizace vodorovná dopravní vzdálenost do 100 m pro budovy s jakoukoliv nosnou konstrukcí výšky do 6 m</t>
  </si>
  <si>
    <t>REKONSTRUKCE 
'SKRYTE KONSTRUKCE A DETAILY NEODHALITELNE PROJEKTEM 
'/napr. vyskove vyrovnani, uprava dlazby a kotveni atd./ 
40.00=40.000 [A] 
Celkem: 40=40.000 [B]</t>
  </si>
  <si>
    <t xml:space="preserve">  SO 20-77-01</t>
  </si>
  <si>
    <t>D.2.2.4 - ORIENTAČNÍ SYSTÉM</t>
  </si>
  <si>
    <t>SO 20-77-01</t>
  </si>
  <si>
    <t>ORIENTACNI SYSTEM 
'KOMPLETNI DODAVKA A MONTAZ VC.KOTVENI 
'/viz TZ str.5-7 a  vykres c.01 - legenda/ 
'T.7- SMEROVA TABULE S PIKTOGRAMY - NASTUPISTE 
1=1.000 [A] 
'T.9 - ZAKLADNI PIKTOGRAM - OZNACENI VYTAHU 
2=2.000 [B] 
'T.18 - ZAKLADNI PIKTOGRAM - POLICIE CR 
1=1.000 [C] 
Celkem: 1+2+1=4.000 [D]</t>
  </si>
  <si>
    <t>T.7 - SMĚROVÁ TABULE S PIKTOGRAMY - NÁSTUPIŠTĚ - plechová tabule nepodsvícená 240x802 mm z pozink.plechu tl.2 mm se zinkovou vrstvou v barvě modré,  písmo bílé</t>
  </si>
  <si>
    <t>T.7 - SMĚROVÁ TABULE S PIKTOGRAMY - NÁSTUPIŠTĚ - plechová tabule nepodsvícená 240x802 mm z pozink.plechu tl.2 mm se zinkovou vrstvou v barvě modré,  písmo bílé (kompletní dodávka vč.kotvení do stěny dle požadavku PD viz výkres č.01-legenda)</t>
  </si>
  <si>
    <t>T.9 - ZÁKLADNÍ PIKTOGRAM - OZNACENI VYTAHU - plechová tabule nepodsvícená 240x640 mm z pozink.plechu tl.2 mm se zinkovou vrstvou v barvě modré,  písmo bílé (kom</t>
  </si>
  <si>
    <t>T.9 - ZÁKLADNÍ PIKTOGRAM - OZNACENI VYTAHU - plechová tabule nepodsvícená 240x640 mm z pozink.plechu tl.2 mm se zinkovou vrstvou v barvě modré,  písmo bílé (kompletní dodávka vč.kotvení do stěny výtahového tubusu dle požadavku PD viz výkres č.01-legenda)</t>
  </si>
  <si>
    <t>T.18 - ZÁKLADNÍ PIKTOGRAM - POLICIE ČR - plechová tabule nepodsvícená 240x702 mm z pozink.plechu tl.2 mm se zinkovou vrstvou v barvě modré,  písmo bílé (komplet</t>
  </si>
  <si>
    <t>T.18 - ZÁKLADNÍ PIKTOGRAM - POLICIE ČR - plechová tabule nepodsvícená 240x702 mm z pozink.plechu tl.2 mm se zinkovou vrstvou v barvě modré,  písmo bílé (kompletní dodávka vč.kotvení do stěny dle požadavku PD viz výkres č.01-legenda)</t>
  </si>
  <si>
    <t>ORIENTACNI SYSTEM 
'KOMPLETNI DODAVKA A MONTAZ VC.KOTVENI 
'/viz TZ str.5-7 a  vykres c.01 - legenda/ 
'T.8 - ZAKLADNÍ PIKTOGRAM - PRODEJ JIZDENEK 
1=1.000 [A] 
'T.10 - ZAKLADNI PIKTOGRAM - WC INVALIDE ATD. 
1=1.000 [B] 
'T.11 - ZAKLADNI PIKTOGRAM - WC MUZI 
1=1.000 [C] 
'T.12 - ZAKLADNI PIKTOGRAM - WC ZENY 
1=1.000 [D] 
Celkem: 1+1+1+1=4.000 [E]</t>
  </si>
  <si>
    <t>T.8 - ZÁKL.PIKTOGRAM - PRODEJ JÍZDENEK  - plechová tabule nepodsvícená 240x240 mm z pozink.plechu tl.2 mm se zinkovou vrstvou v barvě modré,  písmo bílé (komple</t>
  </si>
  <si>
    <t>T.8 - ZÁKL.PIKTOGRAM - PRODEJ JÍZDENEK  - plechová tabule nepodsvícená 240x240 mm z pozink.plechu tl.2 mm se zinkovou vrstvou v barvě modré,  písmo bílé (kompletní dodávka vč.kotvení do zdiva dle požadavku PD viz výkres č.01-legenda)</t>
  </si>
  <si>
    <t>T.10 - ZÁKL.PIKTOGRAM - WC INVALIDÉ, PŘEBALOVACÍ PULT - plechová tabule nepodsvícená 240x440 mm z pozink.plechu tl.2 mm se zinkovou vrstvou v barvě modré,  písm</t>
  </si>
  <si>
    <t>T.10 - ZÁKL.PIKTOGRAM - WC INVALIDÉ, PŘEBALOVACÍ PULT - plechová tabule nepodsvícená 240x440 mm z pozink.plechu tl.2 mm se zinkovou vrstvou v barvě modré,  písmo bílé (kompletní dodávka vč.kotvení do stěny dle požadavku PD viz výkres č.01-legenda)</t>
  </si>
  <si>
    <t>T.11 - ZÁKL.PIKTOGRAM - WC MUŽI - plechová tabule nepodsvícená 240x240 mm z pozink.plechu tl.2 mm se zinkovou vrstvou v barvě modré,  písmo bílé (kompletní dodá</t>
  </si>
  <si>
    <t>T.11 - ZÁKL.PIKTOGRAM - WC MUŽI - plechová tabule nepodsvícená 240x240 mm z pozink.plechu tl.2 mm se zinkovou vrstvou v barvě modré,  písmo bílé (kompletní dodávka vč.kotvení do stěny dle požadavku PD viz výkres č.01-legenda)</t>
  </si>
  <si>
    <t>T.12 - ZÁKL.PIKTOGRAM - WC ŽENY - plechová tabule nepodsvícená 240x240 mm z pozink.plechu tl.2 mm se zinkovou vrstvou v barvě modré,  písmo bílé (kompletní dodá</t>
  </si>
  <si>
    <t>T.12 - ZÁKL.PIKTOGRAM - WC ŽENY - plechová tabule nepodsvícená 240x240 mm z pozink.plechu tl.2 mm se zinkovou vrstvou v barvě modré,  písmo bílé (kompletní dodávka vč.kotvení do stěny dle požadavku PD viz výkres č.01-legenda)</t>
  </si>
  <si>
    <t>T.20 - ZÁKL.PIKTOGRAM - SKLOPNÉ MADLO - samolepící fólie 100x100 mm v barvě modré, písmo prizmatické vystouplé(kompletní D+ M s umístěním na stěnu dle požadavku</t>
  </si>
  <si>
    <t>T.20 - ZÁKL.PIKTOGRAM - SKLOPNÉ MADLO - samolepící fólie 100x100 mm v barvě modré, písmo prizmatické vystouplé(kompletní D+ M s umístěním na stěnu dle požadavku PD)</t>
  </si>
  <si>
    <t>T.21 - ZÁKL.PIKTOGRAM - PŘIVOLÁNÍ POMOCI - samolepící fólie 100x100 mm v barvě modré, písmo prizmatické vystouplé(kompletní D+ M s umístěním na stěnu dle požada</t>
  </si>
  <si>
    <t>T.21 - ZÁKL.PIKTOGRAM - PŘIVOLÁNÍ POMOCI - samolepící fólie 100x100 mm v barvě modré, písmo prizmatické vystouplé(kompletní D+ M s umístěním na stěnu dle požadavku PD)</t>
  </si>
  <si>
    <t>926931322</t>
  </si>
  <si>
    <t>Osazení staniční tabule koncového majáčku jakéhokoliv tvaru</t>
  </si>
  <si>
    <t>ORIENTACNI HLASOVE MAJACKY 
'OSAZENÍ BEZ PRIPOJENI 
'/viz TZ str.7+8 / 
'OHM 4 
1=1.000 [A] 
Celkem: 1=1.000 [B]</t>
  </si>
  <si>
    <t>R POL 10</t>
  </si>
  <si>
    <t>OHM 4 - ORIENTAČNÍ HLASOVÝ MAJÁČEK pro zrakově postižené (kompletní D+ M s technickými návody a požadavky na zařízení - viz TZ )</t>
  </si>
  <si>
    <t>979.1</t>
  </si>
  <si>
    <t>Vybavení interiéru - vnější orientačn systém</t>
  </si>
  <si>
    <t>OHM - ORIENTACNI HLASOVE MAJACKY 
'OSAZENI BEZ PRIPOJENI 
'/viz TZ str.7+8 / 
'OHM 1 
1=1.000 [A] 
'OHM 3 
1=1.000 [B] 
'OHM 5 
1=1.000 [C] 
Celkem: 1+1+1=3.000 [D]</t>
  </si>
  <si>
    <t>R POL 11</t>
  </si>
  <si>
    <t>OHM 1+ OHM 3+ OHM 5 - ORIENTAČNÍ HLASOVÝ MAJÁČEK  pro zrakově postižené (kompletní D+ M s technickými návody a požadavky na zařízení - viz TZ )</t>
  </si>
  <si>
    <t>ORIENTACNI TABULE 
'KOMPLETNI DODAVKA A MONTAZ VC.KOTVENI 
'/viz TZ str.4 a  vykres c.02/ 
'PLECHOVA TABULE NEPODSVICENA 
'T.1 
2=2.000 [A] 
'T.3 
1=1.000 [B] 
'TABULE PODSVICENA PROSVETLOVACI BURON 
'T.2 
1=1.000 [C] 
Celkem: 2+1+1=4.000 [D]</t>
  </si>
  <si>
    <t>R POL 12</t>
  </si>
  <si>
    <t>T.1 - NÁPIS BENEŠOV NAD PLOUČNICÍ - plechová tabule na fasádu nepodsvícená vel. 600x4850 mm z pozink.plechu tl.2 mm se zinkovou vrstvou v barvě modré, výška pís</t>
  </si>
  <si>
    <t>T.1 - NÁPIS BENEŠOV NAD PLOUČNICÍ - plechová tabule na fasádu nepodsvícená vel. 600x4850 mm z pozink.plechu tl.2 mm se zinkovou vrstvou v barvě modré, výška písma 360 mm fontem Arial tučné s piktogramem (kompletní dodávka vč.kotvení ke stojinám přístřešku dle požadavku PD viz výkres č.02-legenda)</t>
  </si>
  <si>
    <t>R POL 13</t>
  </si>
  <si>
    <t>T.2 - NÁPIS BENEŠOV NAD PLOUČNICÍ - podsvícená tabule prosvětlovací buron z opálového plexiskla, nosná kce z pozink. plechu, vel. 600x4850 mm, výška písma 360 m</t>
  </si>
  <si>
    <t>T.2 - NÁPIS BENEŠOV NAD PLOUČNICÍ - podsvícená tabule prosvětlovací buron z opálového plexiskla, nosná kce z pozink. plechu, vel. 600x4850 mm, výška písma 360 mm fontem Arial tučně (kompletní dodávka vč.kotvení ke stojinám přístřešku dle požadavku PD viz výkres č.02-legenda)</t>
  </si>
  <si>
    <t>R POL 14</t>
  </si>
  <si>
    <t>T.3 - NÁPIS BENEŠOV NAD PLOUČNICÍ - plechová tabule na fasádu nepodsvícená vel.600x5290 mm z pozink.plechu tl.2 mm se zinkovou vrstvou v barvě modré, výška písm</t>
  </si>
  <si>
    <t>T.3 - NÁPIS BENEŠOV NAD PLOUČNICÍ - plechová tabule na fasádu nepodsvícená vel.600x5290 mm z pozink.plechu tl.2 mm se zinkovou vrstvou v barvě modré, výška písma 360 mm fontem Arial tučné s piktogramem (kompletní dodávka vč.kotvení do fasády dle požadavku PD viz výkres č.02-legenda)</t>
  </si>
  <si>
    <t>953943123</t>
  </si>
  <si>
    <t>Osazování drobných kovových předmětů výrobků ostatních jinde neuvedených do betonu se zajištěním polohy k bednění či k výztuži před zabetonováním hmotnosti přes 5 do 15 kg/kus</t>
  </si>
  <si>
    <t>ORIENTACNI TABULE 
'KOMPLETNI DODAVKA A MONTAZ VC.KOTVENI 
'/viz TZ str.4-6 a  vykres c.02/ 
'SMEROVA TABULE S PIKTOGRAMY 
'T.4-a 
1=1.000 [A] 
'T.4-c 
1=1.000 [B] 
'TABULE S PIKTOGRAMY 
'T.6 
1=1.000 [C] 
'TABULE SE ZAKLAD.PIKTOGRAMY  
'T.17 
1=1.000 [D] 
Celkem: 1+1+1+1=4.000 [E]</t>
  </si>
  <si>
    <t>R POL 15</t>
  </si>
  <si>
    <t>T.4-a + T.4-c   - SMĚROVÁ TABULE S PIKTOGRAMY  - plechová tabule nepodsvícená 240x1300 a 240x1100 mm z pozink.plechu tl.2 mm se zinkovou vrstvou v barvě modré,</t>
  </si>
  <si>
    <t>T.4-a + T.4-c   - SMĚROVÁ TABULE S PIKTOGRAMY  - plechová tabule nepodsvícená 240x1300 a 240x1100 mm z pozink.plechu tl.2 mm se zinkovou vrstvou v barvě modré,  písmo bílé (kompletní dodávka vč.kotvení do fasády dle požadavku PD)</t>
  </si>
  <si>
    <t>1+1=2.000 [A] 
Celkem: 2=2.000 [B]</t>
  </si>
  <si>
    <t>R POL 16</t>
  </si>
  <si>
    <t>T.6 - TABULE S PIKTOGRAMY WC, PŘEBALOVACÍ PULT ATD. - plechová tabule nepodsvícená 440x1040 mm z pozink.plechu tl.2 mm se zinkovou vrstvou v barvě modré,  písmo</t>
  </si>
  <si>
    <t>T.6 - TABULE S PIKTOGRAMY WC, PŘEBALOVACÍ PULT ATD. - plechová tabule nepodsvícená 440x1040 mm z pozink.plechu tl.2 mm se zinkovou vrstvou v barvě modré,  písmo bílé (kompletní dodávka vč.kotvení nad dveřmi dle požadavku PD viz výkres č.02-legenda)</t>
  </si>
  <si>
    <t>R POL 17</t>
  </si>
  <si>
    <t>T.17 - TABULE SE ZÁKL. PIKTOGRAMY- SMĚR JÍZDY  - plechová tabule nepodsvícená 462x1335 mm z pozink.plechu tl.2 mm se zinkovou vrstvou v barvě modré,  písmo bílé</t>
  </si>
  <si>
    <t>T.17 - TABULE SE ZÁKL. PIKTOGRAMY- SMĚR JÍZDY  - plechová tabule nepodsvícená 462x1335 mm z pozink.plechu tl.2 mm se zinkovou vrstvou v barvě modré,  písmo bílé (kompletní dodávka vč.kotvení do fasády dle požadavku PD viz výkres č.02-legenda)</t>
  </si>
  <si>
    <t>953943122</t>
  </si>
  <si>
    <t>Osazování drobných kovových předmětů výrobků ostatních jinde neuvedených do betonu se zajištěním polohy k bednění či k výztuži před zabetonováním hmotnosti přes 1 do 5 kg/kus</t>
  </si>
  <si>
    <t>ORIENTACNI TABULE 
'KOMPLETNI DODAVKA A MONTAZ VC.KOTVENI 
'/viz TZ str.4-6 a  vykres c.02/ 
'SMEROVE TABULE 
'T.4-b 
1=1.000 [A] 
'T.4-d 
3=3.000 [B] 
'T.5 
1=1.000 [C] 
'ZAKLADNI PIKTOGRAMY  
'T.13 
3=3.000 [D] 
'T.14 
4=4.000 [E] 
'T.15 
1=1.000 [F] 
'T.16 
1=1.000 [G] 
Mezisoučet: 1+3+1+3+4+1+1=14.000 [H] 
'STAVAJICI SMEROVE TABULE - DMTZ A ZPETNA MTZ BEZ DODANI 
'T.22 
2*2=4.000 [I] 
Mezisoučet: 4=4.000 [J] 
Celkem: 1+3+1+3+4+1+1+4=18.000 [K]</t>
  </si>
  <si>
    <t>R POL 18</t>
  </si>
  <si>
    <t>T.4-b + T4-d  - SMĚROVÁ TABULE S PIKTOGRAMY - plechová tabule nepodsvícená 240x440 mm z pozink.plechu tl.2 mm se zinkovou vrstvou v barvě modré,  písmo bílé (ko</t>
  </si>
  <si>
    <t>T.4-b + T4-d  - SMĚROVÁ TABULE S PIKTOGRAMY - plechová tabule nepodsvícená 240x440 mm z pozink.plechu tl.2 mm se zinkovou vrstvou v barvě modré,  písmo bílé (kompletní dodávka vč.kotvení na fasádě a na sloupku dle požadavku PD)</t>
  </si>
  <si>
    <t>1+3=4.000 [A] 
Celkem: 4=4.000 [B]</t>
  </si>
  <si>
    <t>R POL 19</t>
  </si>
  <si>
    <t>T.5 - ZÁKL.PIKTOGRAM - DOPRAVNÍ KANCELÁŘ - plechová tabule nepodsvícená 240x240 mm z pozink.plechu tl.2 mm se zinkovou vrstvou v barvě modré,  písmo bílé (kompl</t>
  </si>
  <si>
    <t>T.5 - ZÁKL.PIKTOGRAM - DOPRAVNÍ KANCELÁŘ - plechová tabule nepodsvícená 240x240 mm z pozink.plechu tl.2 mm se zinkovou vrstvou v barvě modré,  písmo bílé (kompletní dodávka vč.kotvení vedle dveří dle požadavku PD viz výkres č.02-legenda)</t>
  </si>
  <si>
    <t>R POL 20</t>
  </si>
  <si>
    <t>T.13 - ZÁKL.PIKTOGRAM - ZÁKAZ VSTUPU.... - plechová tabule nepodsvícená 240x240 mm z pozink.plechu tl.2 mm se zinkovou vrstvou v barvě modré,  písmo bílé (kompl</t>
  </si>
  <si>
    <t>T.13 - ZÁKL.PIKTOGRAM - ZÁKAZ VSTUPU.... - plechová tabule nepodsvícená 240x240 mm z pozink.plechu tl.2 mm se zinkovou vrstvou v barvě modré,  písmo bílé (kompletní dodávka vč.kotvení do dveří dle požadavku PD viz výkres č.02-legenda)</t>
  </si>
  <si>
    <t>R POL 21</t>
  </si>
  <si>
    <t>T.14 - ZÁKL.PIKTOGRAM - ZÁKAZ KOUŘENÍ - plechová tabule nepodsvícená 240x240 mm z pozink.plechu tl.2 mm se zinkovou vrstvou v barvě modré,  písmo bílé (kompletn</t>
  </si>
  <si>
    <t>T.14 - ZÁKL.PIKTOGRAM - ZÁKAZ KOUŘENÍ - plechová tabule nepodsvícená 240x240 mm z pozink.plechu tl.2 mm se zinkovou vrstvou v barvě modré,  písmo bílé (kompletní dodávka vč.kotvení do fasády dle požadavku PD viz výkres č.02-legenda)</t>
  </si>
  <si>
    <t>4=4.000 [A] 
Celkem: 4=4.000 [B]</t>
  </si>
  <si>
    <t>R POL 22</t>
  </si>
  <si>
    <t>T.15 - ZÁKL.PIKTOGRAM - ZÁKAZ VSTUPU - plechová tabule nepodsvícená 240x240 mm z pozink.plechu tl.2 mm se zinkovou vrstvou v barvě modré,  písmo bílé (kompletní</t>
  </si>
  <si>
    <t>T.15 - ZÁKL.PIKTOGRAM - ZÁKAZ VSTUPU - plechová tabule nepodsvícená 240x240 mm z pozink.plechu tl.2 mm se zinkovou vrstvou v barvě modré,  písmo bílé (kompletní dodávka vč.kotvení do dveří dle požadavku PD)</t>
  </si>
  <si>
    <t>R POL 23</t>
  </si>
  <si>
    <t>T.16 - ZÁKL.PIKTOGRAM - SLUŽEBNÍ VCHOD - plechová tabule nepodsvícená 240x240 mm z pozink.plechu tl.2 mm se zinkovou vrstvou v barvě modré,  písmo bílé (komplet</t>
  </si>
  <si>
    <t>T.16 - ZÁKL.PIKTOGRAM - SLUŽEBNÍ VCHOD - plechová tabule nepodsvícená 240x240 mm z pozink.plechu tl.2 mm se zinkovou vrstvou v barvě modré,  písmo bílé (kompletní dodávka vč.kotvení do fasády dle požadavku PD viz výkres č.02-legenda)</t>
  </si>
  <si>
    <t>N00</t>
  </si>
  <si>
    <t>Nepojmenované práce</t>
  </si>
  <si>
    <t>DMTŽ a likvidace stávajícího orientačního systému</t>
  </si>
  <si>
    <t>STAVAJICI TABULKY, PIKTOGRAMY NA FASADE A UVNITR OBJEKTU 
'VC.LIKVIDACE 
'/viz TZ str.3/ 
32.00=32.000 [A] 
Celkem: 32=32.000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</si>
</sst>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0+C10+C12+C14+C19+C22+C26</f>
      </c>
    </row>
    <row r="7" spans="2:3" ht="12.75" customHeight="1">
      <c r="B7" s="8" t="s">
        <v>7</v>
      </c>
      <c s="10">
        <f>0+E10+E12+E14+E19+E22+E26</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132</v>
      </c>
      <c s="12" t="s">
        <v>133</v>
      </c>
      <c s="14">
        <f>0+C13</f>
      </c>
      <c s="14">
        <f>C12*0.21</f>
      </c>
      <c s="14">
        <f>0+E13</f>
      </c>
      <c s="13">
        <f>0+F13</f>
      </c>
    </row>
    <row r="13" spans="1:6" ht="12.75">
      <c r="A13" s="11" t="s">
        <v>134</v>
      </c>
      <c s="12" t="s">
        <v>133</v>
      </c>
      <c s="14">
        <f>'SO 98-98'!K8+'SO 98-98'!M8</f>
      </c>
      <c s="14">
        <f>C13*0.21</f>
      </c>
      <c s="14">
        <f>C13+D13</f>
      </c>
      <c s="13">
        <f>'SO 98-98'!T7</f>
      </c>
    </row>
    <row r="14" spans="1:6" ht="12.75">
      <c r="A14" s="11" t="s">
        <v>168</v>
      </c>
      <c s="12" t="s">
        <v>169</v>
      </c>
      <c s="14">
        <f>0+C15+C16+C17+C18</f>
      </c>
      <c s="14">
        <f>C14*0.21</f>
      </c>
      <c s="14">
        <f>0+E15+E16+E17+E18</f>
      </c>
      <c s="13">
        <f>0+F15+F16+F17+F18</f>
      </c>
    </row>
    <row r="15" spans="1:6" ht="12.75">
      <c r="A15" s="11" t="s">
        <v>170</v>
      </c>
      <c s="12" t="s">
        <v>171</v>
      </c>
      <c s="14">
        <f>'PS 20-02-11'!K8+'PS 20-02-11'!M8</f>
      </c>
      <c s="14">
        <f>C15*0.21</f>
      </c>
      <c s="14">
        <f>C15+D15</f>
      </c>
      <c s="13">
        <f>'PS 20-02-11'!T7</f>
      </c>
    </row>
    <row r="16" spans="1:6" ht="12.75">
      <c r="A16" s="11" t="s">
        <v>332</v>
      </c>
      <c s="12" t="s">
        <v>333</v>
      </c>
      <c s="14">
        <f>'PS 20-02-41'!K8+'PS 20-02-41'!M8</f>
      </c>
      <c s="14">
        <f>C16*0.21</f>
      </c>
      <c s="14">
        <f>C16+D16</f>
      </c>
      <c s="13">
        <f>'PS 20-02-41'!T7</f>
      </c>
    </row>
    <row r="17" spans="1:6" ht="12.75">
      <c r="A17" s="11" t="s">
        <v>427</v>
      </c>
      <c s="12" t="s">
        <v>428</v>
      </c>
      <c s="14">
        <f>'PS 20-02-61'!K8+'PS 20-02-61'!M8</f>
      </c>
      <c s="14">
        <f>C17*0.21</f>
      </c>
      <c s="14">
        <f>C17+D17</f>
      </c>
      <c s="13">
        <f>'PS 20-02-61'!T7</f>
      </c>
    </row>
    <row r="18" spans="1:6" ht="12.75">
      <c r="A18" s="11" t="s">
        <v>434</v>
      </c>
      <c s="12" t="s">
        <v>435</v>
      </c>
      <c s="14">
        <f>'PS 20-02-71'!K8+'PS 20-02-71'!M8</f>
      </c>
      <c s="14">
        <f>C18*0.21</f>
      </c>
      <c s="14">
        <f>C18+D18</f>
      </c>
      <c s="13">
        <f>'PS 20-02-71'!T7</f>
      </c>
    </row>
    <row r="19" spans="1:6" ht="12.75">
      <c r="A19" s="11" t="s">
        <v>469</v>
      </c>
      <c s="12" t="s">
        <v>470</v>
      </c>
      <c s="14">
        <f>0+C20+C21</f>
      </c>
      <c s="14">
        <f>C19*0.21</f>
      </c>
      <c s="14">
        <f>0+E20+E21</f>
      </c>
      <c s="13">
        <f>0+F20+F21</f>
      </c>
    </row>
    <row r="20" spans="1:6" ht="12.75">
      <c r="A20" s="11" t="s">
        <v>471</v>
      </c>
      <c s="12" t="s">
        <v>472</v>
      </c>
      <c s="14">
        <f>OST!K8+OST!M8</f>
      </c>
      <c s="14">
        <f>C20*0.21</f>
      </c>
      <c s="14">
        <f>C20+D20</f>
      </c>
      <c s="13">
        <f>OST!T7</f>
      </c>
    </row>
    <row r="21" spans="1:6" ht="12.75">
      <c r="A21" s="11" t="s">
        <v>506</v>
      </c>
      <c s="12" t="s">
        <v>507</v>
      </c>
      <c s="14">
        <f>'PS 20-04-11'!K8+'PS 20-04-11'!M8</f>
      </c>
      <c s="14">
        <f>C21*0.21</f>
      </c>
      <c s="14">
        <f>C21+D21</f>
      </c>
      <c s="13">
        <f>'PS 20-04-11'!T7</f>
      </c>
    </row>
    <row r="22" spans="1:6" ht="12.75">
      <c r="A22" s="11" t="s">
        <v>524</v>
      </c>
      <c s="12" t="s">
        <v>525</v>
      </c>
      <c s="14">
        <f>0+C23+C24+C25</f>
      </c>
      <c s="14">
        <f>C22*0.21</f>
      </c>
      <c s="14">
        <f>0+E23+E24+E25</f>
      </c>
      <c s="13">
        <f>0+F23+F24+F25</f>
      </c>
    </row>
    <row r="23" spans="1:6" ht="12.75">
      <c r="A23" s="11" t="s">
        <v>526</v>
      </c>
      <c s="12" t="s">
        <v>527</v>
      </c>
      <c s="14">
        <f>'SO 20-51-01'!K8+'SO 20-51-01'!M8</f>
      </c>
      <c s="14">
        <f>C23*0.21</f>
      </c>
      <c s="14">
        <f>C23+D23</f>
      </c>
      <c s="13">
        <f>'SO 20-51-01'!T7</f>
      </c>
    </row>
    <row r="24" spans="1:6" ht="25.5">
      <c r="A24" s="11" t="s">
        <v>730</v>
      </c>
      <c s="12" t="s">
        <v>731</v>
      </c>
      <c s="14">
        <f>'SO 20-52-01'!K8+'SO 20-52-01'!M8</f>
      </c>
      <c s="14">
        <f>C24*0.21</f>
      </c>
      <c s="14">
        <f>C24+D24</f>
      </c>
      <c s="13">
        <f>'SO 20-52-01'!T7</f>
      </c>
    </row>
    <row r="25" spans="1:6" ht="12.75">
      <c r="A25" s="11" t="s">
        <v>1035</v>
      </c>
      <c s="12" t="s">
        <v>1036</v>
      </c>
      <c s="14">
        <f>'SO 20-95-01'!K8+'SO 20-95-01'!M8</f>
      </c>
      <c s="14">
        <f>C25*0.21</f>
      </c>
      <c s="14">
        <f>C25+D25</f>
      </c>
      <c s="13">
        <f>'SO 20-95-01'!T7</f>
      </c>
    </row>
    <row r="26" spans="1:6" ht="12.75">
      <c r="A26" s="11" t="s">
        <v>1123</v>
      </c>
      <c s="12" t="s">
        <v>1124</v>
      </c>
      <c s="14">
        <f>0+C27+C28+C29+C30+C31+C32+C33+C34+C35+C36+C37</f>
      </c>
      <c s="14">
        <f>C26*0.21</f>
      </c>
      <c s="14">
        <f>0+E27+E28+E29+E30+E31+E32+E33+E34+E35+E36+E37</f>
      </c>
      <c s="13">
        <f>0+F27+F28+F29+F30+F31+F32+F33+F34+F35+F36+F37</f>
      </c>
    </row>
    <row r="27" spans="1:6" ht="12.75">
      <c r="A27" s="11" t="s">
        <v>1125</v>
      </c>
      <c s="12" t="s">
        <v>1126</v>
      </c>
      <c s="14">
        <f>'SO  20-71-01.41'!K8+'SO  20-71-01.41'!M8</f>
      </c>
      <c s="14">
        <f>C27*0.21</f>
      </c>
      <c s="14">
        <f>C27+D27</f>
      </c>
      <c s="13">
        <f>'SO  20-71-01.41'!T7</f>
      </c>
    </row>
    <row r="28" spans="1:6" ht="25.5">
      <c r="A28" s="11" t="s">
        <v>1213</v>
      </c>
      <c s="12" t="s">
        <v>1214</v>
      </c>
      <c s="14">
        <f>'SO 20-71-01.123'!K8+'SO 20-71-01.123'!M8</f>
      </c>
      <c s="14">
        <f>C28*0.21</f>
      </c>
      <c s="14">
        <f>C28+D28</f>
      </c>
      <c s="13">
        <f>'SO 20-71-01.123'!T7</f>
      </c>
    </row>
    <row r="29" spans="1:6" ht="12.75">
      <c r="A29" s="11" t="s">
        <v>3347</v>
      </c>
      <c s="12" t="s">
        <v>3348</v>
      </c>
      <c s="14">
        <f>'SO 20-71-01.41A'!K8+'SO 20-71-01.41A'!M8</f>
      </c>
      <c s="14">
        <f>C29*0.21</f>
      </c>
      <c s="14">
        <f>C29+D29</f>
      </c>
      <c s="13">
        <f>'SO 20-71-01.41A'!T7</f>
      </c>
    </row>
    <row r="30" spans="1:6" ht="12.75">
      <c r="A30" s="11" t="s">
        <v>3575</v>
      </c>
      <c s="12" t="s">
        <v>3576</v>
      </c>
      <c s="14">
        <f>'SO 20-71-01.42A'!K8+'SO 20-71-01.42A'!M8</f>
      </c>
      <c s="14">
        <f>C30*0.21</f>
      </c>
      <c s="14">
        <f>C30+D30</f>
      </c>
      <c s="13">
        <f>'SO 20-71-01.42A'!T7</f>
      </c>
    </row>
    <row r="31" spans="1:6" ht="12.75">
      <c r="A31" s="11" t="s">
        <v>3783</v>
      </c>
      <c s="12" t="s">
        <v>3784</v>
      </c>
      <c s="14">
        <f>'SO 20-71-01.42B'!K8+'SO 20-71-01.42B'!M8</f>
      </c>
      <c s="14">
        <f>C31*0.21</f>
      </c>
      <c s="14">
        <f>C31+D31</f>
      </c>
      <c s="13">
        <f>'SO 20-71-01.42B'!T7</f>
      </c>
    </row>
    <row r="32" spans="1:6" ht="12.75">
      <c r="A32" s="11" t="s">
        <v>3821</v>
      </c>
      <c s="12" t="s">
        <v>3822</v>
      </c>
      <c s="14">
        <f>'SO 20-71-01.43'!K8+'SO 20-71-01.43'!M8</f>
      </c>
      <c s="14">
        <f>C32*0.21</f>
      </c>
      <c s="14">
        <f>C32+D32</f>
      </c>
      <c s="13">
        <f>'SO 20-71-01.43'!T7</f>
      </c>
    </row>
    <row r="33" spans="1:6" ht="12.75">
      <c r="A33" s="11" t="s">
        <v>3886</v>
      </c>
      <c s="12" t="s">
        <v>3887</v>
      </c>
      <c s="14">
        <f>'SO 20-71-01.44'!K8+'SO 20-71-01.44'!M8</f>
      </c>
      <c s="14">
        <f>C33*0.21</f>
      </c>
      <c s="14">
        <f>C33+D33</f>
      </c>
      <c s="13">
        <f>'SO 20-71-01.44'!T7</f>
      </c>
    </row>
    <row r="34" spans="1:6" ht="12.75">
      <c r="A34" s="11" t="s">
        <v>4207</v>
      </c>
      <c s="12" t="s">
        <v>4208</v>
      </c>
      <c s="14">
        <f>'SO 20-71-01.45'!K8+'SO 20-71-01.45'!M8</f>
      </c>
      <c s="14">
        <f>C34*0.21</f>
      </c>
      <c s="14">
        <f>C34+D34</f>
      </c>
      <c s="13">
        <f>'SO 20-71-01.45'!T7</f>
      </c>
    </row>
    <row r="35" spans="1:6" ht="12.75">
      <c r="A35" s="11" t="s">
        <v>4263</v>
      </c>
      <c s="12" t="s">
        <v>4264</v>
      </c>
      <c s="14">
        <f>'SO 20-71-01.46'!K8+'SO 20-71-01.46'!M8</f>
      </c>
      <c s="14">
        <f>C35*0.21</f>
      </c>
      <c s="14">
        <f>C35+D35</f>
      </c>
      <c s="13">
        <f>'SO 20-71-01.46'!T7</f>
      </c>
    </row>
    <row r="36" spans="1:6" ht="12.75">
      <c r="A36" s="11" t="s">
        <v>4307</v>
      </c>
      <c s="12" t="s">
        <v>4308</v>
      </c>
      <c s="14">
        <f>'SO 20-75-01'!K8+'SO 20-75-01'!M8</f>
      </c>
      <c s="14">
        <f>C36*0.21</f>
      </c>
      <c s="14">
        <f>C36+D36</f>
      </c>
      <c s="13">
        <f>'SO 20-75-01'!T7</f>
      </c>
    </row>
    <row r="37" spans="1:6" ht="12.75">
      <c r="A37" s="11" t="s">
        <v>4332</v>
      </c>
      <c s="12" t="s">
        <v>4333</v>
      </c>
      <c s="14">
        <f>'SO 20-77-01'!K8+'SO 20-77-01'!M8</f>
      </c>
      <c s="14">
        <f>C37*0.21</f>
      </c>
      <c s="14">
        <f>C37+D37</f>
      </c>
      <c s="13">
        <f>'SO 20-77-01'!T7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COUNTIFS(L8:L273,"=0",A8:A273,"P")+COUNTIFS(L8:L273,"",A8:A273,"P")+SUM(Q8:Q273)</f>
      </c>
    </row>
    <row r="8" spans="1:13" ht="12.75">
      <c r="A8" t="s">
        <v>45</v>
      </c>
      <c r="C8" s="28" t="s">
        <v>528</v>
      </c>
      <c r="E8" s="30" t="s">
        <v>527</v>
      </c>
      <c r="J8" s="29">
        <f>0+J9+J82+J119+J136+J141+J202+J263+J272</f>
      </c>
      <c s="29">
        <f>0+K9+K82+K119+K136+K141+K202+K263+K272</f>
      </c>
      <c s="29">
        <f>0+L9+L82+L119+L136+L141+L202+L263+L272</f>
      </c>
      <c s="29">
        <f>0+M9+M82+M119+M136+M141+M202+M263+M272</f>
      </c>
    </row>
    <row r="9" spans="1:13" ht="12.75">
      <c r="A9" t="s">
        <v>47</v>
      </c>
      <c r="C9" s="31" t="s">
        <v>51</v>
      </c>
      <c r="E9" s="33" t="s">
        <v>529</v>
      </c>
      <c r="J9" s="32">
        <f>0</f>
      </c>
      <c s="32">
        <f>0</f>
      </c>
      <c s="32">
        <f>0+L10+L14+L18+L22+L26+L30+L34+L38+L42+L46+L50+L54+L58+L62+L66+L70+L74+L78</f>
      </c>
      <c s="32">
        <f>0+M10+M14+M18+M22+M26+M30+M34+M38+M42+M46+M50+M54+M58+M62+M66+M70+M74+M78</f>
      </c>
    </row>
    <row r="10" spans="1:16" ht="25.5">
      <c r="A10" t="s">
        <v>50</v>
      </c>
      <c s="34" t="s">
        <v>51</v>
      </c>
      <c s="34" t="s">
        <v>530</v>
      </c>
      <c s="35" t="s">
        <v>5</v>
      </c>
      <c s="6" t="s">
        <v>531</v>
      </c>
      <c s="36" t="s">
        <v>532</v>
      </c>
      <c s="37">
        <v>246</v>
      </c>
      <c s="36">
        <v>0</v>
      </c>
      <c s="36">
        <f>ROUND(G10*H10,6)</f>
      </c>
      <c r="L10" s="38">
        <v>0</v>
      </c>
      <c s="32">
        <f>ROUND(ROUND(L10,2)*ROUND(G10,3),2)</f>
      </c>
      <c s="36" t="s">
        <v>56</v>
      </c>
      <c>
        <f>(M10*21)/100</f>
      </c>
      <c t="s">
        <v>28</v>
      </c>
    </row>
    <row r="11" spans="1:5" ht="25.5">
      <c r="A11" s="35" t="s">
        <v>57</v>
      </c>
      <c r="E11" s="39" t="s">
        <v>531</v>
      </c>
    </row>
    <row r="12" spans="1:5" ht="51">
      <c r="A12" s="35" t="s">
        <v>58</v>
      </c>
      <c r="E12" s="41" t="s">
        <v>533</v>
      </c>
    </row>
    <row r="13" spans="1:5" ht="12.75">
      <c r="A13" t="s">
        <v>60</v>
      </c>
      <c r="E13" s="39" t="s">
        <v>5</v>
      </c>
    </row>
    <row r="14" spans="1:16" ht="12.75">
      <c r="A14" t="s">
        <v>50</v>
      </c>
      <c s="34" t="s">
        <v>28</v>
      </c>
      <c s="34" t="s">
        <v>534</v>
      </c>
      <c s="35" t="s">
        <v>5</v>
      </c>
      <c s="6" t="s">
        <v>535</v>
      </c>
      <c s="36" t="s">
        <v>532</v>
      </c>
      <c s="37">
        <v>246</v>
      </c>
      <c s="36">
        <v>0</v>
      </c>
      <c s="36">
        <f>ROUND(G14*H14,6)</f>
      </c>
      <c r="L14" s="38">
        <v>0</v>
      </c>
      <c s="32">
        <f>ROUND(ROUND(L14,2)*ROUND(G14,3),2)</f>
      </c>
      <c s="36" t="s">
        <v>178</v>
      </c>
      <c>
        <f>(M14*21)/100</f>
      </c>
      <c t="s">
        <v>28</v>
      </c>
    </row>
    <row r="15" spans="1:5" ht="12.75">
      <c r="A15" s="35" t="s">
        <v>57</v>
      </c>
      <c r="E15" s="39" t="s">
        <v>535</v>
      </c>
    </row>
    <row r="16" spans="1:5" ht="51">
      <c r="A16" s="35" t="s">
        <v>58</v>
      </c>
      <c r="E16" s="41" t="s">
        <v>536</v>
      </c>
    </row>
    <row r="17" spans="1:5" ht="12.75">
      <c r="A17" t="s">
        <v>60</v>
      </c>
      <c r="E17" s="39" t="s">
        <v>5</v>
      </c>
    </row>
    <row r="18" spans="1:16" ht="25.5">
      <c r="A18" t="s">
        <v>50</v>
      </c>
      <c s="34" t="s">
        <v>26</v>
      </c>
      <c s="34" t="s">
        <v>537</v>
      </c>
      <c s="35" t="s">
        <v>5</v>
      </c>
      <c s="6" t="s">
        <v>538</v>
      </c>
      <c s="36" t="s">
        <v>539</v>
      </c>
      <c s="37">
        <v>62.4</v>
      </c>
      <c s="36">
        <v>0</v>
      </c>
      <c s="36">
        <f>ROUND(G18*H18,6)</f>
      </c>
      <c r="L18" s="38">
        <v>0</v>
      </c>
      <c s="32">
        <f>ROUND(ROUND(L18,2)*ROUND(G18,3),2)</f>
      </c>
      <c s="36" t="s">
        <v>178</v>
      </c>
      <c>
        <f>(M18*21)/100</f>
      </c>
      <c t="s">
        <v>28</v>
      </c>
    </row>
    <row r="19" spans="1:5" ht="25.5">
      <c r="A19" s="35" t="s">
        <v>57</v>
      </c>
      <c r="E19" s="39" t="s">
        <v>538</v>
      </c>
    </row>
    <row r="20" spans="1:5" ht="63.75">
      <c r="A20" s="35" t="s">
        <v>58</v>
      </c>
      <c r="E20" s="41" t="s">
        <v>540</v>
      </c>
    </row>
    <row r="21" spans="1:5" ht="12.75">
      <c r="A21" t="s">
        <v>60</v>
      </c>
      <c r="E21" s="39" t="s">
        <v>5</v>
      </c>
    </row>
    <row r="22" spans="1:16" ht="25.5">
      <c r="A22" t="s">
        <v>50</v>
      </c>
      <c s="34" t="s">
        <v>70</v>
      </c>
      <c s="34" t="s">
        <v>541</v>
      </c>
      <c s="35" t="s">
        <v>5</v>
      </c>
      <c s="6" t="s">
        <v>542</v>
      </c>
      <c s="36" t="s">
        <v>539</v>
      </c>
      <c s="37">
        <v>110.4</v>
      </c>
      <c s="36">
        <v>0</v>
      </c>
      <c s="36">
        <f>ROUND(G22*H22,6)</f>
      </c>
      <c r="L22" s="38">
        <v>0</v>
      </c>
      <c s="32">
        <f>ROUND(ROUND(L22,2)*ROUND(G22,3),2)</f>
      </c>
      <c s="36" t="s">
        <v>178</v>
      </c>
      <c>
        <f>(M22*21)/100</f>
      </c>
      <c t="s">
        <v>28</v>
      </c>
    </row>
    <row r="23" spans="1:5" ht="25.5">
      <c r="A23" s="35" t="s">
        <v>57</v>
      </c>
      <c r="E23" s="39" t="s">
        <v>542</v>
      </c>
    </row>
    <row r="24" spans="1:5" ht="51">
      <c r="A24" s="35" t="s">
        <v>58</v>
      </c>
      <c r="E24" s="41" t="s">
        <v>543</v>
      </c>
    </row>
    <row r="25" spans="1:5" ht="12.75">
      <c r="A25" t="s">
        <v>60</v>
      </c>
      <c r="E25" s="39" t="s">
        <v>5</v>
      </c>
    </row>
    <row r="26" spans="1:16" ht="25.5">
      <c r="A26" t="s">
        <v>50</v>
      </c>
      <c s="34" t="s">
        <v>75</v>
      </c>
      <c s="34" t="s">
        <v>544</v>
      </c>
      <c s="35" t="s">
        <v>5</v>
      </c>
      <c s="6" t="s">
        <v>545</v>
      </c>
      <c s="36" t="s">
        <v>539</v>
      </c>
      <c s="37">
        <v>10.8</v>
      </c>
      <c s="36">
        <v>0</v>
      </c>
      <c s="36">
        <f>ROUND(G26*H26,6)</f>
      </c>
      <c r="L26" s="38">
        <v>0</v>
      </c>
      <c s="32">
        <f>ROUND(ROUND(L26,2)*ROUND(G26,3),2)</f>
      </c>
      <c s="36" t="s">
        <v>178</v>
      </c>
      <c>
        <f>(M26*21)/100</f>
      </c>
      <c t="s">
        <v>28</v>
      </c>
    </row>
    <row r="27" spans="1:5" ht="25.5">
      <c r="A27" s="35" t="s">
        <v>57</v>
      </c>
      <c r="E27" s="39" t="s">
        <v>545</v>
      </c>
    </row>
    <row r="28" spans="1:5" ht="51">
      <c r="A28" s="35" t="s">
        <v>58</v>
      </c>
      <c r="E28" s="41" t="s">
        <v>546</v>
      </c>
    </row>
    <row r="29" spans="1:5" ht="12.75">
      <c r="A29" t="s">
        <v>60</v>
      </c>
      <c r="E29" s="39" t="s">
        <v>5</v>
      </c>
    </row>
    <row r="30" spans="1:16" ht="25.5">
      <c r="A30" t="s">
        <v>50</v>
      </c>
      <c s="34" t="s">
        <v>27</v>
      </c>
      <c s="34" t="s">
        <v>547</v>
      </c>
      <c s="35" t="s">
        <v>5</v>
      </c>
      <c s="6" t="s">
        <v>548</v>
      </c>
      <c s="36" t="s">
        <v>539</v>
      </c>
      <c s="37">
        <v>3.6</v>
      </c>
      <c s="36">
        <v>0</v>
      </c>
      <c s="36">
        <f>ROUND(G30*H30,6)</f>
      </c>
      <c r="L30" s="38">
        <v>0</v>
      </c>
      <c s="32">
        <f>ROUND(ROUND(L30,2)*ROUND(G30,3),2)</f>
      </c>
      <c s="36" t="s">
        <v>178</v>
      </c>
      <c>
        <f>(M30*21)/100</f>
      </c>
      <c t="s">
        <v>28</v>
      </c>
    </row>
    <row r="31" spans="1:5" ht="38.25">
      <c r="A31" s="35" t="s">
        <v>57</v>
      </c>
      <c r="E31" s="39" t="s">
        <v>549</v>
      </c>
    </row>
    <row r="32" spans="1:5" ht="38.25">
      <c r="A32" s="35" t="s">
        <v>58</v>
      </c>
      <c r="E32" s="41" t="s">
        <v>550</v>
      </c>
    </row>
    <row r="33" spans="1:5" ht="12.75">
      <c r="A33" t="s">
        <v>60</v>
      </c>
      <c r="E33" s="39" t="s">
        <v>5</v>
      </c>
    </row>
    <row r="34" spans="1:16" ht="12.75">
      <c r="A34" t="s">
        <v>50</v>
      </c>
      <c s="34" t="s">
        <v>84</v>
      </c>
      <c s="34" t="s">
        <v>551</v>
      </c>
      <c s="35" t="s">
        <v>5</v>
      </c>
      <c s="6" t="s">
        <v>552</v>
      </c>
      <c s="36" t="s">
        <v>55</v>
      </c>
      <c s="37">
        <v>7.2</v>
      </c>
      <c s="36">
        <v>0</v>
      </c>
      <c s="36">
        <f>ROUND(G34*H34,6)</f>
      </c>
      <c r="L34" s="38">
        <v>0</v>
      </c>
      <c s="32">
        <f>ROUND(ROUND(L34,2)*ROUND(G34,3),2)</f>
      </c>
      <c s="36" t="s">
        <v>178</v>
      </c>
      <c>
        <f>(M34*21)/100</f>
      </c>
      <c t="s">
        <v>28</v>
      </c>
    </row>
    <row r="35" spans="1:5" ht="12.75">
      <c r="A35" s="35" t="s">
        <v>57</v>
      </c>
      <c r="E35" s="39" t="s">
        <v>552</v>
      </c>
    </row>
    <row r="36" spans="1:5" ht="25.5">
      <c r="A36" s="35" t="s">
        <v>58</v>
      </c>
      <c r="E36" s="40" t="s">
        <v>553</v>
      </c>
    </row>
    <row r="37" spans="1:5" ht="12.75">
      <c r="A37" t="s">
        <v>60</v>
      </c>
      <c r="E37" s="39" t="s">
        <v>5</v>
      </c>
    </row>
    <row r="38" spans="1:16" ht="25.5">
      <c r="A38" t="s">
        <v>50</v>
      </c>
      <c s="34" t="s">
        <v>89</v>
      </c>
      <c s="34" t="s">
        <v>554</v>
      </c>
      <c s="35" t="s">
        <v>5</v>
      </c>
      <c s="6" t="s">
        <v>555</v>
      </c>
      <c s="36" t="s">
        <v>539</v>
      </c>
      <c s="37">
        <v>34.72</v>
      </c>
      <c s="36">
        <v>0</v>
      </c>
      <c s="36">
        <f>ROUND(G38*H38,6)</f>
      </c>
      <c r="L38" s="38">
        <v>0</v>
      </c>
      <c s="32">
        <f>ROUND(ROUND(L38,2)*ROUND(G38,3),2)</f>
      </c>
      <c s="36" t="s">
        <v>178</v>
      </c>
      <c>
        <f>(M38*21)/100</f>
      </c>
      <c t="s">
        <v>28</v>
      </c>
    </row>
    <row r="39" spans="1:5" ht="25.5">
      <c r="A39" s="35" t="s">
        <v>57</v>
      </c>
      <c r="E39" s="39" t="s">
        <v>555</v>
      </c>
    </row>
    <row r="40" spans="1:5" ht="63.75">
      <c r="A40" s="35" t="s">
        <v>58</v>
      </c>
      <c r="E40" s="41" t="s">
        <v>556</v>
      </c>
    </row>
    <row r="41" spans="1:5" ht="12.75">
      <c r="A41" t="s">
        <v>60</v>
      </c>
      <c r="E41" s="39" t="s">
        <v>5</v>
      </c>
    </row>
    <row r="42" spans="1:16" ht="12.75">
      <c r="A42" t="s">
        <v>50</v>
      </c>
      <c s="34" t="s">
        <v>94</v>
      </c>
      <c s="34" t="s">
        <v>557</v>
      </c>
      <c s="35" t="s">
        <v>5</v>
      </c>
      <c s="6" t="s">
        <v>558</v>
      </c>
      <c s="36" t="s">
        <v>539</v>
      </c>
      <c s="37">
        <v>34.72</v>
      </c>
      <c s="36">
        <v>0</v>
      </c>
      <c s="36">
        <f>ROUND(G42*H42,6)</f>
      </c>
      <c r="L42" s="38">
        <v>0</v>
      </c>
      <c s="32">
        <f>ROUND(ROUND(L42,2)*ROUND(G42,3),2)</f>
      </c>
      <c s="36" t="s">
        <v>178</v>
      </c>
      <c>
        <f>(M42*21)/100</f>
      </c>
      <c t="s">
        <v>28</v>
      </c>
    </row>
    <row r="43" spans="1:5" ht="12.75">
      <c r="A43" s="35" t="s">
        <v>57</v>
      </c>
      <c r="E43" s="39" t="s">
        <v>558</v>
      </c>
    </row>
    <row r="44" spans="1:5" ht="38.25">
      <c r="A44" s="35" t="s">
        <v>58</v>
      </c>
      <c r="E44" s="41" t="s">
        <v>559</v>
      </c>
    </row>
    <row r="45" spans="1:5" ht="12.75">
      <c r="A45" t="s">
        <v>60</v>
      </c>
      <c r="E45" s="39" t="s">
        <v>5</v>
      </c>
    </row>
    <row r="46" spans="1:16" ht="25.5">
      <c r="A46" t="s">
        <v>50</v>
      </c>
      <c s="34" t="s">
        <v>99</v>
      </c>
      <c s="34" t="s">
        <v>52</v>
      </c>
      <c s="35" t="s">
        <v>53</v>
      </c>
      <c s="6" t="s">
        <v>560</v>
      </c>
      <c s="36" t="s">
        <v>55</v>
      </c>
      <c s="37">
        <v>376.518</v>
      </c>
      <c s="36">
        <v>0</v>
      </c>
      <c s="36">
        <f>ROUND(G46*H46,6)</f>
      </c>
      <c r="L46" s="38">
        <v>0</v>
      </c>
      <c s="32">
        <f>ROUND(ROUND(L46,2)*ROUND(G46,3),2)</f>
      </c>
      <c s="36" t="s">
        <v>256</v>
      </c>
      <c>
        <f>(M46*21)/100</f>
      </c>
      <c t="s">
        <v>28</v>
      </c>
    </row>
    <row r="47" spans="1:5" ht="25.5">
      <c r="A47" s="35" t="s">
        <v>57</v>
      </c>
      <c r="E47" s="39" t="s">
        <v>560</v>
      </c>
    </row>
    <row r="48" spans="1:5" ht="76.5">
      <c r="A48" s="35" t="s">
        <v>58</v>
      </c>
      <c r="E48" s="41" t="s">
        <v>561</v>
      </c>
    </row>
    <row r="49" spans="1:5" ht="102">
      <c r="A49" t="s">
        <v>60</v>
      </c>
      <c r="E49" s="39" t="s">
        <v>258</v>
      </c>
    </row>
    <row r="50" spans="1:16" ht="25.5">
      <c r="A50" t="s">
        <v>50</v>
      </c>
      <c s="34" t="s">
        <v>105</v>
      </c>
      <c s="34" t="s">
        <v>562</v>
      </c>
      <c s="35" t="s">
        <v>5</v>
      </c>
      <c s="6" t="s">
        <v>563</v>
      </c>
      <c s="36" t="s">
        <v>532</v>
      </c>
      <c s="37">
        <v>358.5</v>
      </c>
      <c s="36">
        <v>0</v>
      </c>
      <c s="36">
        <f>ROUND(G50*H50,6)</f>
      </c>
      <c r="L50" s="38">
        <v>0</v>
      </c>
      <c s="32">
        <f>ROUND(ROUND(L50,2)*ROUND(G50,3),2)</f>
      </c>
      <c s="36" t="s">
        <v>178</v>
      </c>
      <c>
        <f>(M50*21)/100</f>
      </c>
      <c t="s">
        <v>28</v>
      </c>
    </row>
    <row r="51" spans="1:5" ht="25.5">
      <c r="A51" s="35" t="s">
        <v>57</v>
      </c>
      <c r="E51" s="39" t="s">
        <v>563</v>
      </c>
    </row>
    <row r="52" spans="1:5" ht="76.5">
      <c r="A52" s="35" t="s">
        <v>58</v>
      </c>
      <c r="E52" s="41" t="s">
        <v>564</v>
      </c>
    </row>
    <row r="53" spans="1:5" ht="12.75">
      <c r="A53" t="s">
        <v>60</v>
      </c>
      <c r="E53" s="39" t="s">
        <v>5</v>
      </c>
    </row>
    <row r="54" spans="1:16" ht="25.5">
      <c r="A54" t="s">
        <v>50</v>
      </c>
      <c s="34" t="s">
        <v>111</v>
      </c>
      <c s="34" t="s">
        <v>565</v>
      </c>
      <c s="35" t="s">
        <v>5</v>
      </c>
      <c s="6" t="s">
        <v>566</v>
      </c>
      <c s="36" t="s">
        <v>532</v>
      </c>
      <c s="37">
        <v>240</v>
      </c>
      <c s="36">
        <v>0</v>
      </c>
      <c s="36">
        <f>ROUND(G54*H54,6)</f>
      </c>
      <c r="L54" s="38">
        <v>0</v>
      </c>
      <c s="32">
        <f>ROUND(ROUND(L54,2)*ROUND(G54,3),2)</f>
      </c>
      <c s="36" t="s">
        <v>178</v>
      </c>
      <c>
        <f>(M54*21)/100</f>
      </c>
      <c t="s">
        <v>28</v>
      </c>
    </row>
    <row r="55" spans="1:5" ht="25.5">
      <c r="A55" s="35" t="s">
        <v>57</v>
      </c>
      <c r="E55" s="39" t="s">
        <v>566</v>
      </c>
    </row>
    <row r="56" spans="1:5" ht="51">
      <c r="A56" s="35" t="s">
        <v>58</v>
      </c>
      <c r="E56" s="41" t="s">
        <v>567</v>
      </c>
    </row>
    <row r="57" spans="1:5" ht="12.75">
      <c r="A57" t="s">
        <v>60</v>
      </c>
      <c r="E57" s="39" t="s">
        <v>5</v>
      </c>
    </row>
    <row r="58" spans="1:16" ht="25.5">
      <c r="A58" t="s">
        <v>50</v>
      </c>
      <c s="34" t="s">
        <v>117</v>
      </c>
      <c s="34" t="s">
        <v>568</v>
      </c>
      <c s="35" t="s">
        <v>5</v>
      </c>
      <c s="6" t="s">
        <v>569</v>
      </c>
      <c s="36" t="s">
        <v>532</v>
      </c>
      <c s="37">
        <v>598.5</v>
      </c>
      <c s="36">
        <v>0</v>
      </c>
      <c s="36">
        <f>ROUND(G58*H58,6)</f>
      </c>
      <c r="L58" s="38">
        <v>0</v>
      </c>
      <c s="32">
        <f>ROUND(ROUND(L58,2)*ROUND(G58,3),2)</f>
      </c>
      <c s="36" t="s">
        <v>178</v>
      </c>
      <c>
        <f>(M58*21)/100</f>
      </c>
      <c t="s">
        <v>28</v>
      </c>
    </row>
    <row r="59" spans="1:5" ht="38.25">
      <c r="A59" s="35" t="s">
        <v>57</v>
      </c>
      <c r="E59" s="39" t="s">
        <v>570</v>
      </c>
    </row>
    <row r="60" spans="1:5" ht="25.5">
      <c r="A60" s="35" t="s">
        <v>58</v>
      </c>
      <c r="E60" s="40" t="s">
        <v>571</v>
      </c>
    </row>
    <row r="61" spans="1:5" ht="12.75">
      <c r="A61" t="s">
        <v>60</v>
      </c>
      <c r="E61" s="39" t="s">
        <v>5</v>
      </c>
    </row>
    <row r="62" spans="1:16" ht="25.5">
      <c r="A62" t="s">
        <v>50</v>
      </c>
      <c s="34" t="s">
        <v>122</v>
      </c>
      <c s="34" t="s">
        <v>572</v>
      </c>
      <c s="35" t="s">
        <v>5</v>
      </c>
      <c s="6" t="s">
        <v>573</v>
      </c>
      <c s="36" t="s">
        <v>539</v>
      </c>
      <c s="37">
        <v>26</v>
      </c>
      <c s="36">
        <v>0</v>
      </c>
      <c s="36">
        <f>ROUND(G62*H62,6)</f>
      </c>
      <c r="L62" s="38">
        <v>0</v>
      </c>
      <c s="32">
        <f>ROUND(ROUND(L62,2)*ROUND(G62,3),2)</f>
      </c>
      <c s="36" t="s">
        <v>178</v>
      </c>
      <c>
        <f>(M62*21)/100</f>
      </c>
      <c t="s">
        <v>28</v>
      </c>
    </row>
    <row r="63" spans="1:5" ht="25.5">
      <c r="A63" s="35" t="s">
        <v>57</v>
      </c>
      <c r="E63" s="39" t="s">
        <v>573</v>
      </c>
    </row>
    <row r="64" spans="1:5" ht="51">
      <c r="A64" s="35" t="s">
        <v>58</v>
      </c>
      <c r="E64" s="41" t="s">
        <v>574</v>
      </c>
    </row>
    <row r="65" spans="1:5" ht="12.75">
      <c r="A65" t="s">
        <v>60</v>
      </c>
      <c r="E65" s="39" t="s">
        <v>5</v>
      </c>
    </row>
    <row r="66" spans="1:16" ht="25.5">
      <c r="A66" t="s">
        <v>50</v>
      </c>
      <c s="34" t="s">
        <v>127</v>
      </c>
      <c s="34" t="s">
        <v>575</v>
      </c>
      <c s="35" t="s">
        <v>5</v>
      </c>
      <c s="6" t="s">
        <v>576</v>
      </c>
      <c s="36" t="s">
        <v>177</v>
      </c>
      <c s="37">
        <v>20</v>
      </c>
      <c s="36">
        <v>0</v>
      </c>
      <c s="36">
        <f>ROUND(G66*H66,6)</f>
      </c>
      <c r="L66" s="38">
        <v>0</v>
      </c>
      <c s="32">
        <f>ROUND(ROUND(L66,2)*ROUND(G66,3),2)</f>
      </c>
      <c s="36" t="s">
        <v>178</v>
      </c>
      <c>
        <f>(M66*21)/100</f>
      </c>
      <c t="s">
        <v>28</v>
      </c>
    </row>
    <row r="67" spans="1:5" ht="63.75">
      <c r="A67" s="35" t="s">
        <v>57</v>
      </c>
      <c r="E67" s="39" t="s">
        <v>577</v>
      </c>
    </row>
    <row r="68" spans="1:5" ht="38.25">
      <c r="A68" s="35" t="s">
        <v>58</v>
      </c>
      <c r="E68" s="41" t="s">
        <v>578</v>
      </c>
    </row>
    <row r="69" spans="1:5" ht="12.75">
      <c r="A69" t="s">
        <v>60</v>
      </c>
      <c r="E69" s="39" t="s">
        <v>5</v>
      </c>
    </row>
    <row r="70" spans="1:16" ht="25.5">
      <c r="A70" t="s">
        <v>50</v>
      </c>
      <c s="34" t="s">
        <v>211</v>
      </c>
      <c s="34" t="s">
        <v>579</v>
      </c>
      <c s="35" t="s">
        <v>5</v>
      </c>
      <c s="6" t="s">
        <v>576</v>
      </c>
      <c s="36" t="s">
        <v>177</v>
      </c>
      <c s="37">
        <v>80</v>
      </c>
      <c s="36">
        <v>0</v>
      </c>
      <c s="36">
        <f>ROUND(G70*H70,6)</f>
      </c>
      <c r="L70" s="38">
        <v>0</v>
      </c>
      <c s="32">
        <f>ROUND(ROUND(L70,2)*ROUND(G70,3),2)</f>
      </c>
      <c s="36" t="s">
        <v>178</v>
      </c>
      <c>
        <f>(M70*21)/100</f>
      </c>
      <c t="s">
        <v>28</v>
      </c>
    </row>
    <row r="71" spans="1:5" ht="63.75">
      <c r="A71" s="35" t="s">
        <v>57</v>
      </c>
      <c r="E71" s="39" t="s">
        <v>580</v>
      </c>
    </row>
    <row r="72" spans="1:5" ht="25.5">
      <c r="A72" s="35" t="s">
        <v>58</v>
      </c>
      <c r="E72" s="40" t="s">
        <v>581</v>
      </c>
    </row>
    <row r="73" spans="1:5" ht="12.75">
      <c r="A73" t="s">
        <v>60</v>
      </c>
      <c r="E73" s="39" t="s">
        <v>5</v>
      </c>
    </row>
    <row r="74" spans="1:16" ht="25.5">
      <c r="A74" t="s">
        <v>50</v>
      </c>
      <c s="34" t="s">
        <v>215</v>
      </c>
      <c s="34" t="s">
        <v>582</v>
      </c>
      <c s="35" t="s">
        <v>5</v>
      </c>
      <c s="6" t="s">
        <v>583</v>
      </c>
      <c s="36" t="s">
        <v>539</v>
      </c>
      <c s="37">
        <v>5</v>
      </c>
      <c s="36">
        <v>0</v>
      </c>
      <c s="36">
        <f>ROUND(G74*H74,6)</f>
      </c>
      <c r="L74" s="38">
        <v>0</v>
      </c>
      <c s="32">
        <f>ROUND(ROUND(L74,2)*ROUND(G74,3),2)</f>
      </c>
      <c s="36" t="s">
        <v>178</v>
      </c>
      <c>
        <f>(M74*21)/100</f>
      </c>
      <c t="s">
        <v>28</v>
      </c>
    </row>
    <row r="75" spans="1:5" ht="25.5">
      <c r="A75" s="35" t="s">
        <v>57</v>
      </c>
      <c r="E75" s="39" t="s">
        <v>583</v>
      </c>
    </row>
    <row r="76" spans="1:5" ht="38.25">
      <c r="A76" s="35" t="s">
        <v>58</v>
      </c>
      <c r="E76" s="41" t="s">
        <v>584</v>
      </c>
    </row>
    <row r="77" spans="1:5" ht="12.75">
      <c r="A77" t="s">
        <v>60</v>
      </c>
      <c r="E77" s="39" t="s">
        <v>5</v>
      </c>
    </row>
    <row r="78" spans="1:16" ht="12.75">
      <c r="A78" t="s">
        <v>50</v>
      </c>
      <c s="34" t="s">
        <v>218</v>
      </c>
      <c s="34" t="s">
        <v>585</v>
      </c>
      <c s="35" t="s">
        <v>5</v>
      </c>
      <c s="6" t="s">
        <v>586</v>
      </c>
      <c s="36" t="s">
        <v>55</v>
      </c>
      <c s="37">
        <v>10</v>
      </c>
      <c s="36">
        <v>0</v>
      </c>
      <c s="36">
        <f>ROUND(G78*H78,6)</f>
      </c>
      <c r="L78" s="38">
        <v>0</v>
      </c>
      <c s="32">
        <f>ROUND(ROUND(L78,2)*ROUND(G78,3),2)</f>
      </c>
      <c s="36" t="s">
        <v>178</v>
      </c>
      <c>
        <f>(M78*21)/100</f>
      </c>
      <c t="s">
        <v>28</v>
      </c>
    </row>
    <row r="79" spans="1:5" ht="12.75">
      <c r="A79" s="35" t="s">
        <v>57</v>
      </c>
      <c r="E79" s="39" t="s">
        <v>586</v>
      </c>
    </row>
    <row r="80" spans="1:5" ht="25.5">
      <c r="A80" s="35" t="s">
        <v>58</v>
      </c>
      <c r="E80" s="40" t="s">
        <v>587</v>
      </c>
    </row>
    <row r="81" spans="1:5" ht="12.75">
      <c r="A81" t="s">
        <v>60</v>
      </c>
      <c r="E81" s="39" t="s">
        <v>5</v>
      </c>
    </row>
    <row r="82" spans="1:13" ht="12.75">
      <c r="A82" t="s">
        <v>47</v>
      </c>
      <c r="C82" s="31" t="s">
        <v>99</v>
      </c>
      <c r="E82" s="33" t="s">
        <v>588</v>
      </c>
      <c r="J82" s="32">
        <f>0</f>
      </c>
      <c s="32">
        <f>0</f>
      </c>
      <c s="32">
        <f>0+L83+L87+L91+L95+L99+L103+L107+L111+L115</f>
      </c>
      <c s="32">
        <f>0+M83+M87+M91+M95+M99+M103+M107+M111+M115</f>
      </c>
    </row>
    <row r="83" spans="1:16" ht="25.5">
      <c r="A83" t="s">
        <v>50</v>
      </c>
      <c s="34" t="s">
        <v>221</v>
      </c>
      <c s="34" t="s">
        <v>589</v>
      </c>
      <c s="35" t="s">
        <v>5</v>
      </c>
      <c s="6" t="s">
        <v>590</v>
      </c>
      <c s="36" t="s">
        <v>539</v>
      </c>
      <c s="37">
        <v>3.5</v>
      </c>
      <c s="36">
        <v>0</v>
      </c>
      <c s="36">
        <f>ROUND(G83*H83,6)</f>
      </c>
      <c r="L83" s="38">
        <v>0</v>
      </c>
      <c s="32">
        <f>ROUND(ROUND(L83,2)*ROUND(G83,3),2)</f>
      </c>
      <c s="36" t="s">
        <v>178</v>
      </c>
      <c>
        <f>(M83*21)/100</f>
      </c>
      <c t="s">
        <v>28</v>
      </c>
    </row>
    <row r="84" spans="1:5" ht="38.25">
      <c r="A84" s="35" t="s">
        <v>57</v>
      </c>
      <c r="E84" s="39" t="s">
        <v>591</v>
      </c>
    </row>
    <row r="85" spans="1:5" ht="51">
      <c r="A85" s="35" t="s">
        <v>58</v>
      </c>
      <c r="E85" s="41" t="s">
        <v>592</v>
      </c>
    </row>
    <row r="86" spans="1:5" ht="12.75">
      <c r="A86" t="s">
        <v>60</v>
      </c>
      <c r="E86" s="39" t="s">
        <v>5</v>
      </c>
    </row>
    <row r="87" spans="1:16" ht="25.5">
      <c r="A87" t="s">
        <v>50</v>
      </c>
      <c s="34" t="s">
        <v>224</v>
      </c>
      <c s="34" t="s">
        <v>593</v>
      </c>
      <c s="35" t="s">
        <v>5</v>
      </c>
      <c s="6" t="s">
        <v>594</v>
      </c>
      <c s="36" t="s">
        <v>539</v>
      </c>
      <c s="37">
        <v>8.2</v>
      </c>
      <c s="36">
        <v>0</v>
      </c>
      <c s="36">
        <f>ROUND(G87*H87,6)</f>
      </c>
      <c r="L87" s="38">
        <v>0</v>
      </c>
      <c s="32">
        <f>ROUND(ROUND(L87,2)*ROUND(G87,3),2)</f>
      </c>
      <c s="36" t="s">
        <v>178</v>
      </c>
      <c>
        <f>(M87*21)/100</f>
      </c>
      <c t="s">
        <v>28</v>
      </c>
    </row>
    <row r="88" spans="1:5" ht="38.25">
      <c r="A88" s="35" t="s">
        <v>57</v>
      </c>
      <c r="E88" s="39" t="s">
        <v>595</v>
      </c>
    </row>
    <row r="89" spans="1:5" ht="102">
      <c r="A89" s="35" t="s">
        <v>58</v>
      </c>
      <c r="E89" s="41" t="s">
        <v>596</v>
      </c>
    </row>
    <row r="90" spans="1:5" ht="12.75">
      <c r="A90" t="s">
        <v>60</v>
      </c>
      <c r="E90" s="39" t="s">
        <v>5</v>
      </c>
    </row>
    <row r="91" spans="1:16" ht="12.75">
      <c r="A91" t="s">
        <v>50</v>
      </c>
      <c s="34" t="s">
        <v>227</v>
      </c>
      <c s="34" t="s">
        <v>597</v>
      </c>
      <c s="35" t="s">
        <v>5</v>
      </c>
      <c s="6" t="s">
        <v>598</v>
      </c>
      <c s="36" t="s">
        <v>539</v>
      </c>
      <c s="37">
        <v>4.2</v>
      </c>
      <c s="36">
        <v>0</v>
      </c>
      <c s="36">
        <f>ROUND(G91*H91,6)</f>
      </c>
      <c r="L91" s="38">
        <v>0</v>
      </c>
      <c s="32">
        <f>ROUND(ROUND(L91,2)*ROUND(G91,3),2)</f>
      </c>
      <c s="36" t="s">
        <v>178</v>
      </c>
      <c>
        <f>(M91*21)/100</f>
      </c>
      <c t="s">
        <v>28</v>
      </c>
    </row>
    <row r="92" spans="1:5" ht="12.75">
      <c r="A92" s="35" t="s">
        <v>57</v>
      </c>
      <c r="E92" s="39" t="s">
        <v>598</v>
      </c>
    </row>
    <row r="93" spans="1:5" ht="63.75">
      <c r="A93" s="35" t="s">
        <v>58</v>
      </c>
      <c r="E93" s="41" t="s">
        <v>599</v>
      </c>
    </row>
    <row r="94" spans="1:5" ht="12.75">
      <c r="A94" t="s">
        <v>60</v>
      </c>
      <c r="E94" s="39" t="s">
        <v>5</v>
      </c>
    </row>
    <row r="95" spans="1:16" ht="25.5">
      <c r="A95" t="s">
        <v>50</v>
      </c>
      <c s="34" t="s">
        <v>230</v>
      </c>
      <c s="34" t="s">
        <v>600</v>
      </c>
      <c s="35" t="s">
        <v>5</v>
      </c>
      <c s="6" t="s">
        <v>601</v>
      </c>
      <c s="36" t="s">
        <v>532</v>
      </c>
      <c s="37">
        <v>11.85</v>
      </c>
      <c s="36">
        <v>0</v>
      </c>
      <c s="36">
        <f>ROUND(G95*H95,6)</f>
      </c>
      <c r="L95" s="38">
        <v>0</v>
      </c>
      <c s="32">
        <f>ROUND(ROUND(L95,2)*ROUND(G95,3),2)</f>
      </c>
      <c s="36" t="s">
        <v>178</v>
      </c>
      <c>
        <f>(M95*21)/100</f>
      </c>
      <c t="s">
        <v>28</v>
      </c>
    </row>
    <row r="96" spans="1:5" ht="38.25">
      <c r="A96" s="35" t="s">
        <v>57</v>
      </c>
      <c r="E96" s="39" t="s">
        <v>602</v>
      </c>
    </row>
    <row r="97" spans="1:5" ht="51">
      <c r="A97" s="35" t="s">
        <v>58</v>
      </c>
      <c r="E97" s="41" t="s">
        <v>603</v>
      </c>
    </row>
    <row r="98" spans="1:5" ht="12.75">
      <c r="A98" t="s">
        <v>60</v>
      </c>
      <c r="E98" s="39" t="s">
        <v>5</v>
      </c>
    </row>
    <row r="99" spans="1:16" ht="25.5">
      <c r="A99" t="s">
        <v>50</v>
      </c>
      <c s="34" t="s">
        <v>233</v>
      </c>
      <c s="34" t="s">
        <v>604</v>
      </c>
      <c s="35" t="s">
        <v>5</v>
      </c>
      <c s="6" t="s">
        <v>605</v>
      </c>
      <c s="36" t="s">
        <v>55</v>
      </c>
      <c s="37">
        <v>39.175</v>
      </c>
      <c s="36">
        <v>0</v>
      </c>
      <c s="36">
        <f>ROUND(G99*H99,6)</f>
      </c>
      <c r="L99" s="38">
        <v>0</v>
      </c>
      <c s="32">
        <f>ROUND(ROUND(L99,2)*ROUND(G99,3),2)</f>
      </c>
      <c s="36" t="s">
        <v>178</v>
      </c>
      <c>
        <f>(M99*21)/100</f>
      </c>
      <c t="s">
        <v>28</v>
      </c>
    </row>
    <row r="100" spans="1:5" ht="25.5">
      <c r="A100" s="35" t="s">
        <v>57</v>
      </c>
      <c r="E100" s="39" t="s">
        <v>605</v>
      </c>
    </row>
    <row r="101" spans="1:5" ht="153">
      <c r="A101" s="35" t="s">
        <v>58</v>
      </c>
      <c r="E101" s="41" t="s">
        <v>606</v>
      </c>
    </row>
    <row r="102" spans="1:5" ht="12.75">
      <c r="A102" t="s">
        <v>60</v>
      </c>
      <c r="E102" s="39" t="s">
        <v>5</v>
      </c>
    </row>
    <row r="103" spans="1:16" ht="12.75">
      <c r="A103" t="s">
        <v>50</v>
      </c>
      <c s="34" t="s">
        <v>237</v>
      </c>
      <c s="34" t="s">
        <v>607</v>
      </c>
      <c s="35" t="s">
        <v>5</v>
      </c>
      <c s="6" t="s">
        <v>608</v>
      </c>
      <c s="36" t="s">
        <v>55</v>
      </c>
      <c s="37">
        <v>40.775</v>
      </c>
      <c s="36">
        <v>0</v>
      </c>
      <c s="36">
        <f>ROUND(G103*H103,6)</f>
      </c>
      <c r="L103" s="38">
        <v>0</v>
      </c>
      <c s="32">
        <f>ROUND(ROUND(L103,2)*ROUND(G103,3),2)</f>
      </c>
      <c s="36" t="s">
        <v>178</v>
      </c>
      <c>
        <f>(M103*21)/100</f>
      </c>
      <c t="s">
        <v>28</v>
      </c>
    </row>
    <row r="104" spans="1:5" ht="12.75">
      <c r="A104" s="35" t="s">
        <v>57</v>
      </c>
      <c r="E104" s="39" t="s">
        <v>608</v>
      </c>
    </row>
    <row r="105" spans="1:5" ht="76.5">
      <c r="A105" s="35" t="s">
        <v>58</v>
      </c>
      <c r="E105" s="41" t="s">
        <v>609</v>
      </c>
    </row>
    <row r="106" spans="1:5" ht="12.75">
      <c r="A106" t="s">
        <v>60</v>
      </c>
      <c r="E106" s="39" t="s">
        <v>5</v>
      </c>
    </row>
    <row r="107" spans="1:16" ht="25.5">
      <c r="A107" t="s">
        <v>50</v>
      </c>
      <c s="34" t="s">
        <v>240</v>
      </c>
      <c s="34" t="s">
        <v>61</v>
      </c>
      <c s="35" t="s">
        <v>62</v>
      </c>
      <c s="6" t="s">
        <v>63</v>
      </c>
      <c s="36" t="s">
        <v>55</v>
      </c>
      <c s="37">
        <v>31.34</v>
      </c>
      <c s="36">
        <v>0</v>
      </c>
      <c s="36">
        <f>ROUND(G107*H107,6)</f>
      </c>
      <c r="L107" s="38">
        <v>0</v>
      </c>
      <c s="32">
        <f>ROUND(ROUND(L107,2)*ROUND(G107,3),2)</f>
      </c>
      <c s="36" t="s">
        <v>256</v>
      </c>
      <c>
        <f>(M107*21)/100</f>
      </c>
      <c t="s">
        <v>28</v>
      </c>
    </row>
    <row r="108" spans="1:5" ht="25.5">
      <c r="A108" s="35" t="s">
        <v>57</v>
      </c>
      <c r="E108" s="39" t="s">
        <v>63</v>
      </c>
    </row>
    <row r="109" spans="1:5" ht="38.25">
      <c r="A109" s="35" t="s">
        <v>58</v>
      </c>
      <c r="E109" s="41" t="s">
        <v>610</v>
      </c>
    </row>
    <row r="110" spans="1:5" ht="102">
      <c r="A110" t="s">
        <v>60</v>
      </c>
      <c r="E110" s="39" t="s">
        <v>258</v>
      </c>
    </row>
    <row r="111" spans="1:16" ht="25.5">
      <c r="A111" t="s">
        <v>50</v>
      </c>
      <c s="34" t="s">
        <v>243</v>
      </c>
      <c s="34" t="s">
        <v>90</v>
      </c>
      <c s="35" t="s">
        <v>91</v>
      </c>
      <c s="6" t="s">
        <v>611</v>
      </c>
      <c s="36" t="s">
        <v>55</v>
      </c>
      <c s="37">
        <v>2.785</v>
      </c>
      <c s="36">
        <v>0</v>
      </c>
      <c s="36">
        <f>ROUND(G111*H111,6)</f>
      </c>
      <c r="L111" s="38">
        <v>0</v>
      </c>
      <c s="32">
        <f>ROUND(ROUND(L111,2)*ROUND(G111,3),2)</f>
      </c>
      <c s="36" t="s">
        <v>256</v>
      </c>
      <c>
        <f>(M111*21)/100</f>
      </c>
      <c t="s">
        <v>28</v>
      </c>
    </row>
    <row r="112" spans="1:5" ht="25.5">
      <c r="A112" s="35" t="s">
        <v>57</v>
      </c>
      <c r="E112" s="39" t="s">
        <v>611</v>
      </c>
    </row>
    <row r="113" spans="1:5" ht="38.25">
      <c r="A113" s="35" t="s">
        <v>58</v>
      </c>
      <c r="E113" s="41" t="s">
        <v>612</v>
      </c>
    </row>
    <row r="114" spans="1:5" ht="102">
      <c r="A114" t="s">
        <v>60</v>
      </c>
      <c r="E114" s="39" t="s">
        <v>258</v>
      </c>
    </row>
    <row r="115" spans="1:16" ht="25.5">
      <c r="A115" t="s">
        <v>50</v>
      </c>
      <c s="34" t="s">
        <v>246</v>
      </c>
      <c s="34" t="s">
        <v>123</v>
      </c>
      <c s="35" t="s">
        <v>124</v>
      </c>
      <c s="6" t="s">
        <v>125</v>
      </c>
      <c s="36" t="s">
        <v>55</v>
      </c>
      <c s="37">
        <v>6.65</v>
      </c>
      <c s="36">
        <v>0</v>
      </c>
      <c s="36">
        <f>ROUND(G115*H115,6)</f>
      </c>
      <c r="L115" s="38">
        <v>0</v>
      </c>
      <c s="32">
        <f>ROUND(ROUND(L115,2)*ROUND(G115,3),2)</f>
      </c>
      <c s="36" t="s">
        <v>256</v>
      </c>
      <c>
        <f>(M115*21)/100</f>
      </c>
      <c t="s">
        <v>28</v>
      </c>
    </row>
    <row r="116" spans="1:5" ht="25.5">
      <c r="A116" s="35" t="s">
        <v>57</v>
      </c>
      <c r="E116" s="39" t="s">
        <v>125</v>
      </c>
    </row>
    <row r="117" spans="1:5" ht="38.25">
      <c r="A117" s="35" t="s">
        <v>58</v>
      </c>
      <c r="E117" s="41" t="s">
        <v>613</v>
      </c>
    </row>
    <row r="118" spans="1:5" ht="102">
      <c r="A118" t="s">
        <v>60</v>
      </c>
      <c r="E118" s="39" t="s">
        <v>258</v>
      </c>
    </row>
    <row r="119" spans="1:13" ht="12.75">
      <c r="A119" t="s">
        <v>47</v>
      </c>
      <c r="C119" s="31" t="s">
        <v>105</v>
      </c>
      <c r="E119" s="33" t="s">
        <v>614</v>
      </c>
      <c r="J119" s="32">
        <f>0</f>
      </c>
      <c s="32">
        <f>0</f>
      </c>
      <c s="32">
        <f>0+L120+L124+L128+L132</f>
      </c>
      <c s="32">
        <f>0+M120+M124+M128+M132</f>
      </c>
    </row>
    <row r="120" spans="1:16" ht="25.5">
      <c r="A120" t="s">
        <v>50</v>
      </c>
      <c s="34" t="s">
        <v>249</v>
      </c>
      <c s="34" t="s">
        <v>600</v>
      </c>
      <c s="35" t="s">
        <v>5</v>
      </c>
      <c s="6" t="s">
        <v>601</v>
      </c>
      <c s="36" t="s">
        <v>532</v>
      </c>
      <c s="37">
        <v>106.65</v>
      </c>
      <c s="36">
        <v>0</v>
      </c>
      <c s="36">
        <f>ROUND(G120*H120,6)</f>
      </c>
      <c r="L120" s="38">
        <v>0</v>
      </c>
      <c s="32">
        <f>ROUND(ROUND(L120,2)*ROUND(G120,3),2)</f>
      </c>
      <c s="36" t="s">
        <v>178</v>
      </c>
      <c>
        <f>(M120*21)/100</f>
      </c>
      <c t="s">
        <v>28</v>
      </c>
    </row>
    <row r="121" spans="1:5" ht="38.25">
      <c r="A121" s="35" t="s">
        <v>57</v>
      </c>
      <c r="E121" s="39" t="s">
        <v>602</v>
      </c>
    </row>
    <row r="122" spans="1:5" ht="51">
      <c r="A122" s="35" t="s">
        <v>58</v>
      </c>
      <c r="E122" s="41" t="s">
        <v>615</v>
      </c>
    </row>
    <row r="123" spans="1:5" ht="12.75">
      <c r="A123" t="s">
        <v>60</v>
      </c>
      <c r="E123" s="39" t="s">
        <v>5</v>
      </c>
    </row>
    <row r="124" spans="1:16" ht="25.5">
      <c r="A124" t="s">
        <v>50</v>
      </c>
      <c s="34" t="s">
        <v>252</v>
      </c>
      <c s="34" t="s">
        <v>604</v>
      </c>
      <c s="35" t="s">
        <v>5</v>
      </c>
      <c s="6" t="s">
        <v>605</v>
      </c>
      <c s="36" t="s">
        <v>55</v>
      </c>
      <c s="37">
        <v>25.063</v>
      </c>
      <c s="36">
        <v>0</v>
      </c>
      <c s="36">
        <f>ROUND(G124*H124,6)</f>
      </c>
      <c r="L124" s="38">
        <v>0</v>
      </c>
      <c s="32">
        <f>ROUND(ROUND(L124,2)*ROUND(G124,3),2)</f>
      </c>
      <c s="36" t="s">
        <v>178</v>
      </c>
      <c>
        <f>(M124*21)/100</f>
      </c>
      <c t="s">
        <v>28</v>
      </c>
    </row>
    <row r="125" spans="1:5" ht="25.5">
      <c r="A125" s="35" t="s">
        <v>57</v>
      </c>
      <c r="E125" s="39" t="s">
        <v>605</v>
      </c>
    </row>
    <row r="126" spans="1:5" ht="38.25">
      <c r="A126" s="35" t="s">
        <v>58</v>
      </c>
      <c r="E126" s="41" t="s">
        <v>616</v>
      </c>
    </row>
    <row r="127" spans="1:5" ht="12.75">
      <c r="A127" t="s">
        <v>60</v>
      </c>
      <c r="E127" s="39" t="s">
        <v>5</v>
      </c>
    </row>
    <row r="128" spans="1:16" ht="25.5">
      <c r="A128" t="s">
        <v>50</v>
      </c>
      <c s="34" t="s">
        <v>255</v>
      </c>
      <c s="34" t="s">
        <v>617</v>
      </c>
      <c s="35" t="s">
        <v>5</v>
      </c>
      <c s="6" t="s">
        <v>618</v>
      </c>
      <c s="36" t="s">
        <v>55</v>
      </c>
      <c s="37">
        <v>50.126</v>
      </c>
      <c s="36">
        <v>0</v>
      </c>
      <c s="36">
        <f>ROUND(G128*H128,6)</f>
      </c>
      <c r="L128" s="38">
        <v>0</v>
      </c>
      <c s="32">
        <f>ROUND(ROUND(L128,2)*ROUND(G128,3),2)</f>
      </c>
      <c s="36" t="s">
        <v>178</v>
      </c>
      <c>
        <f>(M128*21)/100</f>
      </c>
      <c t="s">
        <v>28</v>
      </c>
    </row>
    <row r="129" spans="1:5" ht="38.25">
      <c r="A129" s="35" t="s">
        <v>57</v>
      </c>
      <c r="E129" s="39" t="s">
        <v>619</v>
      </c>
    </row>
    <row r="130" spans="1:5" ht="25.5">
      <c r="A130" s="35" t="s">
        <v>58</v>
      </c>
      <c r="E130" s="40" t="s">
        <v>620</v>
      </c>
    </row>
    <row r="131" spans="1:5" ht="12.75">
      <c r="A131" t="s">
        <v>60</v>
      </c>
      <c r="E131" s="39" t="s">
        <v>5</v>
      </c>
    </row>
    <row r="132" spans="1:16" ht="12.75">
      <c r="A132" t="s">
        <v>50</v>
      </c>
      <c s="34" t="s">
        <v>261</v>
      </c>
      <c s="34" t="s">
        <v>607</v>
      </c>
      <c s="35" t="s">
        <v>5</v>
      </c>
      <c s="6" t="s">
        <v>608</v>
      </c>
      <c s="36" t="s">
        <v>55</v>
      </c>
      <c s="37">
        <v>25.063</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621</v>
      </c>
    </row>
    <row r="135" spans="1:5" ht="12.75">
      <c r="A135" t="s">
        <v>60</v>
      </c>
      <c r="E135" s="39" t="s">
        <v>5</v>
      </c>
    </row>
    <row r="136" spans="1:13" ht="12.75">
      <c r="A136" t="s">
        <v>47</v>
      </c>
      <c r="C136" s="31" t="s">
        <v>622</v>
      </c>
      <c r="E136" s="33" t="s">
        <v>623</v>
      </c>
      <c r="J136" s="32">
        <f>0</f>
      </c>
      <c s="32">
        <f>0</f>
      </c>
      <c s="32">
        <f>0+L137</f>
      </c>
      <c s="32">
        <f>0+M137</f>
      </c>
    </row>
    <row r="137" spans="1:16" ht="12.75">
      <c r="A137" t="s">
        <v>50</v>
      </c>
      <c s="34" t="s">
        <v>412</v>
      </c>
      <c s="34" t="s">
        <v>624</v>
      </c>
      <c s="35" t="s">
        <v>5</v>
      </c>
      <c s="6" t="s">
        <v>625</v>
      </c>
      <c s="36" t="s">
        <v>177</v>
      </c>
      <c s="37">
        <v>80</v>
      </c>
      <c s="36">
        <v>0</v>
      </c>
      <c s="36">
        <f>ROUND(G137*H137,6)</f>
      </c>
      <c r="L137" s="38">
        <v>0</v>
      </c>
      <c s="32">
        <f>ROUND(ROUND(L137,2)*ROUND(G137,3),2)</f>
      </c>
      <c s="36" t="s">
        <v>178</v>
      </c>
      <c>
        <f>(M137*21)/100</f>
      </c>
      <c t="s">
        <v>28</v>
      </c>
    </row>
    <row r="138" spans="1:5" ht="12.75">
      <c r="A138" s="35" t="s">
        <v>57</v>
      </c>
      <c r="E138" s="39" t="s">
        <v>625</v>
      </c>
    </row>
    <row r="139" spans="1:5" ht="63.75">
      <c r="A139" s="35" t="s">
        <v>58</v>
      </c>
      <c r="E139" s="41" t="s">
        <v>626</v>
      </c>
    </row>
    <row r="140" spans="1:5" ht="12.75">
      <c r="A140" t="s">
        <v>60</v>
      </c>
      <c r="E140" s="39" t="s">
        <v>5</v>
      </c>
    </row>
    <row r="141" spans="1:13" ht="12.75">
      <c r="A141" t="s">
        <v>47</v>
      </c>
      <c r="C141" s="31" t="s">
        <v>75</v>
      </c>
      <c r="E141" s="33" t="s">
        <v>627</v>
      </c>
      <c r="J141" s="32">
        <f>0</f>
      </c>
      <c s="32">
        <f>0</f>
      </c>
      <c s="32">
        <f>0+L142+L146+L150+L154+L158+L162+L166+L170+L174+L178+L182+L186+L190+L194+L198</f>
      </c>
      <c s="32">
        <f>0+M142+M146+M150+M154+M158+M162+M166+M170+M174+M178+M182+M186+M190+M194+M198</f>
      </c>
    </row>
    <row r="142" spans="1:16" ht="38.25">
      <c r="A142" t="s">
        <v>50</v>
      </c>
      <c s="34" t="s">
        <v>264</v>
      </c>
      <c s="34" t="s">
        <v>628</v>
      </c>
      <c s="35" t="s">
        <v>5</v>
      </c>
      <c s="6" t="s">
        <v>629</v>
      </c>
      <c s="36" t="s">
        <v>532</v>
      </c>
      <c s="37">
        <v>360</v>
      </c>
      <c s="36">
        <v>0</v>
      </c>
      <c s="36">
        <f>ROUND(G142*H142,6)</f>
      </c>
      <c r="L142" s="38">
        <v>0</v>
      </c>
      <c s="32">
        <f>ROUND(ROUND(L142,2)*ROUND(G142,3),2)</f>
      </c>
      <c s="36" t="s">
        <v>178</v>
      </c>
      <c>
        <f>(M142*21)/100</f>
      </c>
      <c t="s">
        <v>28</v>
      </c>
    </row>
    <row r="143" spans="1:5" ht="38.25">
      <c r="A143" s="35" t="s">
        <v>57</v>
      </c>
      <c r="E143" s="39" t="s">
        <v>630</v>
      </c>
    </row>
    <row r="144" spans="1:5" ht="51">
      <c r="A144" s="35" t="s">
        <v>58</v>
      </c>
      <c r="E144" s="41" t="s">
        <v>631</v>
      </c>
    </row>
    <row r="145" spans="1:5" ht="12.75">
      <c r="A145" t="s">
        <v>60</v>
      </c>
      <c r="E145" s="39" t="s">
        <v>5</v>
      </c>
    </row>
    <row r="146" spans="1:16" ht="12.75">
      <c r="A146" t="s">
        <v>50</v>
      </c>
      <c s="34" t="s">
        <v>267</v>
      </c>
      <c s="34" t="s">
        <v>632</v>
      </c>
      <c s="35" t="s">
        <v>5</v>
      </c>
      <c s="6" t="s">
        <v>633</v>
      </c>
      <c s="36" t="s">
        <v>532</v>
      </c>
      <c s="37">
        <v>370.8</v>
      </c>
      <c s="36">
        <v>0</v>
      </c>
      <c s="36">
        <f>ROUND(G146*H146,6)</f>
      </c>
      <c r="L146" s="38">
        <v>0</v>
      </c>
      <c s="32">
        <f>ROUND(ROUND(L146,2)*ROUND(G146,3),2)</f>
      </c>
      <c s="36" t="s">
        <v>178</v>
      </c>
      <c>
        <f>(M146*21)/100</f>
      </c>
      <c t="s">
        <v>28</v>
      </c>
    </row>
    <row r="147" spans="1:5" ht="12.75">
      <c r="A147" s="35" t="s">
        <v>57</v>
      </c>
      <c r="E147" s="39" t="s">
        <v>633</v>
      </c>
    </row>
    <row r="148" spans="1:5" ht="25.5">
      <c r="A148" s="35" t="s">
        <v>58</v>
      </c>
      <c r="E148" s="40" t="s">
        <v>634</v>
      </c>
    </row>
    <row r="149" spans="1:5" ht="12.75">
      <c r="A149" t="s">
        <v>60</v>
      </c>
      <c r="E149" s="39" t="s">
        <v>5</v>
      </c>
    </row>
    <row r="150" spans="1:16" ht="25.5">
      <c r="A150" t="s">
        <v>50</v>
      </c>
      <c s="34" t="s">
        <v>271</v>
      </c>
      <c s="34" t="s">
        <v>635</v>
      </c>
      <c s="35" t="s">
        <v>5</v>
      </c>
      <c s="6" t="s">
        <v>636</v>
      </c>
      <c s="36" t="s">
        <v>532</v>
      </c>
      <c s="37">
        <v>360</v>
      </c>
      <c s="36">
        <v>0</v>
      </c>
      <c s="36">
        <f>ROUND(G150*H150,6)</f>
      </c>
      <c r="L150" s="38">
        <v>0</v>
      </c>
      <c s="32">
        <f>ROUND(ROUND(L150,2)*ROUND(G150,3),2)</f>
      </c>
      <c s="36" t="s">
        <v>178</v>
      </c>
      <c>
        <f>(M150*21)/100</f>
      </c>
      <c t="s">
        <v>28</v>
      </c>
    </row>
    <row r="151" spans="1:5" ht="25.5">
      <c r="A151" s="35" t="s">
        <v>57</v>
      </c>
      <c r="E151" s="39" t="s">
        <v>636</v>
      </c>
    </row>
    <row r="152" spans="1:5" ht="38.25">
      <c r="A152" s="35" t="s">
        <v>58</v>
      </c>
      <c r="E152" s="41" t="s">
        <v>637</v>
      </c>
    </row>
    <row r="153" spans="1:5" ht="12.75">
      <c r="A153" t="s">
        <v>60</v>
      </c>
      <c r="E153" s="39" t="s">
        <v>5</v>
      </c>
    </row>
    <row r="154" spans="1:16" ht="38.25">
      <c r="A154" t="s">
        <v>50</v>
      </c>
      <c s="34" t="s">
        <v>274</v>
      </c>
      <c s="34" t="s">
        <v>638</v>
      </c>
      <c s="35" t="s">
        <v>5</v>
      </c>
      <c s="6" t="s">
        <v>639</v>
      </c>
      <c s="36" t="s">
        <v>532</v>
      </c>
      <c s="37">
        <v>35</v>
      </c>
      <c s="36">
        <v>0</v>
      </c>
      <c s="36">
        <f>ROUND(G154*H154,6)</f>
      </c>
      <c r="L154" s="38">
        <v>0</v>
      </c>
      <c s="32">
        <f>ROUND(ROUND(L154,2)*ROUND(G154,3),2)</f>
      </c>
      <c s="36" t="s">
        <v>178</v>
      </c>
      <c>
        <f>(M154*21)/100</f>
      </c>
      <c t="s">
        <v>28</v>
      </c>
    </row>
    <row r="155" spans="1:5" ht="51">
      <c r="A155" s="35" t="s">
        <v>57</v>
      </c>
      <c r="E155" s="39" t="s">
        <v>640</v>
      </c>
    </row>
    <row r="156" spans="1:5" ht="51">
      <c r="A156" s="35" t="s">
        <v>58</v>
      </c>
      <c r="E156" s="41" t="s">
        <v>641</v>
      </c>
    </row>
    <row r="157" spans="1:5" ht="12.75">
      <c r="A157" t="s">
        <v>60</v>
      </c>
      <c r="E157" s="39" t="s">
        <v>5</v>
      </c>
    </row>
    <row r="158" spans="1:16" ht="12.75">
      <c r="A158" t="s">
        <v>50</v>
      </c>
      <c s="34" t="s">
        <v>277</v>
      </c>
      <c s="34" t="s">
        <v>642</v>
      </c>
      <c s="35" t="s">
        <v>5</v>
      </c>
      <c s="6" t="s">
        <v>643</v>
      </c>
      <c s="36" t="s">
        <v>532</v>
      </c>
      <c s="37">
        <v>36.05</v>
      </c>
      <c s="36">
        <v>0</v>
      </c>
      <c s="36">
        <f>ROUND(G158*H158,6)</f>
      </c>
      <c r="L158" s="38">
        <v>0</v>
      </c>
      <c s="32">
        <f>ROUND(ROUND(L158,2)*ROUND(G158,3),2)</f>
      </c>
      <c s="36" t="s">
        <v>178</v>
      </c>
      <c>
        <f>(M158*21)/100</f>
      </c>
      <c t="s">
        <v>28</v>
      </c>
    </row>
    <row r="159" spans="1:5" ht="12.75">
      <c r="A159" s="35" t="s">
        <v>57</v>
      </c>
      <c r="E159" s="39" t="s">
        <v>643</v>
      </c>
    </row>
    <row r="160" spans="1:5" ht="25.5">
      <c r="A160" s="35" t="s">
        <v>58</v>
      </c>
      <c r="E160" s="40" t="s">
        <v>644</v>
      </c>
    </row>
    <row r="161" spans="1:5" ht="12.75">
      <c r="A161" t="s">
        <v>60</v>
      </c>
      <c r="E161" s="39" t="s">
        <v>5</v>
      </c>
    </row>
    <row r="162" spans="1:16" ht="25.5">
      <c r="A162" t="s">
        <v>50</v>
      </c>
      <c s="34" t="s">
        <v>280</v>
      </c>
      <c s="34" t="s">
        <v>645</v>
      </c>
      <c s="35" t="s">
        <v>5</v>
      </c>
      <c s="6" t="s">
        <v>646</v>
      </c>
      <c s="36" t="s">
        <v>532</v>
      </c>
      <c s="37">
        <v>395</v>
      </c>
      <c s="36">
        <v>0</v>
      </c>
      <c s="36">
        <f>ROUND(G162*H162,6)</f>
      </c>
      <c r="L162" s="38">
        <v>0</v>
      </c>
      <c s="32">
        <f>ROUND(ROUND(L162,2)*ROUND(G162,3),2)</f>
      </c>
      <c s="36" t="s">
        <v>178</v>
      </c>
      <c>
        <f>(M162*21)/100</f>
      </c>
      <c t="s">
        <v>28</v>
      </c>
    </row>
    <row r="163" spans="1:5" ht="25.5">
      <c r="A163" s="35" t="s">
        <v>57</v>
      </c>
      <c r="E163" s="39" t="s">
        <v>646</v>
      </c>
    </row>
    <row r="164" spans="1:5" ht="25.5">
      <c r="A164" s="35" t="s">
        <v>58</v>
      </c>
      <c r="E164" s="40" t="s">
        <v>647</v>
      </c>
    </row>
    <row r="165" spans="1:5" ht="12.75">
      <c r="A165" t="s">
        <v>60</v>
      </c>
      <c r="E165" s="39" t="s">
        <v>5</v>
      </c>
    </row>
    <row r="166" spans="1:16" ht="25.5">
      <c r="A166" t="s">
        <v>50</v>
      </c>
      <c s="34" t="s">
        <v>285</v>
      </c>
      <c s="34" t="s">
        <v>648</v>
      </c>
      <c s="35" t="s">
        <v>5</v>
      </c>
      <c s="6" t="s">
        <v>649</v>
      </c>
      <c s="36" t="s">
        <v>532</v>
      </c>
      <c s="37">
        <v>395</v>
      </c>
      <c s="36">
        <v>0</v>
      </c>
      <c s="36">
        <f>ROUND(G166*H166,6)</f>
      </c>
      <c r="L166" s="38">
        <v>0</v>
      </c>
      <c s="32">
        <f>ROUND(ROUND(L166,2)*ROUND(G166,3),2)</f>
      </c>
      <c s="36" t="s">
        <v>178</v>
      </c>
      <c>
        <f>(M166*21)/100</f>
      </c>
      <c t="s">
        <v>28</v>
      </c>
    </row>
    <row r="167" spans="1:5" ht="25.5">
      <c r="A167" s="35" t="s">
        <v>57</v>
      </c>
      <c r="E167" s="39" t="s">
        <v>649</v>
      </c>
    </row>
    <row r="168" spans="1:5" ht="25.5">
      <c r="A168" s="35" t="s">
        <v>58</v>
      </c>
      <c r="E168" s="40" t="s">
        <v>647</v>
      </c>
    </row>
    <row r="169" spans="1:5" ht="12.75">
      <c r="A169" t="s">
        <v>60</v>
      </c>
      <c r="E169" s="39" t="s">
        <v>5</v>
      </c>
    </row>
    <row r="170" spans="1:16" ht="25.5">
      <c r="A170" t="s">
        <v>50</v>
      </c>
      <c s="34" t="s">
        <v>288</v>
      </c>
      <c s="34" t="s">
        <v>650</v>
      </c>
      <c s="35" t="s">
        <v>5</v>
      </c>
      <c s="6" t="s">
        <v>651</v>
      </c>
      <c s="36" t="s">
        <v>532</v>
      </c>
      <c s="37">
        <v>395</v>
      </c>
      <c s="36">
        <v>0</v>
      </c>
      <c s="36">
        <f>ROUND(G170*H170,6)</f>
      </c>
      <c r="L170" s="38">
        <v>0</v>
      </c>
      <c s="32">
        <f>ROUND(ROUND(L170,2)*ROUND(G170,3),2)</f>
      </c>
      <c s="36" t="s">
        <v>178</v>
      </c>
      <c>
        <f>(M170*21)/100</f>
      </c>
      <c t="s">
        <v>28</v>
      </c>
    </row>
    <row r="171" spans="1:5" ht="25.5">
      <c r="A171" s="35" t="s">
        <v>57</v>
      </c>
      <c r="E171" s="39" t="s">
        <v>651</v>
      </c>
    </row>
    <row r="172" spans="1:5" ht="12.75">
      <c r="A172" s="35" t="s">
        <v>58</v>
      </c>
      <c r="E172" s="40" t="s">
        <v>5</v>
      </c>
    </row>
    <row r="173" spans="1:5" ht="12.75">
      <c r="A173" t="s">
        <v>60</v>
      </c>
      <c r="E173" s="39" t="s">
        <v>5</v>
      </c>
    </row>
    <row r="174" spans="1:16" ht="25.5">
      <c r="A174" t="s">
        <v>50</v>
      </c>
      <c s="34" t="s">
        <v>291</v>
      </c>
      <c s="34" t="s">
        <v>652</v>
      </c>
      <c s="35" t="s">
        <v>5</v>
      </c>
      <c s="6" t="s">
        <v>653</v>
      </c>
      <c s="36" t="s">
        <v>532</v>
      </c>
      <c s="37">
        <v>395</v>
      </c>
      <c s="36">
        <v>0</v>
      </c>
      <c s="36">
        <f>ROUND(G174*H174,6)</f>
      </c>
      <c r="L174" s="38">
        <v>0</v>
      </c>
      <c s="32">
        <f>ROUND(ROUND(L174,2)*ROUND(G174,3),2)</f>
      </c>
      <c s="36" t="s">
        <v>178</v>
      </c>
      <c>
        <f>(M174*21)/100</f>
      </c>
      <c t="s">
        <v>28</v>
      </c>
    </row>
    <row r="175" spans="1:5" ht="25.5">
      <c r="A175" s="35" t="s">
        <v>57</v>
      </c>
      <c r="E175" s="39" t="s">
        <v>653</v>
      </c>
    </row>
    <row r="176" spans="1:5" ht="12.75">
      <c r="A176" s="35" t="s">
        <v>58</v>
      </c>
      <c r="E176" s="40" t="s">
        <v>5</v>
      </c>
    </row>
    <row r="177" spans="1:5" ht="12.75">
      <c r="A177" t="s">
        <v>60</v>
      </c>
      <c r="E177" s="39" t="s">
        <v>5</v>
      </c>
    </row>
    <row r="178" spans="1:16" ht="25.5">
      <c r="A178" t="s">
        <v>50</v>
      </c>
      <c s="34" t="s">
        <v>293</v>
      </c>
      <c s="34" t="s">
        <v>654</v>
      </c>
      <c s="35" t="s">
        <v>5</v>
      </c>
      <c s="6" t="s">
        <v>655</v>
      </c>
      <c s="36" t="s">
        <v>532</v>
      </c>
      <c s="37">
        <v>440</v>
      </c>
      <c s="36">
        <v>0</v>
      </c>
      <c s="36">
        <f>ROUND(G178*H178,6)</f>
      </c>
      <c r="L178" s="38">
        <v>0</v>
      </c>
      <c s="32">
        <f>ROUND(ROUND(L178,2)*ROUND(G178,3),2)</f>
      </c>
      <c s="36" t="s">
        <v>178</v>
      </c>
      <c>
        <f>(M178*21)/100</f>
      </c>
      <c t="s">
        <v>28</v>
      </c>
    </row>
    <row r="179" spans="1:5" ht="25.5">
      <c r="A179" s="35" t="s">
        <v>57</v>
      </c>
      <c r="E179" s="39" t="s">
        <v>655</v>
      </c>
    </row>
    <row r="180" spans="1:5" ht="25.5">
      <c r="A180" s="35" t="s">
        <v>58</v>
      </c>
      <c r="E180" s="40" t="s">
        <v>656</v>
      </c>
    </row>
    <row r="181" spans="1:5" ht="12.75">
      <c r="A181" t="s">
        <v>60</v>
      </c>
      <c r="E181" s="39" t="s">
        <v>5</v>
      </c>
    </row>
    <row r="182" spans="1:16" ht="12.75">
      <c r="A182" t="s">
        <v>50</v>
      </c>
      <c s="34" t="s">
        <v>294</v>
      </c>
      <c s="34" t="s">
        <v>657</v>
      </c>
      <c s="35" t="s">
        <v>5</v>
      </c>
      <c s="6" t="s">
        <v>658</v>
      </c>
      <c s="36" t="s">
        <v>532</v>
      </c>
      <c s="37">
        <v>484</v>
      </c>
      <c s="36">
        <v>0</v>
      </c>
      <c s="36">
        <f>ROUND(G182*H182,6)</f>
      </c>
      <c r="L182" s="38">
        <v>0</v>
      </c>
      <c s="32">
        <f>ROUND(ROUND(L182,2)*ROUND(G182,3),2)</f>
      </c>
      <c s="36" t="s">
        <v>56</v>
      </c>
      <c>
        <f>(M182*21)/100</f>
      </c>
      <c t="s">
        <v>28</v>
      </c>
    </row>
    <row r="183" spans="1:5" ht="12.75">
      <c r="A183" s="35" t="s">
        <v>57</v>
      </c>
      <c r="E183" s="39" t="s">
        <v>658</v>
      </c>
    </row>
    <row r="184" spans="1:5" ht="12.75">
      <c r="A184" s="35" t="s">
        <v>58</v>
      </c>
      <c r="E184" s="40" t="s">
        <v>5</v>
      </c>
    </row>
    <row r="185" spans="1:5" ht="12.75">
      <c r="A185" t="s">
        <v>60</v>
      </c>
      <c r="E185" s="39" t="s">
        <v>5</v>
      </c>
    </row>
    <row r="186" spans="1:16" ht="25.5">
      <c r="A186" t="s">
        <v>50</v>
      </c>
      <c s="34" t="s">
        <v>297</v>
      </c>
      <c s="34" t="s">
        <v>659</v>
      </c>
      <c s="35" t="s">
        <v>5</v>
      </c>
      <c s="6" t="s">
        <v>660</v>
      </c>
      <c s="36" t="s">
        <v>532</v>
      </c>
      <c s="37">
        <v>85</v>
      </c>
      <c s="36">
        <v>0</v>
      </c>
      <c s="36">
        <f>ROUND(G186*H186,6)</f>
      </c>
      <c r="L186" s="38">
        <v>0</v>
      </c>
      <c s="32">
        <f>ROUND(ROUND(L186,2)*ROUND(G186,3),2)</f>
      </c>
      <c s="36" t="s">
        <v>178</v>
      </c>
      <c>
        <f>(M186*21)/100</f>
      </c>
      <c t="s">
        <v>28</v>
      </c>
    </row>
    <row r="187" spans="1:5" ht="25.5">
      <c r="A187" s="35" t="s">
        <v>57</v>
      </c>
      <c r="E187" s="39" t="s">
        <v>660</v>
      </c>
    </row>
    <row r="188" spans="1:5" ht="51">
      <c r="A188" s="35" t="s">
        <v>58</v>
      </c>
      <c r="E188" s="41" t="s">
        <v>661</v>
      </c>
    </row>
    <row r="189" spans="1:5" ht="12.75">
      <c r="A189" t="s">
        <v>60</v>
      </c>
      <c r="E189" s="39" t="s">
        <v>5</v>
      </c>
    </row>
    <row r="190" spans="1:16" ht="25.5">
      <c r="A190" t="s">
        <v>50</v>
      </c>
      <c s="34" t="s">
        <v>300</v>
      </c>
      <c s="34" t="s">
        <v>662</v>
      </c>
      <c s="35" t="s">
        <v>5</v>
      </c>
      <c s="6" t="s">
        <v>663</v>
      </c>
      <c s="36" t="s">
        <v>532</v>
      </c>
      <c s="37">
        <v>118.5</v>
      </c>
      <c s="36">
        <v>0</v>
      </c>
      <c s="36">
        <f>ROUND(G190*H190,6)</f>
      </c>
      <c r="L190" s="38">
        <v>0</v>
      </c>
      <c s="32">
        <f>ROUND(ROUND(L190,2)*ROUND(G190,3),2)</f>
      </c>
      <c s="36" t="s">
        <v>178</v>
      </c>
      <c>
        <f>(M190*21)/100</f>
      </c>
      <c t="s">
        <v>28</v>
      </c>
    </row>
    <row r="191" spans="1:5" ht="38.25">
      <c r="A191" s="35" t="s">
        <v>57</v>
      </c>
      <c r="E191" s="39" t="s">
        <v>664</v>
      </c>
    </row>
    <row r="192" spans="1:5" ht="63.75">
      <c r="A192" s="35" t="s">
        <v>58</v>
      </c>
      <c r="E192" s="41" t="s">
        <v>665</v>
      </c>
    </row>
    <row r="193" spans="1:5" ht="12.75">
      <c r="A193" t="s">
        <v>60</v>
      </c>
      <c r="E193" s="39" t="s">
        <v>5</v>
      </c>
    </row>
    <row r="194" spans="1:16" ht="12.75">
      <c r="A194" t="s">
        <v>50</v>
      </c>
      <c s="34" t="s">
        <v>302</v>
      </c>
      <c s="34" t="s">
        <v>666</v>
      </c>
      <c s="35" t="s">
        <v>5</v>
      </c>
      <c s="6" t="s">
        <v>667</v>
      </c>
      <c s="36" t="s">
        <v>532</v>
      </c>
      <c s="37">
        <v>11.85</v>
      </c>
      <c s="36">
        <v>0</v>
      </c>
      <c s="36">
        <f>ROUND(G194*H194,6)</f>
      </c>
      <c r="L194" s="38">
        <v>0</v>
      </c>
      <c s="32">
        <f>ROUND(ROUND(L194,2)*ROUND(G194,3),2)</f>
      </c>
      <c s="36" t="s">
        <v>178</v>
      </c>
      <c>
        <f>(M194*21)/100</f>
      </c>
      <c t="s">
        <v>28</v>
      </c>
    </row>
    <row r="195" spans="1:5" ht="12.75">
      <c r="A195" s="35" t="s">
        <v>57</v>
      </c>
      <c r="E195" s="39" t="s">
        <v>667</v>
      </c>
    </row>
    <row r="196" spans="1:5" ht="38.25">
      <c r="A196" s="35" t="s">
        <v>58</v>
      </c>
      <c r="E196" s="41" t="s">
        <v>668</v>
      </c>
    </row>
    <row r="197" spans="1:5" ht="12.75">
      <c r="A197" t="s">
        <v>60</v>
      </c>
      <c r="E197" s="39" t="s">
        <v>5</v>
      </c>
    </row>
    <row r="198" spans="1:16" ht="25.5">
      <c r="A198" t="s">
        <v>50</v>
      </c>
      <c s="34" t="s">
        <v>305</v>
      </c>
      <c s="34" t="s">
        <v>669</v>
      </c>
      <c s="35" t="s">
        <v>5</v>
      </c>
      <c s="6" t="s">
        <v>670</v>
      </c>
      <c s="36" t="s">
        <v>532</v>
      </c>
      <c s="37">
        <v>118.5</v>
      </c>
      <c s="36">
        <v>0</v>
      </c>
      <c s="36">
        <f>ROUND(G198*H198,6)</f>
      </c>
      <c r="L198" s="38">
        <v>0</v>
      </c>
      <c s="32">
        <f>ROUND(ROUND(L198,2)*ROUND(G198,3),2)</f>
      </c>
      <c s="36" t="s">
        <v>178</v>
      </c>
      <c>
        <f>(M198*21)/100</f>
      </c>
      <c t="s">
        <v>28</v>
      </c>
    </row>
    <row r="199" spans="1:5" ht="25.5">
      <c r="A199" s="35" t="s">
        <v>57</v>
      </c>
      <c r="E199" s="39" t="s">
        <v>670</v>
      </c>
    </row>
    <row r="200" spans="1:5" ht="51">
      <c r="A200" s="35" t="s">
        <v>58</v>
      </c>
      <c r="E200" s="41" t="s">
        <v>671</v>
      </c>
    </row>
    <row r="201" spans="1:5" ht="12.75">
      <c r="A201" t="s">
        <v>60</v>
      </c>
      <c r="E201" s="39" t="s">
        <v>5</v>
      </c>
    </row>
    <row r="202" spans="1:13" ht="12.75">
      <c r="A202" t="s">
        <v>47</v>
      </c>
      <c r="C202" s="31" t="s">
        <v>94</v>
      </c>
      <c r="E202" s="33" t="s">
        <v>672</v>
      </c>
      <c r="J202" s="32">
        <f>0</f>
      </c>
      <c s="32">
        <f>0</f>
      </c>
      <c s="32">
        <f>0+L203+L207+L211+L215+L219+L223+L227+L231+L235+L239+L243+L247+L251+L255+L259</f>
      </c>
      <c s="32">
        <f>0+M203+M207+M211+M215+M219+M223+M227+M231+M235+M239+M243+M247+M251+M255+M259</f>
      </c>
    </row>
    <row r="203" spans="1:16" ht="25.5">
      <c r="A203" t="s">
        <v>50</v>
      </c>
      <c s="34" t="s">
        <v>306</v>
      </c>
      <c s="34" t="s">
        <v>673</v>
      </c>
      <c s="35" t="s">
        <v>5</v>
      </c>
      <c s="6" t="s">
        <v>674</v>
      </c>
      <c s="36" t="s">
        <v>177</v>
      </c>
      <c s="37">
        <v>92</v>
      </c>
      <c s="36">
        <v>0</v>
      </c>
      <c s="36">
        <f>ROUND(G203*H203,6)</f>
      </c>
      <c r="L203" s="38">
        <v>0</v>
      </c>
      <c s="32">
        <f>ROUND(ROUND(L203,2)*ROUND(G203,3),2)</f>
      </c>
      <c s="36" t="s">
        <v>178</v>
      </c>
      <c>
        <f>(M203*21)/100</f>
      </c>
      <c t="s">
        <v>28</v>
      </c>
    </row>
    <row r="204" spans="1:5" ht="38.25">
      <c r="A204" s="35" t="s">
        <v>57</v>
      </c>
      <c r="E204" s="39" t="s">
        <v>675</v>
      </c>
    </row>
    <row r="205" spans="1:5" ht="63.75">
      <c r="A205" s="35" t="s">
        <v>58</v>
      </c>
      <c r="E205" s="41" t="s">
        <v>676</v>
      </c>
    </row>
    <row r="206" spans="1:5" ht="12.75">
      <c r="A206" t="s">
        <v>60</v>
      </c>
      <c r="E206" s="39" t="s">
        <v>5</v>
      </c>
    </row>
    <row r="207" spans="1:16" ht="12.75">
      <c r="A207" t="s">
        <v>50</v>
      </c>
      <c s="34" t="s">
        <v>309</v>
      </c>
      <c s="34" t="s">
        <v>677</v>
      </c>
      <c s="35" t="s">
        <v>5</v>
      </c>
      <c s="6" t="s">
        <v>678</v>
      </c>
      <c s="36" t="s">
        <v>177</v>
      </c>
      <c s="37">
        <v>94.76</v>
      </c>
      <c s="36">
        <v>0</v>
      </c>
      <c s="36">
        <f>ROUND(G207*H207,6)</f>
      </c>
      <c r="L207" s="38">
        <v>0</v>
      </c>
      <c s="32">
        <f>ROUND(ROUND(L207,2)*ROUND(G207,3),2)</f>
      </c>
      <c s="36" t="s">
        <v>178</v>
      </c>
      <c>
        <f>(M207*21)/100</f>
      </c>
      <c t="s">
        <v>28</v>
      </c>
    </row>
    <row r="208" spans="1:5" ht="12.75">
      <c r="A208" s="35" t="s">
        <v>57</v>
      </c>
      <c r="E208" s="39" t="s">
        <v>678</v>
      </c>
    </row>
    <row r="209" spans="1:5" ht="25.5">
      <c r="A209" s="35" t="s">
        <v>58</v>
      </c>
      <c r="E209" s="40" t="s">
        <v>679</v>
      </c>
    </row>
    <row r="210" spans="1:5" ht="12.75">
      <c r="A210" t="s">
        <v>60</v>
      </c>
      <c r="E210" s="39" t="s">
        <v>5</v>
      </c>
    </row>
    <row r="211" spans="1:16" ht="38.25">
      <c r="A211" t="s">
        <v>50</v>
      </c>
      <c s="34" t="s">
        <v>310</v>
      </c>
      <c s="34" t="s">
        <v>680</v>
      </c>
      <c s="35" t="s">
        <v>5</v>
      </c>
      <c s="6" t="s">
        <v>681</v>
      </c>
      <c s="36" t="s">
        <v>177</v>
      </c>
      <c s="37">
        <v>82</v>
      </c>
      <c s="36">
        <v>0</v>
      </c>
      <c s="36">
        <f>ROUND(G211*H211,6)</f>
      </c>
      <c r="L211" s="38">
        <v>0</v>
      </c>
      <c s="32">
        <f>ROUND(ROUND(L211,2)*ROUND(G211,3),2)</f>
      </c>
      <c s="36" t="s">
        <v>178</v>
      </c>
      <c>
        <f>(M211*21)/100</f>
      </c>
      <c t="s">
        <v>28</v>
      </c>
    </row>
    <row r="212" spans="1:5" ht="38.25">
      <c r="A212" s="35" t="s">
        <v>57</v>
      </c>
      <c r="E212" s="39" t="s">
        <v>682</v>
      </c>
    </row>
    <row r="213" spans="1:5" ht="51">
      <c r="A213" s="35" t="s">
        <v>58</v>
      </c>
      <c r="E213" s="41" t="s">
        <v>683</v>
      </c>
    </row>
    <row r="214" spans="1:5" ht="12.75">
      <c r="A214" t="s">
        <v>60</v>
      </c>
      <c r="E214" s="39" t="s">
        <v>5</v>
      </c>
    </row>
    <row r="215" spans="1:16" ht="12.75">
      <c r="A215" t="s">
        <v>50</v>
      </c>
      <c s="34" t="s">
        <v>311</v>
      </c>
      <c s="34" t="s">
        <v>684</v>
      </c>
      <c s="35" t="s">
        <v>5</v>
      </c>
      <c s="6" t="s">
        <v>685</v>
      </c>
      <c s="36" t="s">
        <v>177</v>
      </c>
      <c s="37">
        <v>84.46</v>
      </c>
      <c s="36">
        <v>0</v>
      </c>
      <c s="36">
        <f>ROUND(G215*H215,6)</f>
      </c>
      <c r="L215" s="38">
        <v>0</v>
      </c>
      <c s="32">
        <f>ROUND(ROUND(L215,2)*ROUND(G215,3),2)</f>
      </c>
      <c s="36" t="s">
        <v>178</v>
      </c>
      <c>
        <f>(M215*21)/100</f>
      </c>
      <c t="s">
        <v>28</v>
      </c>
    </row>
    <row r="216" spans="1:5" ht="12.75">
      <c r="A216" s="35" t="s">
        <v>57</v>
      </c>
      <c r="E216" s="39" t="s">
        <v>685</v>
      </c>
    </row>
    <row r="217" spans="1:5" ht="25.5">
      <c r="A217" s="35" t="s">
        <v>58</v>
      </c>
      <c r="E217" s="40" t="s">
        <v>686</v>
      </c>
    </row>
    <row r="218" spans="1:5" ht="12.75">
      <c r="A218" t="s">
        <v>60</v>
      </c>
      <c r="E218" s="39" t="s">
        <v>5</v>
      </c>
    </row>
    <row r="219" spans="1:16" ht="12.75">
      <c r="A219" t="s">
        <v>50</v>
      </c>
      <c s="34" t="s">
        <v>314</v>
      </c>
      <c s="34" t="s">
        <v>687</v>
      </c>
      <c s="35" t="s">
        <v>5</v>
      </c>
      <c s="6" t="s">
        <v>688</v>
      </c>
      <c s="36" t="s">
        <v>539</v>
      </c>
      <c s="37">
        <v>15.66</v>
      </c>
      <c s="36">
        <v>0</v>
      </c>
      <c s="36">
        <f>ROUND(G219*H219,6)</f>
      </c>
      <c r="L219" s="38">
        <v>0</v>
      </c>
      <c s="32">
        <f>ROUND(ROUND(L219,2)*ROUND(G219,3),2)</f>
      </c>
      <c s="36" t="s">
        <v>178</v>
      </c>
      <c>
        <f>(M219*21)/100</f>
      </c>
      <c t="s">
        <v>28</v>
      </c>
    </row>
    <row r="220" spans="1:5" ht="12.75">
      <c r="A220" s="35" t="s">
        <v>57</v>
      </c>
      <c r="E220" s="39" t="s">
        <v>688</v>
      </c>
    </row>
    <row r="221" spans="1:5" ht="25.5">
      <c r="A221" s="35" t="s">
        <v>58</v>
      </c>
      <c r="E221" s="40" t="s">
        <v>689</v>
      </c>
    </row>
    <row r="222" spans="1:5" ht="12.75">
      <c r="A222" t="s">
        <v>60</v>
      </c>
      <c r="E222" s="39" t="s">
        <v>5</v>
      </c>
    </row>
    <row r="223" spans="1:16" ht="12.75">
      <c r="A223" t="s">
        <v>50</v>
      </c>
      <c s="34" t="s">
        <v>317</v>
      </c>
      <c s="34" t="s">
        <v>690</v>
      </c>
      <c s="35" t="s">
        <v>5</v>
      </c>
      <c s="6" t="s">
        <v>691</v>
      </c>
      <c s="36" t="s">
        <v>532</v>
      </c>
      <c s="37">
        <v>533</v>
      </c>
      <c s="36">
        <v>0</v>
      </c>
      <c s="36">
        <f>ROUND(G223*H223,6)</f>
      </c>
      <c r="L223" s="38">
        <v>0</v>
      </c>
      <c s="32">
        <f>ROUND(ROUND(L223,2)*ROUND(G223,3),2)</f>
      </c>
      <c s="36" t="s">
        <v>56</v>
      </c>
      <c>
        <f>(M223*21)/100</f>
      </c>
      <c t="s">
        <v>28</v>
      </c>
    </row>
    <row r="224" spans="1:5" ht="12.75">
      <c r="A224" s="35" t="s">
        <v>57</v>
      </c>
      <c r="E224" s="39" t="s">
        <v>691</v>
      </c>
    </row>
    <row r="225" spans="1:5" ht="38.25">
      <c r="A225" s="35" t="s">
        <v>58</v>
      </c>
      <c r="E225" s="41" t="s">
        <v>692</v>
      </c>
    </row>
    <row r="226" spans="1:5" ht="12.75">
      <c r="A226" t="s">
        <v>60</v>
      </c>
      <c r="E226" s="39" t="s">
        <v>5</v>
      </c>
    </row>
    <row r="227" spans="1:16" ht="25.5">
      <c r="A227" t="s">
        <v>50</v>
      </c>
      <c s="34" t="s">
        <v>319</v>
      </c>
      <c s="34" t="s">
        <v>693</v>
      </c>
      <c s="35" t="s">
        <v>5</v>
      </c>
      <c s="6" t="s">
        <v>694</v>
      </c>
      <c s="36" t="s">
        <v>214</v>
      </c>
      <c s="37">
        <v>3</v>
      </c>
      <c s="36">
        <v>0</v>
      </c>
      <c s="36">
        <f>ROUND(G227*H227,6)</f>
      </c>
      <c r="L227" s="38">
        <v>0</v>
      </c>
      <c s="32">
        <f>ROUND(ROUND(L227,2)*ROUND(G227,3),2)</f>
      </c>
      <c s="36" t="s">
        <v>178</v>
      </c>
      <c>
        <f>(M227*21)/100</f>
      </c>
      <c t="s">
        <v>28</v>
      </c>
    </row>
    <row r="228" spans="1:5" ht="25.5">
      <c r="A228" s="35" t="s">
        <v>57</v>
      </c>
      <c r="E228" s="39" t="s">
        <v>694</v>
      </c>
    </row>
    <row r="229" spans="1:5" ht="153">
      <c r="A229" s="35" t="s">
        <v>58</v>
      </c>
      <c r="E229" s="41" t="s">
        <v>695</v>
      </c>
    </row>
    <row r="230" spans="1:5" ht="12.75">
      <c r="A230" t="s">
        <v>60</v>
      </c>
      <c r="E230" s="39" t="s">
        <v>5</v>
      </c>
    </row>
    <row r="231" spans="1:16" ht="12.75">
      <c r="A231" t="s">
        <v>50</v>
      </c>
      <c s="34" t="s">
        <v>320</v>
      </c>
      <c s="34" t="s">
        <v>696</v>
      </c>
      <c s="35" t="s">
        <v>5</v>
      </c>
      <c s="6" t="s">
        <v>697</v>
      </c>
      <c s="36" t="s">
        <v>214</v>
      </c>
      <c s="37">
        <v>2</v>
      </c>
      <c s="36">
        <v>0</v>
      </c>
      <c s="36">
        <f>ROUND(G231*H231,6)</f>
      </c>
      <c r="L231" s="38">
        <v>0</v>
      </c>
      <c s="32">
        <f>ROUND(ROUND(L231,2)*ROUND(G231,3),2)</f>
      </c>
      <c s="36" t="s">
        <v>178</v>
      </c>
      <c>
        <f>(M231*21)/100</f>
      </c>
      <c t="s">
        <v>28</v>
      </c>
    </row>
    <row r="232" spans="1:5" ht="12.75">
      <c r="A232" s="35" t="s">
        <v>57</v>
      </c>
      <c r="E232" s="39" t="s">
        <v>697</v>
      </c>
    </row>
    <row r="233" spans="1:5" ht="12.75">
      <c r="A233" s="35" t="s">
        <v>58</v>
      </c>
      <c r="E233" s="40" t="s">
        <v>5</v>
      </c>
    </row>
    <row r="234" spans="1:5" ht="12.75">
      <c r="A234" t="s">
        <v>60</v>
      </c>
      <c r="E234" s="39" t="s">
        <v>5</v>
      </c>
    </row>
    <row r="235" spans="1:16" ht="12.75">
      <c r="A235" t="s">
        <v>50</v>
      </c>
      <c s="34" t="s">
        <v>321</v>
      </c>
      <c s="34" t="s">
        <v>698</v>
      </c>
      <c s="35" t="s">
        <v>5</v>
      </c>
      <c s="6" t="s">
        <v>699</v>
      </c>
      <c s="36" t="s">
        <v>214</v>
      </c>
      <c s="37">
        <v>1</v>
      </c>
      <c s="36">
        <v>0</v>
      </c>
      <c s="36">
        <f>ROUND(G235*H235,6)</f>
      </c>
      <c r="L235" s="38">
        <v>0</v>
      </c>
      <c s="32">
        <f>ROUND(ROUND(L235,2)*ROUND(G235,3),2)</f>
      </c>
      <c s="36" t="s">
        <v>178</v>
      </c>
      <c>
        <f>(M235*21)/100</f>
      </c>
      <c t="s">
        <v>28</v>
      </c>
    </row>
    <row r="236" spans="1:5" ht="12.75">
      <c r="A236" s="35" t="s">
        <v>57</v>
      </c>
      <c r="E236" s="39" t="s">
        <v>699</v>
      </c>
    </row>
    <row r="237" spans="1:5" ht="12.75">
      <c r="A237" s="35" t="s">
        <v>58</v>
      </c>
      <c r="E237" s="40" t="s">
        <v>5</v>
      </c>
    </row>
    <row r="238" spans="1:5" ht="12.75">
      <c r="A238" t="s">
        <v>60</v>
      </c>
      <c r="E238" s="39" t="s">
        <v>5</v>
      </c>
    </row>
    <row r="239" spans="1:16" ht="12.75">
      <c r="A239" t="s">
        <v>50</v>
      </c>
      <c s="34" t="s">
        <v>324</v>
      </c>
      <c s="34" t="s">
        <v>700</v>
      </c>
      <c s="35" t="s">
        <v>5</v>
      </c>
      <c s="6" t="s">
        <v>701</v>
      </c>
      <c s="36" t="s">
        <v>214</v>
      </c>
      <c s="37">
        <v>2</v>
      </c>
      <c s="36">
        <v>0</v>
      </c>
      <c s="36">
        <f>ROUND(G239*H239,6)</f>
      </c>
      <c r="L239" s="38">
        <v>0</v>
      </c>
      <c s="32">
        <f>ROUND(ROUND(L239,2)*ROUND(G239,3),2)</f>
      </c>
      <c s="36" t="s">
        <v>178</v>
      </c>
      <c>
        <f>(M239*21)/100</f>
      </c>
      <c t="s">
        <v>28</v>
      </c>
    </row>
    <row r="240" spans="1:5" ht="12.75">
      <c r="A240" s="35" t="s">
        <v>57</v>
      </c>
      <c r="E240" s="39" t="s">
        <v>701</v>
      </c>
    </row>
    <row r="241" spans="1:5" ht="12.75">
      <c r="A241" s="35" t="s">
        <v>58</v>
      </c>
      <c r="E241" s="40" t="s">
        <v>5</v>
      </c>
    </row>
    <row r="242" spans="1:5" ht="12.75">
      <c r="A242" t="s">
        <v>60</v>
      </c>
      <c r="E242" s="39" t="s">
        <v>5</v>
      </c>
    </row>
    <row r="243" spans="1:16" ht="12.75">
      <c r="A243" t="s">
        <v>50</v>
      </c>
      <c s="34" t="s">
        <v>325</v>
      </c>
      <c s="34" t="s">
        <v>702</v>
      </c>
      <c s="35" t="s">
        <v>5</v>
      </c>
      <c s="6" t="s">
        <v>703</v>
      </c>
      <c s="36" t="s">
        <v>214</v>
      </c>
      <c s="37">
        <v>2.02</v>
      </c>
      <c s="36">
        <v>0</v>
      </c>
      <c s="36">
        <f>ROUND(G243*H243,6)</f>
      </c>
      <c r="L243" s="38">
        <v>0</v>
      </c>
      <c s="32">
        <f>ROUND(ROUND(L243,2)*ROUND(G243,3),2)</f>
      </c>
      <c s="36" t="s">
        <v>178</v>
      </c>
      <c>
        <f>(M243*21)/100</f>
      </c>
      <c t="s">
        <v>28</v>
      </c>
    </row>
    <row r="244" spans="1:5" ht="12.75">
      <c r="A244" s="35" t="s">
        <v>57</v>
      </c>
      <c r="E244" s="39" t="s">
        <v>703</v>
      </c>
    </row>
    <row r="245" spans="1:5" ht="25.5">
      <c r="A245" s="35" t="s">
        <v>58</v>
      </c>
      <c r="E245" s="40" t="s">
        <v>704</v>
      </c>
    </row>
    <row r="246" spans="1:5" ht="12.75">
      <c r="A246" t="s">
        <v>60</v>
      </c>
      <c r="E246" s="39" t="s">
        <v>5</v>
      </c>
    </row>
    <row r="247" spans="1:16" ht="25.5">
      <c r="A247" t="s">
        <v>50</v>
      </c>
      <c s="34" t="s">
        <v>327</v>
      </c>
      <c s="34" t="s">
        <v>705</v>
      </c>
      <c s="35" t="s">
        <v>5</v>
      </c>
      <c s="6" t="s">
        <v>706</v>
      </c>
      <c s="36" t="s">
        <v>177</v>
      </c>
      <c s="37">
        <v>175</v>
      </c>
      <c s="36">
        <v>0</v>
      </c>
      <c s="36">
        <f>ROUND(G247*H247,6)</f>
      </c>
      <c r="L247" s="38">
        <v>0</v>
      </c>
      <c s="32">
        <f>ROUND(ROUND(L247,2)*ROUND(G247,3),2)</f>
      </c>
      <c s="36" t="s">
        <v>178</v>
      </c>
      <c>
        <f>(M247*21)/100</f>
      </c>
      <c t="s">
        <v>28</v>
      </c>
    </row>
    <row r="248" spans="1:5" ht="25.5">
      <c r="A248" s="35" t="s">
        <v>57</v>
      </c>
      <c r="E248" s="39" t="s">
        <v>706</v>
      </c>
    </row>
    <row r="249" spans="1:5" ht="114.75">
      <c r="A249" s="35" t="s">
        <v>58</v>
      </c>
      <c r="E249" s="41" t="s">
        <v>707</v>
      </c>
    </row>
    <row r="250" spans="1:5" ht="12.75">
      <c r="A250" t="s">
        <v>60</v>
      </c>
      <c r="E250" s="39" t="s">
        <v>5</v>
      </c>
    </row>
    <row r="251" spans="1:16" ht="25.5">
      <c r="A251" t="s">
        <v>50</v>
      </c>
      <c s="34" t="s">
        <v>328</v>
      </c>
      <c s="34" t="s">
        <v>708</v>
      </c>
      <c s="35" t="s">
        <v>5</v>
      </c>
      <c s="6" t="s">
        <v>709</v>
      </c>
      <c s="36" t="s">
        <v>177</v>
      </c>
      <c s="37">
        <v>175</v>
      </c>
      <c s="36">
        <v>0</v>
      </c>
      <c s="36">
        <f>ROUND(G251*H251,6)</f>
      </c>
      <c r="L251" s="38">
        <v>0</v>
      </c>
      <c s="32">
        <f>ROUND(ROUND(L251,2)*ROUND(G251,3),2)</f>
      </c>
      <c s="36" t="s">
        <v>178</v>
      </c>
      <c>
        <f>(M251*21)/100</f>
      </c>
      <c t="s">
        <v>28</v>
      </c>
    </row>
    <row r="252" spans="1:5" ht="25.5">
      <c r="A252" s="35" t="s">
        <v>57</v>
      </c>
      <c r="E252" s="39" t="s">
        <v>709</v>
      </c>
    </row>
    <row r="253" spans="1:5" ht="12.75">
      <c r="A253" s="35" t="s">
        <v>58</v>
      </c>
      <c r="E253" s="40" t="s">
        <v>5</v>
      </c>
    </row>
    <row r="254" spans="1:5" ht="12.75">
      <c r="A254" t="s">
        <v>60</v>
      </c>
      <c r="E254" s="39" t="s">
        <v>5</v>
      </c>
    </row>
    <row r="255" spans="1:16" ht="25.5">
      <c r="A255" t="s">
        <v>50</v>
      </c>
      <c s="34" t="s">
        <v>329</v>
      </c>
      <c s="34" t="s">
        <v>710</v>
      </c>
      <c s="35" t="s">
        <v>5</v>
      </c>
      <c s="6" t="s">
        <v>711</v>
      </c>
      <c s="36" t="s">
        <v>532</v>
      </c>
      <c s="37">
        <v>12</v>
      </c>
      <c s="36">
        <v>0</v>
      </c>
      <c s="36">
        <f>ROUND(G255*H255,6)</f>
      </c>
      <c r="L255" s="38">
        <v>0</v>
      </c>
      <c s="32">
        <f>ROUND(ROUND(L255,2)*ROUND(G255,3),2)</f>
      </c>
      <c s="36" t="s">
        <v>178</v>
      </c>
      <c>
        <f>(M255*21)/100</f>
      </c>
      <c t="s">
        <v>28</v>
      </c>
    </row>
    <row r="256" spans="1:5" ht="25.5">
      <c r="A256" s="35" t="s">
        <v>57</v>
      </c>
      <c r="E256" s="39" t="s">
        <v>711</v>
      </c>
    </row>
    <row r="257" spans="1:5" ht="51">
      <c r="A257" s="35" t="s">
        <v>58</v>
      </c>
      <c r="E257" s="41" t="s">
        <v>712</v>
      </c>
    </row>
    <row r="258" spans="1:5" ht="12.75">
      <c r="A258" t="s">
        <v>60</v>
      </c>
      <c r="E258" s="39" t="s">
        <v>5</v>
      </c>
    </row>
    <row r="259" spans="1:16" ht="25.5">
      <c r="A259" t="s">
        <v>50</v>
      </c>
      <c s="34" t="s">
        <v>331</v>
      </c>
      <c s="34" t="s">
        <v>713</v>
      </c>
      <c s="35" t="s">
        <v>5</v>
      </c>
      <c s="6" t="s">
        <v>714</v>
      </c>
      <c s="36" t="s">
        <v>532</v>
      </c>
      <c s="37">
        <v>12</v>
      </c>
      <c s="36">
        <v>0</v>
      </c>
      <c s="36">
        <f>ROUND(G259*H259,6)</f>
      </c>
      <c r="L259" s="38">
        <v>0</v>
      </c>
      <c s="32">
        <f>ROUND(ROUND(L259,2)*ROUND(G259,3),2)</f>
      </c>
      <c s="36" t="s">
        <v>178</v>
      </c>
      <c>
        <f>(M259*21)/100</f>
      </c>
      <c t="s">
        <v>28</v>
      </c>
    </row>
    <row r="260" spans="1:5" ht="25.5">
      <c r="A260" s="35" t="s">
        <v>57</v>
      </c>
      <c r="E260" s="39" t="s">
        <v>714</v>
      </c>
    </row>
    <row r="261" spans="1:5" ht="12.75">
      <c r="A261" s="35" t="s">
        <v>58</v>
      </c>
      <c r="E261" s="40" t="s">
        <v>5</v>
      </c>
    </row>
    <row r="262" spans="1:5" ht="12.75">
      <c r="A262" t="s">
        <v>60</v>
      </c>
      <c r="E262" s="39" t="s">
        <v>5</v>
      </c>
    </row>
    <row r="263" spans="1:13" ht="12.75">
      <c r="A263" t="s">
        <v>47</v>
      </c>
      <c r="C263" s="31" t="s">
        <v>715</v>
      </c>
      <c r="E263" s="33" t="s">
        <v>716</v>
      </c>
      <c r="J263" s="32">
        <f>0</f>
      </c>
      <c s="32">
        <f>0</f>
      </c>
      <c s="32">
        <f>0+L264+L268</f>
      </c>
      <c s="32">
        <f>0+M264+M268</f>
      </c>
    </row>
    <row r="264" spans="1:16" ht="25.5">
      <c r="A264" t="s">
        <v>50</v>
      </c>
      <c s="34" t="s">
        <v>408</v>
      </c>
      <c s="34" t="s">
        <v>717</v>
      </c>
      <c s="35" t="s">
        <v>5</v>
      </c>
      <c s="6" t="s">
        <v>718</v>
      </c>
      <c s="36" t="s">
        <v>55</v>
      </c>
      <c s="37">
        <v>603.164</v>
      </c>
      <c s="36">
        <v>0</v>
      </c>
      <c s="36">
        <f>ROUND(G264*H264,6)</f>
      </c>
      <c r="L264" s="38">
        <v>0</v>
      </c>
      <c s="32">
        <f>ROUND(ROUND(L264,2)*ROUND(G264,3),2)</f>
      </c>
      <c s="36" t="s">
        <v>178</v>
      </c>
      <c>
        <f>(M264*21)/100</f>
      </c>
      <c t="s">
        <v>28</v>
      </c>
    </row>
    <row r="265" spans="1:5" ht="25.5">
      <c r="A265" s="35" t="s">
        <v>57</v>
      </c>
      <c r="E265" s="39" t="s">
        <v>718</v>
      </c>
    </row>
    <row r="266" spans="1:5" ht="63.75">
      <c r="A266" s="35" t="s">
        <v>58</v>
      </c>
      <c r="E266" s="40" t="s">
        <v>719</v>
      </c>
    </row>
    <row r="267" spans="1:5" ht="12.75">
      <c r="A267" t="s">
        <v>60</v>
      </c>
      <c r="E267" s="39" t="s">
        <v>5</v>
      </c>
    </row>
    <row r="268" spans="1:16" ht="38.25">
      <c r="A268" t="s">
        <v>50</v>
      </c>
      <c s="34" t="s">
        <v>409</v>
      </c>
      <c s="34" t="s">
        <v>720</v>
      </c>
      <c s="35" t="s">
        <v>5</v>
      </c>
      <c s="6" t="s">
        <v>721</v>
      </c>
      <c s="36" t="s">
        <v>55</v>
      </c>
      <c s="37">
        <v>603.164</v>
      </c>
      <c s="36">
        <v>0</v>
      </c>
      <c s="36">
        <f>ROUND(G268*H268,6)</f>
      </c>
      <c r="L268" s="38">
        <v>0</v>
      </c>
      <c s="32">
        <f>ROUND(ROUND(L268,2)*ROUND(G268,3),2)</f>
      </c>
      <c s="36" t="s">
        <v>178</v>
      </c>
      <c>
        <f>(M268*21)/100</f>
      </c>
      <c t="s">
        <v>28</v>
      </c>
    </row>
    <row r="269" spans="1:5" ht="38.25">
      <c r="A269" s="35" t="s">
        <v>57</v>
      </c>
      <c r="E269" s="39" t="s">
        <v>722</v>
      </c>
    </row>
    <row r="270" spans="1:5" ht="12.75">
      <c r="A270" s="35" t="s">
        <v>58</v>
      </c>
      <c r="E270" s="40" t="s">
        <v>5</v>
      </c>
    </row>
    <row r="271" spans="1:5" ht="12.75">
      <c r="A271" t="s">
        <v>60</v>
      </c>
      <c r="E271" s="39" t="s">
        <v>5</v>
      </c>
    </row>
    <row r="272" spans="1:13" ht="12.75">
      <c r="A272" t="s">
        <v>47</v>
      </c>
      <c r="C272" s="31" t="s">
        <v>723</v>
      </c>
      <c r="E272" s="33" t="s">
        <v>724</v>
      </c>
      <c r="J272" s="32">
        <f>0</f>
      </c>
      <c s="32">
        <f>0</f>
      </c>
      <c s="32">
        <f>0+L273</f>
      </c>
      <c s="32">
        <f>0+M273</f>
      </c>
    </row>
    <row r="273" spans="1:16" ht="38.25">
      <c r="A273" t="s">
        <v>50</v>
      </c>
      <c s="34" t="s">
        <v>413</v>
      </c>
      <c s="34" t="s">
        <v>725</v>
      </c>
      <c s="35" t="s">
        <v>5</v>
      </c>
      <c s="6" t="s">
        <v>726</v>
      </c>
      <c s="36" t="s">
        <v>727</v>
      </c>
      <c s="37">
        <v>160</v>
      </c>
      <c s="36">
        <v>0</v>
      </c>
      <c s="36">
        <f>ROUND(G273*H273,6)</f>
      </c>
      <c r="L273" s="38">
        <v>0</v>
      </c>
      <c s="32">
        <f>ROUND(ROUND(L273,2)*ROUND(G273,3),2)</f>
      </c>
      <c s="36" t="s">
        <v>56</v>
      </c>
      <c>
        <f>(M273*21)/100</f>
      </c>
      <c t="s">
        <v>28</v>
      </c>
    </row>
    <row r="274" spans="1:5" ht="63.75">
      <c r="A274" s="35" t="s">
        <v>57</v>
      </c>
      <c r="E274" s="39" t="s">
        <v>728</v>
      </c>
    </row>
    <row r="275" spans="1:5" ht="76.5">
      <c r="A275" s="35" t="s">
        <v>58</v>
      </c>
      <c r="E275" s="41" t="s">
        <v>729</v>
      </c>
    </row>
    <row r="276" spans="1:5" ht="12.75">
      <c r="A276" t="s">
        <v>60</v>
      </c>
      <c r="E2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COUNTIFS(L8:L473,"=0",A8:A473,"P")+COUNTIFS(L8:L473,"",A8:A473,"P")+SUM(Q8:Q473)</f>
      </c>
    </row>
    <row r="8" spans="1:13" ht="25.5">
      <c r="A8" t="s">
        <v>45</v>
      </c>
      <c r="C8" s="28" t="s">
        <v>732</v>
      </c>
      <c r="E8" s="30" t="s">
        <v>731</v>
      </c>
      <c r="J8" s="29">
        <f>0+J9+J78+J115+J136+J153+J162+J251+J256+J285+J322+J331+J364+J381+J406+J463+J472</f>
      </c>
      <c s="29">
        <f>0+K9+K78+K115+K136+K153+K162+K251+K256+K285+K322+K331+K364+K381+K406+K463+K472</f>
      </c>
      <c s="29">
        <f>0+L9+L78+L115+L136+L153+L162+L251+L256+L285+L322+L331+L364+L381+L406+L463+L472</f>
      </c>
      <c s="29">
        <f>0+M9+M78+M115+M136+M153+M162+M251+M256+M285+M322+M331+M364+M381+M406+M463+M472</f>
      </c>
    </row>
    <row r="9" spans="1:13" ht="12.75">
      <c r="A9" t="s">
        <v>47</v>
      </c>
      <c r="C9" s="31" t="s">
        <v>51</v>
      </c>
      <c r="E9" s="33" t="s">
        <v>529</v>
      </c>
      <c r="J9" s="32">
        <f>0</f>
      </c>
      <c s="32">
        <f>0</f>
      </c>
      <c s="32">
        <f>0+L10+L14+L18+L22+L26+L30+L34+L38+L42+L46+L50+L54+L58+L62+L66+L70+L74</f>
      </c>
      <c s="32">
        <f>0+M10+M14+M18+M22+M26+M30+M34+M38+M42+M46+M50+M54+M58+M62+M66+M70+M74</f>
      </c>
    </row>
    <row r="10" spans="1:16" ht="25.5">
      <c r="A10" t="s">
        <v>50</v>
      </c>
      <c s="34" t="s">
        <v>51</v>
      </c>
      <c s="34" t="s">
        <v>537</v>
      </c>
      <c s="35" t="s">
        <v>5</v>
      </c>
      <c s="6" t="s">
        <v>538</v>
      </c>
      <c s="36" t="s">
        <v>539</v>
      </c>
      <c s="37">
        <v>182.5</v>
      </c>
      <c s="36">
        <v>0</v>
      </c>
      <c s="36">
        <f>ROUND(G10*H10,6)</f>
      </c>
      <c r="L10" s="38">
        <v>0</v>
      </c>
      <c s="32">
        <f>ROUND(ROUND(L10,2)*ROUND(G10,3),2)</f>
      </c>
      <c s="36" t="s">
        <v>178</v>
      </c>
      <c>
        <f>(M10*21)/100</f>
      </c>
      <c t="s">
        <v>28</v>
      </c>
    </row>
    <row r="11" spans="1:5" ht="25.5">
      <c r="A11" s="35" t="s">
        <v>57</v>
      </c>
      <c r="E11" s="39" t="s">
        <v>538</v>
      </c>
    </row>
    <row r="12" spans="1:5" ht="204">
      <c r="A12" s="35" t="s">
        <v>58</v>
      </c>
      <c r="E12" s="41" t="s">
        <v>733</v>
      </c>
    </row>
    <row r="13" spans="1:5" ht="12.75">
      <c r="A13" t="s">
        <v>60</v>
      </c>
      <c r="E13" s="39" t="s">
        <v>5</v>
      </c>
    </row>
    <row r="14" spans="1:16" ht="25.5">
      <c r="A14" t="s">
        <v>50</v>
      </c>
      <c s="34" t="s">
        <v>26</v>
      </c>
      <c s="34" t="s">
        <v>734</v>
      </c>
      <c s="35" t="s">
        <v>5</v>
      </c>
      <c s="6" t="s">
        <v>735</v>
      </c>
      <c s="36" t="s">
        <v>539</v>
      </c>
      <c s="37">
        <v>44.895</v>
      </c>
      <c s="36">
        <v>0</v>
      </c>
      <c s="36">
        <f>ROUND(G14*H14,6)</f>
      </c>
      <c r="L14" s="38">
        <v>0</v>
      </c>
      <c s="32">
        <f>ROUND(ROUND(L14,2)*ROUND(G14,3),2)</f>
      </c>
      <c s="36" t="s">
        <v>178</v>
      </c>
      <c>
        <f>(M14*21)/100</f>
      </c>
      <c t="s">
        <v>28</v>
      </c>
    </row>
    <row r="15" spans="1:5" ht="25.5">
      <c r="A15" s="35" t="s">
        <v>57</v>
      </c>
      <c r="E15" s="39" t="s">
        <v>735</v>
      </c>
    </row>
    <row r="16" spans="1:5" ht="165.75">
      <c r="A16" s="35" t="s">
        <v>58</v>
      </c>
      <c r="E16" s="41" t="s">
        <v>736</v>
      </c>
    </row>
    <row r="17" spans="1:5" ht="12.75">
      <c r="A17" t="s">
        <v>60</v>
      </c>
      <c r="E17" s="39" t="s">
        <v>5</v>
      </c>
    </row>
    <row r="18" spans="1:16" ht="25.5">
      <c r="A18" t="s">
        <v>50</v>
      </c>
      <c s="34" t="s">
        <v>70</v>
      </c>
      <c s="34" t="s">
        <v>554</v>
      </c>
      <c s="35" t="s">
        <v>5</v>
      </c>
      <c s="6" t="s">
        <v>555</v>
      </c>
      <c s="36" t="s">
        <v>539</v>
      </c>
      <c s="37">
        <v>23.983</v>
      </c>
      <c s="36">
        <v>0</v>
      </c>
      <c s="36">
        <f>ROUND(G18*H18,6)</f>
      </c>
      <c r="L18" s="38">
        <v>0</v>
      </c>
      <c s="32">
        <f>ROUND(ROUND(L18,2)*ROUND(G18,3),2)</f>
      </c>
      <c s="36" t="s">
        <v>178</v>
      </c>
      <c>
        <f>(M18*21)/100</f>
      </c>
      <c t="s">
        <v>28</v>
      </c>
    </row>
    <row r="19" spans="1:5" ht="25.5">
      <c r="A19" s="35" t="s">
        <v>57</v>
      </c>
      <c r="E19" s="39" t="s">
        <v>555</v>
      </c>
    </row>
    <row r="20" spans="1:5" ht="102">
      <c r="A20" s="35" t="s">
        <v>58</v>
      </c>
      <c r="E20" s="41" t="s">
        <v>737</v>
      </c>
    </row>
    <row r="21" spans="1:5" ht="12.75">
      <c r="A21" t="s">
        <v>60</v>
      </c>
      <c r="E21" s="39" t="s">
        <v>5</v>
      </c>
    </row>
    <row r="22" spans="1:16" ht="12.75">
      <c r="A22" t="s">
        <v>50</v>
      </c>
      <c s="34" t="s">
        <v>75</v>
      </c>
      <c s="34" t="s">
        <v>557</v>
      </c>
      <c s="35" t="s">
        <v>5</v>
      </c>
      <c s="6" t="s">
        <v>558</v>
      </c>
      <c s="36" t="s">
        <v>539</v>
      </c>
      <c s="37">
        <v>23.983</v>
      </c>
      <c s="36">
        <v>0</v>
      </c>
      <c s="36">
        <f>ROUND(G22*H22,6)</f>
      </c>
      <c r="L22" s="38">
        <v>0</v>
      </c>
      <c s="32">
        <f>ROUND(ROUND(L22,2)*ROUND(G22,3),2)</f>
      </c>
      <c s="36" t="s">
        <v>178</v>
      </c>
      <c>
        <f>(M22*21)/100</f>
      </c>
      <c t="s">
        <v>28</v>
      </c>
    </row>
    <row r="23" spans="1:5" ht="12.75">
      <c r="A23" s="35" t="s">
        <v>57</v>
      </c>
      <c r="E23" s="39" t="s">
        <v>558</v>
      </c>
    </row>
    <row r="24" spans="1:5" ht="38.25">
      <c r="A24" s="35" t="s">
        <v>58</v>
      </c>
      <c r="E24" s="41" t="s">
        <v>738</v>
      </c>
    </row>
    <row r="25" spans="1:5" ht="12.75">
      <c r="A25" t="s">
        <v>60</v>
      </c>
      <c r="E25" s="39" t="s">
        <v>5</v>
      </c>
    </row>
    <row r="26" spans="1:16" ht="38.25">
      <c r="A26" t="s">
        <v>50</v>
      </c>
      <c s="34" t="s">
        <v>27</v>
      </c>
      <c s="34" t="s">
        <v>739</v>
      </c>
      <c s="35" t="s">
        <v>5</v>
      </c>
      <c s="6" t="s">
        <v>740</v>
      </c>
      <c s="36" t="s">
        <v>539</v>
      </c>
      <c s="37">
        <v>41.779</v>
      </c>
      <c s="36">
        <v>0</v>
      </c>
      <c s="36">
        <f>ROUND(G26*H26,6)</f>
      </c>
      <c r="L26" s="38">
        <v>0</v>
      </c>
      <c s="32">
        <f>ROUND(ROUND(L26,2)*ROUND(G26,3),2)</f>
      </c>
      <c s="36" t="s">
        <v>178</v>
      </c>
      <c>
        <f>(M26*21)/100</f>
      </c>
      <c t="s">
        <v>28</v>
      </c>
    </row>
    <row r="27" spans="1:5" ht="38.25">
      <c r="A27" s="35" t="s">
        <v>57</v>
      </c>
      <c r="E27" s="39" t="s">
        <v>741</v>
      </c>
    </row>
    <row r="28" spans="1:5" ht="178.5">
      <c r="A28" s="35" t="s">
        <v>58</v>
      </c>
      <c r="E28" s="41" t="s">
        <v>742</v>
      </c>
    </row>
    <row r="29" spans="1:5" ht="12.75">
      <c r="A29" t="s">
        <v>60</v>
      </c>
      <c r="E29" s="39" t="s">
        <v>5</v>
      </c>
    </row>
    <row r="30" spans="1:16" ht="38.25">
      <c r="A30" t="s">
        <v>50</v>
      </c>
      <c s="34" t="s">
        <v>84</v>
      </c>
      <c s="34" t="s">
        <v>743</v>
      </c>
      <c s="35" t="s">
        <v>5</v>
      </c>
      <c s="6" t="s">
        <v>744</v>
      </c>
      <c s="36" t="s">
        <v>539</v>
      </c>
      <c s="37">
        <v>83.558</v>
      </c>
      <c s="36">
        <v>0</v>
      </c>
      <c s="36">
        <f>ROUND(G30*H30,6)</f>
      </c>
      <c r="L30" s="38">
        <v>0</v>
      </c>
      <c s="32">
        <f>ROUND(ROUND(L30,2)*ROUND(G30,3),2)</f>
      </c>
      <c s="36" t="s">
        <v>178</v>
      </c>
      <c>
        <f>(M30*21)/100</f>
      </c>
      <c t="s">
        <v>28</v>
      </c>
    </row>
    <row r="31" spans="1:5" ht="38.25">
      <c r="A31" s="35" t="s">
        <v>57</v>
      </c>
      <c r="E31" s="39" t="s">
        <v>745</v>
      </c>
    </row>
    <row r="32" spans="1:5" ht="25.5">
      <c r="A32" s="35" t="s">
        <v>58</v>
      </c>
      <c r="E32" s="40" t="s">
        <v>746</v>
      </c>
    </row>
    <row r="33" spans="1:5" ht="12.75">
      <c r="A33" t="s">
        <v>60</v>
      </c>
      <c r="E33" s="39" t="s">
        <v>5</v>
      </c>
    </row>
    <row r="34" spans="1:16" ht="25.5">
      <c r="A34" t="s">
        <v>50</v>
      </c>
      <c s="34" t="s">
        <v>89</v>
      </c>
      <c s="34" t="s">
        <v>52</v>
      </c>
      <c s="35" t="s">
        <v>53</v>
      </c>
      <c s="6" t="s">
        <v>560</v>
      </c>
      <c s="36" t="s">
        <v>55</v>
      </c>
      <c s="37">
        <v>403.702</v>
      </c>
      <c s="36">
        <v>0</v>
      </c>
      <c s="36">
        <f>ROUND(G34*H34,6)</f>
      </c>
      <c r="L34" s="38">
        <v>0</v>
      </c>
      <c s="32">
        <f>ROUND(ROUND(L34,2)*ROUND(G34,3),2)</f>
      </c>
      <c s="36" t="s">
        <v>256</v>
      </c>
      <c>
        <f>(M34*21)/100</f>
      </c>
      <c t="s">
        <v>28</v>
      </c>
    </row>
    <row r="35" spans="1:5" ht="25.5">
      <c r="A35" s="35" t="s">
        <v>57</v>
      </c>
      <c r="E35" s="39" t="s">
        <v>560</v>
      </c>
    </row>
    <row r="36" spans="1:5" ht="51">
      <c r="A36" s="35" t="s">
        <v>58</v>
      </c>
      <c r="E36" s="41" t="s">
        <v>747</v>
      </c>
    </row>
    <row r="37" spans="1:5" ht="102">
      <c r="A37" t="s">
        <v>60</v>
      </c>
      <c r="E37" s="39" t="s">
        <v>258</v>
      </c>
    </row>
    <row r="38" spans="1:16" ht="25.5">
      <c r="A38" t="s">
        <v>50</v>
      </c>
      <c s="34" t="s">
        <v>94</v>
      </c>
      <c s="34" t="s">
        <v>562</v>
      </c>
      <c s="35" t="s">
        <v>5</v>
      </c>
      <c s="6" t="s">
        <v>563</v>
      </c>
      <c s="36" t="s">
        <v>532</v>
      </c>
      <c s="37">
        <v>964.3</v>
      </c>
      <c s="36">
        <v>0</v>
      </c>
      <c s="36">
        <f>ROUND(G38*H38,6)</f>
      </c>
      <c r="L38" s="38">
        <v>0</v>
      </c>
      <c s="32">
        <f>ROUND(ROUND(L38,2)*ROUND(G38,3),2)</f>
      </c>
      <c s="36" t="s">
        <v>178</v>
      </c>
      <c>
        <f>(M38*21)/100</f>
      </c>
      <c t="s">
        <v>28</v>
      </c>
    </row>
    <row r="39" spans="1:5" ht="25.5">
      <c r="A39" s="35" t="s">
        <v>57</v>
      </c>
      <c r="E39" s="39" t="s">
        <v>563</v>
      </c>
    </row>
    <row r="40" spans="1:5" ht="153">
      <c r="A40" s="35" t="s">
        <v>58</v>
      </c>
      <c r="E40" s="41" t="s">
        <v>748</v>
      </c>
    </row>
    <row r="41" spans="1:5" ht="12.75">
      <c r="A41" t="s">
        <v>60</v>
      </c>
      <c r="E41" s="39" t="s">
        <v>5</v>
      </c>
    </row>
    <row r="42" spans="1:16" ht="25.5">
      <c r="A42" t="s">
        <v>50</v>
      </c>
      <c s="34" t="s">
        <v>99</v>
      </c>
      <c s="34" t="s">
        <v>568</v>
      </c>
      <c s="35" t="s">
        <v>5</v>
      </c>
      <c s="6" t="s">
        <v>569</v>
      </c>
      <c s="36" t="s">
        <v>532</v>
      </c>
      <c s="37">
        <v>964.3</v>
      </c>
      <c s="36">
        <v>0</v>
      </c>
      <c s="36">
        <f>ROUND(G42*H42,6)</f>
      </c>
      <c r="L42" s="38">
        <v>0</v>
      </c>
      <c s="32">
        <f>ROUND(ROUND(L42,2)*ROUND(G42,3),2)</f>
      </c>
      <c s="36" t="s">
        <v>178</v>
      </c>
      <c>
        <f>(M42*21)/100</f>
      </c>
      <c t="s">
        <v>28</v>
      </c>
    </row>
    <row r="43" spans="1:5" ht="38.25">
      <c r="A43" s="35" t="s">
        <v>57</v>
      </c>
      <c r="E43" s="39" t="s">
        <v>570</v>
      </c>
    </row>
    <row r="44" spans="1:5" ht="25.5">
      <c r="A44" s="35" t="s">
        <v>58</v>
      </c>
      <c r="E44" s="40" t="s">
        <v>749</v>
      </c>
    </row>
    <row r="45" spans="1:5" ht="12.75">
      <c r="A45" t="s">
        <v>60</v>
      </c>
      <c r="E45" s="39" t="s">
        <v>5</v>
      </c>
    </row>
    <row r="46" spans="1:16" ht="38.25">
      <c r="A46" t="s">
        <v>50</v>
      </c>
      <c s="34" t="s">
        <v>105</v>
      </c>
      <c s="34" t="s">
        <v>750</v>
      </c>
      <c s="35" t="s">
        <v>5</v>
      </c>
      <c s="6" t="s">
        <v>751</v>
      </c>
      <c s="36" t="s">
        <v>532</v>
      </c>
      <c s="37">
        <v>6.303</v>
      </c>
      <c s="36">
        <v>0</v>
      </c>
      <c s="36">
        <f>ROUND(G46*H46,6)</f>
      </c>
      <c r="L46" s="38">
        <v>0</v>
      </c>
      <c s="32">
        <f>ROUND(ROUND(L46,2)*ROUND(G46,3),2)</f>
      </c>
      <c s="36" t="s">
        <v>178</v>
      </c>
      <c>
        <f>(M46*21)/100</f>
      </c>
      <c t="s">
        <v>28</v>
      </c>
    </row>
    <row r="47" spans="1:5" ht="38.25">
      <c r="A47" s="35" t="s">
        <v>57</v>
      </c>
      <c r="E47" s="39" t="s">
        <v>752</v>
      </c>
    </row>
    <row r="48" spans="1:5" ht="25.5">
      <c r="A48" s="35" t="s">
        <v>58</v>
      </c>
      <c r="E48" s="40" t="s">
        <v>753</v>
      </c>
    </row>
    <row r="49" spans="1:5" ht="12.75">
      <c r="A49" t="s">
        <v>60</v>
      </c>
      <c r="E49" s="39" t="s">
        <v>5</v>
      </c>
    </row>
    <row r="50" spans="1:16" ht="25.5">
      <c r="A50" t="s">
        <v>50</v>
      </c>
      <c s="34" t="s">
        <v>111</v>
      </c>
      <c s="34" t="s">
        <v>754</v>
      </c>
      <c s="35" t="s">
        <v>5</v>
      </c>
      <c s="6" t="s">
        <v>755</v>
      </c>
      <c s="36" t="s">
        <v>532</v>
      </c>
      <c s="37">
        <v>6.303</v>
      </c>
      <c s="36">
        <v>0</v>
      </c>
      <c s="36">
        <f>ROUND(G50*H50,6)</f>
      </c>
      <c r="L50" s="38">
        <v>0</v>
      </c>
      <c s="32">
        <f>ROUND(ROUND(L50,2)*ROUND(G50,3),2)</f>
      </c>
      <c s="36" t="s">
        <v>178</v>
      </c>
      <c>
        <f>(M50*21)/100</f>
      </c>
      <c t="s">
        <v>28</v>
      </c>
    </row>
    <row r="51" spans="1:5" ht="25.5">
      <c r="A51" s="35" t="s">
        <v>57</v>
      </c>
      <c r="E51" s="39" t="s">
        <v>755</v>
      </c>
    </row>
    <row r="52" spans="1:5" ht="12.75">
      <c r="A52" s="35" t="s">
        <v>58</v>
      </c>
      <c r="E52" s="40" t="s">
        <v>5</v>
      </c>
    </row>
    <row r="53" spans="1:5" ht="12.75">
      <c r="A53" t="s">
        <v>60</v>
      </c>
      <c r="E53" s="39" t="s">
        <v>5</v>
      </c>
    </row>
    <row r="54" spans="1:16" ht="25.5">
      <c r="A54" t="s">
        <v>50</v>
      </c>
      <c s="34" t="s">
        <v>117</v>
      </c>
      <c s="34" t="s">
        <v>572</v>
      </c>
      <c s="35" t="s">
        <v>5</v>
      </c>
      <c s="6" t="s">
        <v>573</v>
      </c>
      <c s="36" t="s">
        <v>539</v>
      </c>
      <c s="37">
        <v>60</v>
      </c>
      <c s="36">
        <v>0</v>
      </c>
      <c s="36">
        <f>ROUND(G54*H54,6)</f>
      </c>
      <c r="L54" s="38">
        <v>0</v>
      </c>
      <c s="32">
        <f>ROUND(ROUND(L54,2)*ROUND(G54,3),2)</f>
      </c>
      <c s="36" t="s">
        <v>178</v>
      </c>
      <c>
        <f>(M54*21)/100</f>
      </c>
      <c t="s">
        <v>28</v>
      </c>
    </row>
    <row r="55" spans="1:5" ht="25.5">
      <c r="A55" s="35" t="s">
        <v>57</v>
      </c>
      <c r="E55" s="39" t="s">
        <v>573</v>
      </c>
    </row>
    <row r="56" spans="1:5" ht="51">
      <c r="A56" s="35" t="s">
        <v>58</v>
      </c>
      <c r="E56" s="41" t="s">
        <v>756</v>
      </c>
    </row>
    <row r="57" spans="1:5" ht="12.75">
      <c r="A57" t="s">
        <v>60</v>
      </c>
      <c r="E57" s="39" t="s">
        <v>5</v>
      </c>
    </row>
    <row r="58" spans="1:16" ht="25.5">
      <c r="A58" t="s">
        <v>50</v>
      </c>
      <c s="34" t="s">
        <v>122</v>
      </c>
      <c s="34" t="s">
        <v>575</v>
      </c>
      <c s="35" t="s">
        <v>5</v>
      </c>
      <c s="6" t="s">
        <v>576</v>
      </c>
      <c s="36" t="s">
        <v>177</v>
      </c>
      <c s="37">
        <v>75</v>
      </c>
      <c s="36">
        <v>0</v>
      </c>
      <c s="36">
        <f>ROUND(G58*H58,6)</f>
      </c>
      <c r="L58" s="38">
        <v>0</v>
      </c>
      <c s="32">
        <f>ROUND(ROUND(L58,2)*ROUND(G58,3),2)</f>
      </c>
      <c s="36" t="s">
        <v>178</v>
      </c>
      <c>
        <f>(M58*21)/100</f>
      </c>
      <c t="s">
        <v>28</v>
      </c>
    </row>
    <row r="59" spans="1:5" ht="63.75">
      <c r="A59" s="35" t="s">
        <v>57</v>
      </c>
      <c r="E59" s="39" t="s">
        <v>577</v>
      </c>
    </row>
    <row r="60" spans="1:5" ht="51">
      <c r="A60" s="35" t="s">
        <v>58</v>
      </c>
      <c r="E60" s="41" t="s">
        <v>757</v>
      </c>
    </row>
    <row r="61" spans="1:5" ht="12.75">
      <c r="A61" t="s">
        <v>60</v>
      </c>
      <c r="E61" s="39" t="s">
        <v>5</v>
      </c>
    </row>
    <row r="62" spans="1:16" ht="25.5">
      <c r="A62" t="s">
        <v>50</v>
      </c>
      <c s="34" t="s">
        <v>127</v>
      </c>
      <c s="34" t="s">
        <v>758</v>
      </c>
      <c s="35" t="s">
        <v>5</v>
      </c>
      <c s="6" t="s">
        <v>576</v>
      </c>
      <c s="36" t="s">
        <v>177</v>
      </c>
      <c s="37">
        <v>90</v>
      </c>
      <c s="36">
        <v>0</v>
      </c>
      <c s="36">
        <f>ROUND(G62*H62,6)</f>
      </c>
      <c r="L62" s="38">
        <v>0</v>
      </c>
      <c s="32">
        <f>ROUND(ROUND(L62,2)*ROUND(G62,3),2)</f>
      </c>
      <c s="36" t="s">
        <v>178</v>
      </c>
      <c>
        <f>(M62*21)/100</f>
      </c>
      <c t="s">
        <v>28</v>
      </c>
    </row>
    <row r="63" spans="1:5" ht="63.75">
      <c r="A63" s="35" t="s">
        <v>57</v>
      </c>
      <c r="E63" s="39" t="s">
        <v>759</v>
      </c>
    </row>
    <row r="64" spans="1:5" ht="25.5">
      <c r="A64" s="35" t="s">
        <v>58</v>
      </c>
      <c r="E64" s="40" t="s">
        <v>760</v>
      </c>
    </row>
    <row r="65" spans="1:5" ht="12.75">
      <c r="A65" t="s">
        <v>60</v>
      </c>
      <c r="E65" s="39" t="s">
        <v>5</v>
      </c>
    </row>
    <row r="66" spans="1:16" ht="25.5">
      <c r="A66" t="s">
        <v>50</v>
      </c>
      <c s="34" t="s">
        <v>211</v>
      </c>
      <c s="34" t="s">
        <v>582</v>
      </c>
      <c s="35" t="s">
        <v>5</v>
      </c>
      <c s="6" t="s">
        <v>583</v>
      </c>
      <c s="36" t="s">
        <v>539</v>
      </c>
      <c s="37">
        <v>4</v>
      </c>
      <c s="36">
        <v>0</v>
      </c>
      <c s="36">
        <f>ROUND(G66*H66,6)</f>
      </c>
      <c r="L66" s="38">
        <v>0</v>
      </c>
      <c s="32">
        <f>ROUND(ROUND(L66,2)*ROUND(G66,3),2)</f>
      </c>
      <c s="36" t="s">
        <v>178</v>
      </c>
      <c>
        <f>(M66*21)/100</f>
      </c>
      <c t="s">
        <v>28</v>
      </c>
    </row>
    <row r="67" spans="1:5" ht="25.5">
      <c r="A67" s="35" t="s">
        <v>57</v>
      </c>
      <c r="E67" s="39" t="s">
        <v>583</v>
      </c>
    </row>
    <row r="68" spans="1:5" ht="63.75">
      <c r="A68" s="35" t="s">
        <v>58</v>
      </c>
      <c r="E68" s="41" t="s">
        <v>761</v>
      </c>
    </row>
    <row r="69" spans="1:5" ht="12.75">
      <c r="A69" t="s">
        <v>60</v>
      </c>
      <c r="E69" s="39" t="s">
        <v>5</v>
      </c>
    </row>
    <row r="70" spans="1:16" ht="12.75">
      <c r="A70" t="s">
        <v>50</v>
      </c>
      <c s="34" t="s">
        <v>215</v>
      </c>
      <c s="34" t="s">
        <v>585</v>
      </c>
      <c s="35" t="s">
        <v>5</v>
      </c>
      <c s="6" t="s">
        <v>586</v>
      </c>
      <c s="36" t="s">
        <v>55</v>
      </c>
      <c s="37">
        <v>8</v>
      </c>
      <c s="36">
        <v>0</v>
      </c>
      <c s="36">
        <f>ROUND(G70*H70,6)</f>
      </c>
      <c r="L70" s="38">
        <v>0</v>
      </c>
      <c s="32">
        <f>ROUND(ROUND(L70,2)*ROUND(G70,3),2)</f>
      </c>
      <c s="36" t="s">
        <v>178</v>
      </c>
      <c>
        <f>(M70*21)/100</f>
      </c>
      <c t="s">
        <v>28</v>
      </c>
    </row>
    <row r="71" spans="1:5" ht="12.75">
      <c r="A71" s="35" t="s">
        <v>57</v>
      </c>
      <c r="E71" s="39" t="s">
        <v>586</v>
      </c>
    </row>
    <row r="72" spans="1:5" ht="25.5">
      <c r="A72" s="35" t="s">
        <v>58</v>
      </c>
      <c r="E72" s="40" t="s">
        <v>762</v>
      </c>
    </row>
    <row r="73" spans="1:5" ht="12.75">
      <c r="A73" t="s">
        <v>60</v>
      </c>
      <c r="E73" s="39" t="s">
        <v>5</v>
      </c>
    </row>
    <row r="74" spans="1:16" ht="25.5">
      <c r="A74" t="s">
        <v>50</v>
      </c>
      <c s="34" t="s">
        <v>763</v>
      </c>
      <c s="34" t="s">
        <v>764</v>
      </c>
      <c s="35" t="s">
        <v>5</v>
      </c>
      <c s="6" t="s">
        <v>765</v>
      </c>
      <c s="36" t="s">
        <v>539</v>
      </c>
      <c s="37">
        <v>10.867</v>
      </c>
      <c s="36">
        <v>0</v>
      </c>
      <c s="36">
        <f>ROUND(G74*H74,6)</f>
      </c>
      <c r="L74" s="38">
        <v>0</v>
      </c>
      <c s="32">
        <f>ROUND(ROUND(L74,2)*ROUND(G74,3),2)</f>
      </c>
      <c s="36" t="s">
        <v>178</v>
      </c>
      <c>
        <f>(M74*21)/100</f>
      </c>
      <c t="s">
        <v>28</v>
      </c>
    </row>
    <row r="75" spans="1:5" ht="25.5">
      <c r="A75" s="35" t="s">
        <v>57</v>
      </c>
      <c r="E75" s="39" t="s">
        <v>765</v>
      </c>
    </row>
    <row r="76" spans="1:5" ht="216.75">
      <c r="A76" s="35" t="s">
        <v>58</v>
      </c>
      <c r="E76" s="41" t="s">
        <v>766</v>
      </c>
    </row>
    <row r="77" spans="1:5" ht="12.75">
      <c r="A77" t="s">
        <v>60</v>
      </c>
      <c r="E77" s="39" t="s">
        <v>5</v>
      </c>
    </row>
    <row r="78" spans="1:13" ht="12.75">
      <c r="A78" t="s">
        <v>47</v>
      </c>
      <c r="C78" s="31" t="s">
        <v>99</v>
      </c>
      <c r="E78" s="33" t="s">
        <v>588</v>
      </c>
      <c r="J78" s="32">
        <f>0</f>
      </c>
      <c s="32">
        <f>0</f>
      </c>
      <c s="32">
        <f>0+L79+L83+L87+L91+L95+L99+L103+L107+L111</f>
      </c>
      <c s="32">
        <f>0+M79+M83+M87+M91+M95+M99+M103+M107+M111</f>
      </c>
    </row>
    <row r="79" spans="1:16" ht="25.5">
      <c r="A79" t="s">
        <v>50</v>
      </c>
      <c s="34" t="s">
        <v>218</v>
      </c>
      <c s="34" t="s">
        <v>600</v>
      </c>
      <c s="35" t="s">
        <v>5</v>
      </c>
      <c s="6" t="s">
        <v>601</v>
      </c>
      <c s="36" t="s">
        <v>532</v>
      </c>
      <c s="37">
        <v>135</v>
      </c>
      <c s="36">
        <v>0</v>
      </c>
      <c s="36">
        <f>ROUND(G79*H79,6)</f>
      </c>
      <c r="L79" s="38">
        <v>0</v>
      </c>
      <c s="32">
        <f>ROUND(ROUND(L79,2)*ROUND(G79,3),2)</f>
      </c>
      <c s="36" t="s">
        <v>178</v>
      </c>
      <c>
        <f>(M79*21)/100</f>
      </c>
      <c t="s">
        <v>28</v>
      </c>
    </row>
    <row r="80" spans="1:5" ht="38.25">
      <c r="A80" s="35" t="s">
        <v>57</v>
      </c>
      <c r="E80" s="39" t="s">
        <v>602</v>
      </c>
    </row>
    <row r="81" spans="1:5" ht="114.75">
      <c r="A81" s="35" t="s">
        <v>58</v>
      </c>
      <c r="E81" s="41" t="s">
        <v>767</v>
      </c>
    </row>
    <row r="82" spans="1:5" ht="12.75">
      <c r="A82" t="s">
        <v>60</v>
      </c>
      <c r="E82" s="39" t="s">
        <v>5</v>
      </c>
    </row>
    <row r="83" spans="1:16" ht="25.5">
      <c r="A83" t="s">
        <v>50</v>
      </c>
      <c s="34" t="s">
        <v>221</v>
      </c>
      <c s="34" t="s">
        <v>768</v>
      </c>
      <c s="35" t="s">
        <v>5</v>
      </c>
      <c s="6" t="s">
        <v>601</v>
      </c>
      <c s="36" t="s">
        <v>532</v>
      </c>
      <c s="37">
        <v>27.5</v>
      </c>
      <c s="36">
        <v>0</v>
      </c>
      <c s="36">
        <f>ROUND(G83*H83,6)</f>
      </c>
      <c r="L83" s="38">
        <v>0</v>
      </c>
      <c s="32">
        <f>ROUND(ROUND(L83,2)*ROUND(G83,3),2)</f>
      </c>
      <c s="36" t="s">
        <v>178</v>
      </c>
      <c>
        <f>(M83*21)/100</f>
      </c>
      <c t="s">
        <v>28</v>
      </c>
    </row>
    <row r="84" spans="1:5" ht="38.25">
      <c r="A84" s="35" t="s">
        <v>57</v>
      </c>
      <c r="E84" s="39" t="s">
        <v>769</v>
      </c>
    </row>
    <row r="85" spans="1:5" ht="76.5">
      <c r="A85" s="35" t="s">
        <v>58</v>
      </c>
      <c r="E85" s="41" t="s">
        <v>770</v>
      </c>
    </row>
    <row r="86" spans="1:5" ht="12.75">
      <c r="A86" t="s">
        <v>60</v>
      </c>
      <c r="E86" s="39" t="s">
        <v>5</v>
      </c>
    </row>
    <row r="87" spans="1:16" ht="25.5">
      <c r="A87" t="s">
        <v>50</v>
      </c>
      <c s="34" t="s">
        <v>224</v>
      </c>
      <c s="34" t="s">
        <v>589</v>
      </c>
      <c s="35" t="s">
        <v>5</v>
      </c>
      <c s="6" t="s">
        <v>590</v>
      </c>
      <c s="36" t="s">
        <v>539</v>
      </c>
      <c s="37">
        <v>0.5</v>
      </c>
      <c s="36">
        <v>0</v>
      </c>
      <c s="36">
        <f>ROUND(G87*H87,6)</f>
      </c>
      <c r="L87" s="38">
        <v>0</v>
      </c>
      <c s="32">
        <f>ROUND(ROUND(L87,2)*ROUND(G87,3),2)</f>
      </c>
      <c s="36" t="s">
        <v>178</v>
      </c>
      <c>
        <f>(M87*21)/100</f>
      </c>
      <c t="s">
        <v>28</v>
      </c>
    </row>
    <row r="88" spans="1:5" ht="38.25">
      <c r="A88" s="35" t="s">
        <v>57</v>
      </c>
      <c r="E88" s="39" t="s">
        <v>591</v>
      </c>
    </row>
    <row r="89" spans="1:5" ht="63.75">
      <c r="A89" s="35" t="s">
        <v>58</v>
      </c>
      <c r="E89" s="41" t="s">
        <v>771</v>
      </c>
    </row>
    <row r="90" spans="1:5" ht="12.75">
      <c r="A90" t="s">
        <v>60</v>
      </c>
      <c r="E90" s="39" t="s">
        <v>5</v>
      </c>
    </row>
    <row r="91" spans="1:16" ht="25.5">
      <c r="A91" t="s">
        <v>50</v>
      </c>
      <c s="34" t="s">
        <v>227</v>
      </c>
      <c s="34" t="s">
        <v>593</v>
      </c>
      <c s="35" t="s">
        <v>5</v>
      </c>
      <c s="6" t="s">
        <v>594</v>
      </c>
      <c s="36" t="s">
        <v>539</v>
      </c>
      <c s="37">
        <v>8.046</v>
      </c>
      <c s="36">
        <v>0</v>
      </c>
      <c s="36">
        <f>ROUND(G91*H91,6)</f>
      </c>
      <c r="L91" s="38">
        <v>0</v>
      </c>
      <c s="32">
        <f>ROUND(ROUND(L91,2)*ROUND(G91,3),2)</f>
      </c>
      <c s="36" t="s">
        <v>178</v>
      </c>
      <c>
        <f>(M91*21)/100</f>
      </c>
      <c t="s">
        <v>28</v>
      </c>
    </row>
    <row r="92" spans="1:5" ht="38.25">
      <c r="A92" s="35" t="s">
        <v>57</v>
      </c>
      <c r="E92" s="39" t="s">
        <v>595</v>
      </c>
    </row>
    <row r="93" spans="1:5" ht="102">
      <c r="A93" s="35" t="s">
        <v>58</v>
      </c>
      <c r="E93" s="41" t="s">
        <v>772</v>
      </c>
    </row>
    <row r="94" spans="1:5" ht="12.75">
      <c r="A94" t="s">
        <v>60</v>
      </c>
      <c r="E94" s="39" t="s">
        <v>5</v>
      </c>
    </row>
    <row r="95" spans="1:16" ht="25.5">
      <c r="A95" t="s">
        <v>50</v>
      </c>
      <c s="34" t="s">
        <v>230</v>
      </c>
      <c s="34" t="s">
        <v>604</v>
      </c>
      <c s="35" t="s">
        <v>5</v>
      </c>
      <c s="6" t="s">
        <v>605</v>
      </c>
      <c s="36" t="s">
        <v>55</v>
      </c>
      <c s="37">
        <v>59.94</v>
      </c>
      <c s="36">
        <v>0</v>
      </c>
      <c s="36">
        <f>ROUND(G95*H95,6)</f>
      </c>
      <c r="L95" s="38">
        <v>0</v>
      </c>
      <c s="32">
        <f>ROUND(ROUND(L95,2)*ROUND(G95,3),2)</f>
      </c>
      <c s="36" t="s">
        <v>178</v>
      </c>
      <c>
        <f>(M95*21)/100</f>
      </c>
      <c t="s">
        <v>28</v>
      </c>
    </row>
    <row r="96" spans="1:5" ht="25.5">
      <c r="A96" s="35" t="s">
        <v>57</v>
      </c>
      <c r="E96" s="39" t="s">
        <v>605</v>
      </c>
    </row>
    <row r="97" spans="1:5" ht="153">
      <c r="A97" s="35" t="s">
        <v>58</v>
      </c>
      <c r="E97" s="41" t="s">
        <v>773</v>
      </c>
    </row>
    <row r="98" spans="1:5" ht="12.75">
      <c r="A98" t="s">
        <v>60</v>
      </c>
      <c r="E98" s="39" t="s">
        <v>5</v>
      </c>
    </row>
    <row r="99" spans="1:16" ht="12.75">
      <c r="A99" t="s">
        <v>50</v>
      </c>
      <c s="34" t="s">
        <v>233</v>
      </c>
      <c s="34" t="s">
        <v>607</v>
      </c>
      <c s="35" t="s">
        <v>5</v>
      </c>
      <c s="6" t="s">
        <v>608</v>
      </c>
      <c s="36" t="s">
        <v>55</v>
      </c>
      <c s="37">
        <v>62.94</v>
      </c>
      <c s="36">
        <v>0</v>
      </c>
      <c s="36">
        <f>ROUND(G99*H99,6)</f>
      </c>
      <c r="L99" s="38">
        <v>0</v>
      </c>
      <c s="32">
        <f>ROUND(ROUND(L99,2)*ROUND(G99,3),2)</f>
      </c>
      <c s="36" t="s">
        <v>178</v>
      </c>
      <c>
        <f>(M99*21)/100</f>
      </c>
      <c t="s">
        <v>28</v>
      </c>
    </row>
    <row r="100" spans="1:5" ht="12.75">
      <c r="A100" s="35" t="s">
        <v>57</v>
      </c>
      <c r="E100" s="39" t="s">
        <v>608</v>
      </c>
    </row>
    <row r="101" spans="1:5" ht="76.5">
      <c r="A101" s="35" t="s">
        <v>58</v>
      </c>
      <c r="E101" s="41" t="s">
        <v>774</v>
      </c>
    </row>
    <row r="102" spans="1:5" ht="12.75">
      <c r="A102" t="s">
        <v>60</v>
      </c>
      <c r="E102" s="39" t="s">
        <v>5</v>
      </c>
    </row>
    <row r="103" spans="1:16" ht="25.5">
      <c r="A103" t="s">
        <v>50</v>
      </c>
      <c s="34" t="s">
        <v>237</v>
      </c>
      <c s="34" t="s">
        <v>61</v>
      </c>
      <c s="35" t="s">
        <v>62</v>
      </c>
      <c s="6" t="s">
        <v>63</v>
      </c>
      <c s="36" t="s">
        <v>55</v>
      </c>
      <c s="37">
        <v>34.765</v>
      </c>
      <c s="36">
        <v>0</v>
      </c>
      <c s="36">
        <f>ROUND(G103*H103,6)</f>
      </c>
      <c r="L103" s="38">
        <v>0</v>
      </c>
      <c s="32">
        <f>ROUND(ROUND(L103,2)*ROUND(G103,3),2)</f>
      </c>
      <c s="36" t="s">
        <v>256</v>
      </c>
      <c>
        <f>(M103*21)/100</f>
      </c>
      <c t="s">
        <v>28</v>
      </c>
    </row>
    <row r="104" spans="1:5" ht="25.5">
      <c r="A104" s="35" t="s">
        <v>57</v>
      </c>
      <c r="E104" s="39" t="s">
        <v>63</v>
      </c>
    </row>
    <row r="105" spans="1:5" ht="63.75">
      <c r="A105" s="35" t="s">
        <v>58</v>
      </c>
      <c r="E105" s="41" t="s">
        <v>775</v>
      </c>
    </row>
    <row r="106" spans="1:5" ht="102">
      <c r="A106" t="s">
        <v>60</v>
      </c>
      <c r="E106" s="39" t="s">
        <v>258</v>
      </c>
    </row>
    <row r="107" spans="1:16" ht="25.5">
      <c r="A107" t="s">
        <v>50</v>
      </c>
      <c s="34" t="s">
        <v>240</v>
      </c>
      <c s="34" t="s">
        <v>90</v>
      </c>
      <c s="35" t="s">
        <v>91</v>
      </c>
      <c s="6" t="s">
        <v>611</v>
      </c>
      <c s="36" t="s">
        <v>55</v>
      </c>
      <c s="37">
        <v>31.725</v>
      </c>
      <c s="36">
        <v>0</v>
      </c>
      <c s="36">
        <f>ROUND(G107*H107,6)</f>
      </c>
      <c r="L107" s="38">
        <v>0</v>
      </c>
      <c s="32">
        <f>ROUND(ROUND(L107,2)*ROUND(G107,3),2)</f>
      </c>
      <c s="36" t="s">
        <v>256</v>
      </c>
      <c>
        <f>(M107*21)/100</f>
      </c>
      <c t="s">
        <v>28</v>
      </c>
    </row>
    <row r="108" spans="1:5" ht="25.5">
      <c r="A108" s="35" t="s">
        <v>57</v>
      </c>
      <c r="E108" s="39" t="s">
        <v>611</v>
      </c>
    </row>
    <row r="109" spans="1:5" ht="38.25">
      <c r="A109" s="35" t="s">
        <v>58</v>
      </c>
      <c r="E109" s="41" t="s">
        <v>776</v>
      </c>
    </row>
    <row r="110" spans="1:5" ht="102">
      <c r="A110" t="s">
        <v>60</v>
      </c>
      <c r="E110" s="39" t="s">
        <v>258</v>
      </c>
    </row>
    <row r="111" spans="1:16" ht="25.5">
      <c r="A111" t="s">
        <v>50</v>
      </c>
      <c s="34" t="s">
        <v>243</v>
      </c>
      <c s="34" t="s">
        <v>123</v>
      </c>
      <c s="35" t="s">
        <v>124</v>
      </c>
      <c s="6" t="s">
        <v>125</v>
      </c>
      <c s="36" t="s">
        <v>55</v>
      </c>
      <c s="37">
        <v>0.95</v>
      </c>
      <c s="36">
        <v>0</v>
      </c>
      <c s="36">
        <f>ROUND(G111*H111,6)</f>
      </c>
      <c r="L111" s="38">
        <v>0</v>
      </c>
      <c s="32">
        <f>ROUND(ROUND(L111,2)*ROUND(G111,3),2)</f>
      </c>
      <c s="36" t="s">
        <v>256</v>
      </c>
      <c>
        <f>(M111*21)/100</f>
      </c>
      <c t="s">
        <v>28</v>
      </c>
    </row>
    <row r="112" spans="1:5" ht="25.5">
      <c r="A112" s="35" t="s">
        <v>57</v>
      </c>
      <c r="E112" s="39" t="s">
        <v>125</v>
      </c>
    </row>
    <row r="113" spans="1:5" ht="38.25">
      <c r="A113" s="35" t="s">
        <v>58</v>
      </c>
      <c r="E113" s="41" t="s">
        <v>777</v>
      </c>
    </row>
    <row r="114" spans="1:5" ht="102">
      <c r="A114" t="s">
        <v>60</v>
      </c>
      <c r="E114" s="39" t="s">
        <v>258</v>
      </c>
    </row>
    <row r="115" spans="1:13" ht="12.75">
      <c r="A115" t="s">
        <v>47</v>
      </c>
      <c r="C115" s="31" t="s">
        <v>105</v>
      </c>
      <c r="E115" s="33" t="s">
        <v>614</v>
      </c>
      <c r="J115" s="32">
        <f>0</f>
      </c>
      <c s="32">
        <f>0</f>
      </c>
      <c s="32">
        <f>0+L116+L120+L124+L128+L132</f>
      </c>
      <c s="32">
        <f>0+M116+M120+M124+M128+M132</f>
      </c>
    </row>
    <row r="116" spans="1:16" ht="25.5">
      <c r="A116" t="s">
        <v>50</v>
      </c>
      <c s="34" t="s">
        <v>246</v>
      </c>
      <c s="34" t="s">
        <v>600</v>
      </c>
      <c s="35" t="s">
        <v>5</v>
      </c>
      <c s="6" t="s">
        <v>601</v>
      </c>
      <c s="36" t="s">
        <v>532</v>
      </c>
      <c s="37">
        <v>315</v>
      </c>
      <c s="36">
        <v>0</v>
      </c>
      <c s="36">
        <f>ROUND(G116*H116,6)</f>
      </c>
      <c r="L116" s="38">
        <v>0</v>
      </c>
      <c s="32">
        <f>ROUND(ROUND(L116,2)*ROUND(G116,3),2)</f>
      </c>
      <c s="36" t="s">
        <v>178</v>
      </c>
      <c>
        <f>(M116*21)/100</f>
      </c>
      <c t="s">
        <v>28</v>
      </c>
    </row>
    <row r="117" spans="1:5" ht="38.25">
      <c r="A117" s="35" t="s">
        <v>57</v>
      </c>
      <c r="E117" s="39" t="s">
        <v>602</v>
      </c>
    </row>
    <row r="118" spans="1:5" ht="114.75">
      <c r="A118" s="35" t="s">
        <v>58</v>
      </c>
      <c r="E118" s="41" t="s">
        <v>778</v>
      </c>
    </row>
    <row r="119" spans="1:5" ht="12.75">
      <c r="A119" t="s">
        <v>60</v>
      </c>
      <c r="E119" s="39" t="s">
        <v>5</v>
      </c>
    </row>
    <row r="120" spans="1:16" ht="25.5">
      <c r="A120" t="s">
        <v>50</v>
      </c>
      <c s="34" t="s">
        <v>249</v>
      </c>
      <c s="34" t="s">
        <v>768</v>
      </c>
      <c s="35" t="s">
        <v>5</v>
      </c>
      <c s="6" t="s">
        <v>601</v>
      </c>
      <c s="36" t="s">
        <v>532</v>
      </c>
      <c s="37">
        <v>27.5</v>
      </c>
      <c s="36">
        <v>0</v>
      </c>
      <c s="36">
        <f>ROUND(G120*H120,6)</f>
      </c>
      <c r="L120" s="38">
        <v>0</v>
      </c>
      <c s="32">
        <f>ROUND(ROUND(L120,2)*ROUND(G120,3),2)</f>
      </c>
      <c s="36" t="s">
        <v>178</v>
      </c>
      <c>
        <f>(M120*21)/100</f>
      </c>
      <c t="s">
        <v>28</v>
      </c>
    </row>
    <row r="121" spans="1:5" ht="38.25">
      <c r="A121" s="35" t="s">
        <v>57</v>
      </c>
      <c r="E121" s="39" t="s">
        <v>769</v>
      </c>
    </row>
    <row r="122" spans="1:5" ht="76.5">
      <c r="A122" s="35" t="s">
        <v>58</v>
      </c>
      <c r="E122" s="41" t="s">
        <v>779</v>
      </c>
    </row>
    <row r="123" spans="1:5" ht="12.75">
      <c r="A123" t="s">
        <v>60</v>
      </c>
      <c r="E123" s="39" t="s">
        <v>5</v>
      </c>
    </row>
    <row r="124" spans="1:16" ht="25.5">
      <c r="A124" t="s">
        <v>50</v>
      </c>
      <c s="34" t="s">
        <v>252</v>
      </c>
      <c s="34" t="s">
        <v>604</v>
      </c>
      <c s="35" t="s">
        <v>5</v>
      </c>
      <c s="6" t="s">
        <v>605</v>
      </c>
      <c s="36" t="s">
        <v>55</v>
      </c>
      <c s="37">
        <v>81.175</v>
      </c>
      <c s="36">
        <v>0</v>
      </c>
      <c s="36">
        <f>ROUND(G124*H124,6)</f>
      </c>
      <c r="L124" s="38">
        <v>0</v>
      </c>
      <c s="32">
        <f>ROUND(ROUND(L124,2)*ROUND(G124,3),2)</f>
      </c>
      <c s="36" t="s">
        <v>178</v>
      </c>
      <c>
        <f>(M124*21)/100</f>
      </c>
      <c t="s">
        <v>28</v>
      </c>
    </row>
    <row r="125" spans="1:5" ht="25.5">
      <c r="A125" s="35" t="s">
        <v>57</v>
      </c>
      <c r="E125" s="39" t="s">
        <v>605</v>
      </c>
    </row>
    <row r="126" spans="1:5" ht="38.25">
      <c r="A126" s="35" t="s">
        <v>58</v>
      </c>
      <c r="E126" s="41" t="s">
        <v>780</v>
      </c>
    </row>
    <row r="127" spans="1:5" ht="12.75">
      <c r="A127" t="s">
        <v>60</v>
      </c>
      <c r="E127" s="39" t="s">
        <v>5</v>
      </c>
    </row>
    <row r="128" spans="1:16" ht="25.5">
      <c r="A128" t="s">
        <v>50</v>
      </c>
      <c s="34" t="s">
        <v>255</v>
      </c>
      <c s="34" t="s">
        <v>617</v>
      </c>
      <c s="35" t="s">
        <v>5</v>
      </c>
      <c s="6" t="s">
        <v>618</v>
      </c>
      <c s="36" t="s">
        <v>55</v>
      </c>
      <c s="37">
        <v>162.35</v>
      </c>
      <c s="36">
        <v>0</v>
      </c>
      <c s="36">
        <f>ROUND(G128*H128,6)</f>
      </c>
      <c r="L128" s="38">
        <v>0</v>
      </c>
      <c s="32">
        <f>ROUND(ROUND(L128,2)*ROUND(G128,3),2)</f>
      </c>
      <c s="36" t="s">
        <v>178</v>
      </c>
      <c>
        <f>(M128*21)/100</f>
      </c>
      <c t="s">
        <v>28</v>
      </c>
    </row>
    <row r="129" spans="1:5" ht="38.25">
      <c r="A129" s="35" t="s">
        <v>57</v>
      </c>
      <c r="E129" s="39" t="s">
        <v>619</v>
      </c>
    </row>
    <row r="130" spans="1:5" ht="25.5">
      <c r="A130" s="35" t="s">
        <v>58</v>
      </c>
      <c r="E130" s="40" t="s">
        <v>781</v>
      </c>
    </row>
    <row r="131" spans="1:5" ht="12.75">
      <c r="A131" t="s">
        <v>60</v>
      </c>
      <c r="E131" s="39" t="s">
        <v>5</v>
      </c>
    </row>
    <row r="132" spans="1:16" ht="12.75">
      <c r="A132" t="s">
        <v>50</v>
      </c>
      <c s="34" t="s">
        <v>261</v>
      </c>
      <c s="34" t="s">
        <v>607</v>
      </c>
      <c s="35" t="s">
        <v>5</v>
      </c>
      <c s="6" t="s">
        <v>608</v>
      </c>
      <c s="36" t="s">
        <v>55</v>
      </c>
      <c s="37">
        <v>81.175</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782</v>
      </c>
    </row>
    <row r="135" spans="1:5" ht="12.75">
      <c r="A135" t="s">
        <v>60</v>
      </c>
      <c r="E135" s="39" t="s">
        <v>5</v>
      </c>
    </row>
    <row r="136" spans="1:13" ht="12.75">
      <c r="A136" t="s">
        <v>47</v>
      </c>
      <c r="C136" s="31" t="s">
        <v>218</v>
      </c>
      <c r="E136" s="33" t="s">
        <v>783</v>
      </c>
      <c r="J136" s="32">
        <f>0</f>
      </c>
      <c s="32">
        <f>0</f>
      </c>
      <c s="32">
        <f>0+L137+L141+L145+L149</f>
      </c>
      <c s="32">
        <f>0+M137+M141+M145+M149</f>
      </c>
    </row>
    <row r="137" spans="1:16" ht="25.5">
      <c r="A137" t="s">
        <v>50</v>
      </c>
      <c s="34" t="s">
        <v>264</v>
      </c>
      <c s="34" t="s">
        <v>784</v>
      </c>
      <c s="35" t="s">
        <v>5</v>
      </c>
      <c s="6" t="s">
        <v>785</v>
      </c>
      <c s="36" t="s">
        <v>532</v>
      </c>
      <c s="37">
        <v>40</v>
      </c>
      <c s="36">
        <v>0</v>
      </c>
      <c s="36">
        <f>ROUND(G137*H137,6)</f>
      </c>
      <c r="L137" s="38">
        <v>0</v>
      </c>
      <c s="32">
        <f>ROUND(ROUND(L137,2)*ROUND(G137,3),2)</f>
      </c>
      <c s="36" t="s">
        <v>178</v>
      </c>
      <c>
        <f>(M137*21)/100</f>
      </c>
      <c t="s">
        <v>28</v>
      </c>
    </row>
    <row r="138" spans="1:5" ht="25.5">
      <c r="A138" s="35" t="s">
        <v>57</v>
      </c>
      <c r="E138" s="39" t="s">
        <v>785</v>
      </c>
    </row>
    <row r="139" spans="1:5" ht="63.75">
      <c r="A139" s="35" t="s">
        <v>58</v>
      </c>
      <c r="E139" s="41" t="s">
        <v>786</v>
      </c>
    </row>
    <row r="140" spans="1:5" ht="12.75">
      <c r="A140" t="s">
        <v>60</v>
      </c>
      <c r="E140" s="39" t="s">
        <v>5</v>
      </c>
    </row>
    <row r="141" spans="1:16" ht="25.5">
      <c r="A141" t="s">
        <v>50</v>
      </c>
      <c s="34" t="s">
        <v>267</v>
      </c>
      <c s="34" t="s">
        <v>787</v>
      </c>
      <c s="35" t="s">
        <v>5</v>
      </c>
      <c s="6" t="s">
        <v>788</v>
      </c>
      <c s="36" t="s">
        <v>532</v>
      </c>
      <c s="37">
        <v>40</v>
      </c>
      <c s="36">
        <v>0</v>
      </c>
      <c s="36">
        <f>ROUND(G141*H141,6)</f>
      </c>
      <c r="L141" s="38">
        <v>0</v>
      </c>
      <c s="32">
        <f>ROUND(ROUND(L141,2)*ROUND(G141,3),2)</f>
      </c>
      <c s="36" t="s">
        <v>178</v>
      </c>
      <c>
        <f>(M141*21)/100</f>
      </c>
      <c t="s">
        <v>28</v>
      </c>
    </row>
    <row r="142" spans="1:5" ht="25.5">
      <c r="A142" s="35" t="s">
        <v>57</v>
      </c>
      <c r="E142" s="39" t="s">
        <v>788</v>
      </c>
    </row>
    <row r="143" spans="1:5" ht="38.25">
      <c r="A143" s="35" t="s">
        <v>58</v>
      </c>
      <c r="E143" s="41" t="s">
        <v>789</v>
      </c>
    </row>
    <row r="144" spans="1:5" ht="12.75">
      <c r="A144" t="s">
        <v>60</v>
      </c>
      <c r="E144" s="39" t="s">
        <v>5</v>
      </c>
    </row>
    <row r="145" spans="1:16" ht="25.5">
      <c r="A145" t="s">
        <v>50</v>
      </c>
      <c s="34" t="s">
        <v>271</v>
      </c>
      <c s="34" t="s">
        <v>790</v>
      </c>
      <c s="35" t="s">
        <v>5</v>
      </c>
      <c s="6" t="s">
        <v>791</v>
      </c>
      <c s="36" t="s">
        <v>532</v>
      </c>
      <c s="37">
        <v>520</v>
      </c>
      <c s="36">
        <v>0</v>
      </c>
      <c s="36">
        <f>ROUND(G145*H145,6)</f>
      </c>
      <c r="L145" s="38">
        <v>0</v>
      </c>
      <c s="32">
        <f>ROUND(ROUND(L145,2)*ROUND(G145,3),2)</f>
      </c>
      <c s="36" t="s">
        <v>178</v>
      </c>
      <c>
        <f>(M145*21)/100</f>
      </c>
      <c t="s">
        <v>28</v>
      </c>
    </row>
    <row r="146" spans="1:5" ht="25.5">
      <c r="A146" s="35" t="s">
        <v>57</v>
      </c>
      <c r="E146" s="39" t="s">
        <v>791</v>
      </c>
    </row>
    <row r="147" spans="1:5" ht="25.5">
      <c r="A147" s="35" t="s">
        <v>58</v>
      </c>
      <c r="E147" s="40" t="s">
        <v>792</v>
      </c>
    </row>
    <row r="148" spans="1:5" ht="12.75">
      <c r="A148" t="s">
        <v>60</v>
      </c>
      <c r="E148" s="39" t="s">
        <v>5</v>
      </c>
    </row>
    <row r="149" spans="1:16" ht="12.75">
      <c r="A149" t="s">
        <v>50</v>
      </c>
      <c s="34" t="s">
        <v>274</v>
      </c>
      <c s="34" t="s">
        <v>793</v>
      </c>
      <c s="35" t="s">
        <v>5</v>
      </c>
      <c s="6" t="s">
        <v>794</v>
      </c>
      <c s="36" t="s">
        <v>532</v>
      </c>
      <c s="37">
        <v>40</v>
      </c>
      <c s="36">
        <v>0</v>
      </c>
      <c s="36">
        <f>ROUND(G149*H149,6)</f>
      </c>
      <c r="L149" s="38">
        <v>0</v>
      </c>
      <c s="32">
        <f>ROUND(ROUND(L149,2)*ROUND(G149,3),2)</f>
      </c>
      <c s="36" t="s">
        <v>178</v>
      </c>
      <c>
        <f>(M149*21)/100</f>
      </c>
      <c t="s">
        <v>28</v>
      </c>
    </row>
    <row r="150" spans="1:5" ht="12.75">
      <c r="A150" s="35" t="s">
        <v>57</v>
      </c>
      <c r="E150" s="39" t="s">
        <v>794</v>
      </c>
    </row>
    <row r="151" spans="1:5" ht="51">
      <c r="A151" s="35" t="s">
        <v>58</v>
      </c>
      <c r="E151" s="41" t="s">
        <v>795</v>
      </c>
    </row>
    <row r="152" spans="1:5" ht="12.75">
      <c r="A152" t="s">
        <v>60</v>
      </c>
      <c r="E152" s="39" t="s">
        <v>5</v>
      </c>
    </row>
    <row r="153" spans="1:13" ht="12.75">
      <c r="A153" t="s">
        <v>47</v>
      </c>
      <c r="C153" s="31" t="s">
        <v>28</v>
      </c>
      <c r="E153" s="33" t="s">
        <v>796</v>
      </c>
      <c r="J153" s="32">
        <f>0</f>
      </c>
      <c s="32">
        <f>0</f>
      </c>
      <c s="32">
        <f>0+L154+L158</f>
      </c>
      <c s="32">
        <f>0+M154+M158</f>
      </c>
    </row>
    <row r="154" spans="1:16" ht="25.5">
      <c r="A154" t="s">
        <v>50</v>
      </c>
      <c s="34" t="s">
        <v>277</v>
      </c>
      <c s="34" t="s">
        <v>797</v>
      </c>
      <c s="35" t="s">
        <v>5</v>
      </c>
      <c s="6" t="s">
        <v>798</v>
      </c>
      <c s="36" t="s">
        <v>539</v>
      </c>
      <c s="37">
        <v>12.899</v>
      </c>
      <c s="36">
        <v>0</v>
      </c>
      <c s="36">
        <f>ROUND(G154*H154,6)</f>
      </c>
      <c r="L154" s="38">
        <v>0</v>
      </c>
      <c s="32">
        <f>ROUND(ROUND(L154,2)*ROUND(G154,3),2)</f>
      </c>
      <c s="36" t="s">
        <v>178</v>
      </c>
      <c>
        <f>(M154*21)/100</f>
      </c>
      <c t="s">
        <v>28</v>
      </c>
    </row>
    <row r="155" spans="1:5" ht="25.5">
      <c r="A155" s="35" t="s">
        <v>57</v>
      </c>
      <c r="E155" s="39" t="s">
        <v>798</v>
      </c>
    </row>
    <row r="156" spans="1:5" ht="63.75">
      <c r="A156" s="35" t="s">
        <v>58</v>
      </c>
      <c r="E156" s="41" t="s">
        <v>799</v>
      </c>
    </row>
    <row r="157" spans="1:5" ht="12.75">
      <c r="A157" t="s">
        <v>60</v>
      </c>
      <c r="E157" s="39" t="s">
        <v>5</v>
      </c>
    </row>
    <row r="158" spans="1:16" ht="12.75">
      <c r="A158" t="s">
        <v>50</v>
      </c>
      <c s="34" t="s">
        <v>280</v>
      </c>
      <c s="34" t="s">
        <v>800</v>
      </c>
      <c s="35" t="s">
        <v>5</v>
      </c>
      <c s="6" t="s">
        <v>801</v>
      </c>
      <c s="36" t="s">
        <v>55</v>
      </c>
      <c s="37">
        <v>1.766</v>
      </c>
      <c s="36">
        <v>0</v>
      </c>
      <c s="36">
        <f>ROUND(G158*H158,6)</f>
      </c>
      <c r="L158" s="38">
        <v>0</v>
      </c>
      <c s="32">
        <f>ROUND(ROUND(L158,2)*ROUND(G158,3),2)</f>
      </c>
      <c s="36" t="s">
        <v>178</v>
      </c>
      <c>
        <f>(M158*21)/100</f>
      </c>
      <c t="s">
        <v>28</v>
      </c>
    </row>
    <row r="159" spans="1:5" ht="12.75">
      <c r="A159" s="35" t="s">
        <v>57</v>
      </c>
      <c r="E159" s="39" t="s">
        <v>801</v>
      </c>
    </row>
    <row r="160" spans="1:5" ht="76.5">
      <c r="A160" s="35" t="s">
        <v>58</v>
      </c>
      <c r="E160" s="41" t="s">
        <v>802</v>
      </c>
    </row>
    <row r="161" spans="1:5" ht="12.75">
      <c r="A161" t="s">
        <v>60</v>
      </c>
      <c r="E161" s="39" t="s">
        <v>5</v>
      </c>
    </row>
    <row r="162" spans="1:13" ht="12.75">
      <c r="A162" t="s">
        <v>47</v>
      </c>
      <c r="C162" s="31" t="s">
        <v>26</v>
      </c>
      <c r="E162" s="33" t="s">
        <v>803</v>
      </c>
      <c r="J162" s="32">
        <f>0</f>
      </c>
      <c s="32">
        <f>0</f>
      </c>
      <c s="32">
        <f>0+L163+L167+L171+L175+L179+L183+L187+L191+L195+L199+L203+L207+L211+L215+L219+L223+L227+L231+L235+L239+L243+L247</f>
      </c>
      <c s="32">
        <f>0+M163+M167+M171+M175+M179+M183+M187+M191+M195+M199+M203+M207+M211+M215+M219+M223+M227+M231+M235+M239+M243+M247</f>
      </c>
    </row>
    <row r="163" spans="1:16" ht="12.75">
      <c r="A163" t="s">
        <v>50</v>
      </c>
      <c s="34" t="s">
        <v>285</v>
      </c>
      <c s="34" t="s">
        <v>804</v>
      </c>
      <c s="35" t="s">
        <v>5</v>
      </c>
      <c s="6" t="s">
        <v>805</v>
      </c>
      <c s="36" t="s">
        <v>177</v>
      </c>
      <c s="37">
        <v>15.338</v>
      </c>
      <c s="36">
        <v>0</v>
      </c>
      <c s="36">
        <f>ROUND(G163*H163,6)</f>
      </c>
      <c r="L163" s="38">
        <v>0</v>
      </c>
      <c s="32">
        <f>ROUND(ROUND(L163,2)*ROUND(G163,3),2)</f>
      </c>
      <c s="36" t="s">
        <v>178</v>
      </c>
      <c>
        <f>(M163*21)/100</f>
      </c>
      <c t="s">
        <v>28</v>
      </c>
    </row>
    <row r="164" spans="1:5" ht="12.75">
      <c r="A164" s="35" t="s">
        <v>57</v>
      </c>
      <c r="E164" s="39" t="s">
        <v>805</v>
      </c>
    </row>
    <row r="165" spans="1:5" ht="63.75">
      <c r="A165" s="35" t="s">
        <v>58</v>
      </c>
      <c r="E165" s="41" t="s">
        <v>806</v>
      </c>
    </row>
    <row r="166" spans="1:5" ht="12.75">
      <c r="A166" t="s">
        <v>60</v>
      </c>
      <c r="E166" s="39" t="s">
        <v>5</v>
      </c>
    </row>
    <row r="167" spans="1:16" ht="12.75">
      <c r="A167" t="s">
        <v>50</v>
      </c>
      <c s="34" t="s">
        <v>288</v>
      </c>
      <c s="34" t="s">
        <v>807</v>
      </c>
      <c s="35" t="s">
        <v>5</v>
      </c>
      <c s="6" t="s">
        <v>808</v>
      </c>
      <c s="36" t="s">
        <v>177</v>
      </c>
      <c s="37">
        <v>16.872</v>
      </c>
      <c s="36">
        <v>0</v>
      </c>
      <c s="36">
        <f>ROUND(G167*H167,6)</f>
      </c>
      <c r="L167" s="38">
        <v>0</v>
      </c>
      <c s="32">
        <f>ROUND(ROUND(L167,2)*ROUND(G167,3),2)</f>
      </c>
      <c s="36" t="s">
        <v>178</v>
      </c>
      <c>
        <f>(M167*21)/100</f>
      </c>
      <c t="s">
        <v>28</v>
      </c>
    </row>
    <row r="168" spans="1:5" ht="12.75">
      <c r="A168" s="35" t="s">
        <v>57</v>
      </c>
      <c r="E168" s="39" t="s">
        <v>808</v>
      </c>
    </row>
    <row r="169" spans="1:5" ht="25.5">
      <c r="A169" s="35" t="s">
        <v>58</v>
      </c>
      <c r="E169" s="40" t="s">
        <v>809</v>
      </c>
    </row>
    <row r="170" spans="1:5" ht="12.75">
      <c r="A170" t="s">
        <v>60</v>
      </c>
      <c r="E170" s="39" t="s">
        <v>5</v>
      </c>
    </row>
    <row r="171" spans="1:16" ht="25.5">
      <c r="A171" t="s">
        <v>50</v>
      </c>
      <c s="34" t="s">
        <v>291</v>
      </c>
      <c s="34" t="s">
        <v>810</v>
      </c>
      <c s="35" t="s">
        <v>5</v>
      </c>
      <c s="6" t="s">
        <v>811</v>
      </c>
      <c s="36" t="s">
        <v>177</v>
      </c>
      <c s="37">
        <v>15.338</v>
      </c>
      <c s="36">
        <v>0</v>
      </c>
      <c s="36">
        <f>ROUND(G171*H171,6)</f>
      </c>
      <c r="L171" s="38">
        <v>0</v>
      </c>
      <c s="32">
        <f>ROUND(ROUND(L171,2)*ROUND(G171,3),2)</f>
      </c>
      <c s="36" t="s">
        <v>178</v>
      </c>
      <c>
        <f>(M171*21)/100</f>
      </c>
      <c t="s">
        <v>28</v>
      </c>
    </row>
    <row r="172" spans="1:5" ht="25.5">
      <c r="A172" s="35" t="s">
        <v>57</v>
      </c>
      <c r="E172" s="39" t="s">
        <v>811</v>
      </c>
    </row>
    <row r="173" spans="1:5" ht="12.75">
      <c r="A173" s="35" t="s">
        <v>58</v>
      </c>
      <c r="E173" s="40" t="s">
        <v>5</v>
      </c>
    </row>
    <row r="174" spans="1:5" ht="12.75">
      <c r="A174" t="s">
        <v>60</v>
      </c>
      <c r="E174" s="39" t="s">
        <v>5</v>
      </c>
    </row>
    <row r="175" spans="1:16" ht="25.5">
      <c r="A175" t="s">
        <v>50</v>
      </c>
      <c s="34" t="s">
        <v>293</v>
      </c>
      <c s="34" t="s">
        <v>812</v>
      </c>
      <c s="35" t="s">
        <v>5</v>
      </c>
      <c s="6" t="s">
        <v>813</v>
      </c>
      <c s="36" t="s">
        <v>214</v>
      </c>
      <c s="37">
        <v>7</v>
      </c>
      <c s="36">
        <v>0</v>
      </c>
      <c s="36">
        <f>ROUND(G175*H175,6)</f>
      </c>
      <c r="L175" s="38">
        <v>0</v>
      </c>
      <c s="32">
        <f>ROUND(ROUND(L175,2)*ROUND(G175,3),2)</f>
      </c>
      <c s="36" t="s">
        <v>178</v>
      </c>
      <c>
        <f>(M175*21)/100</f>
      </c>
      <c t="s">
        <v>28</v>
      </c>
    </row>
    <row r="176" spans="1:5" ht="25.5">
      <c r="A176" s="35" t="s">
        <v>57</v>
      </c>
      <c r="E176" s="39" t="s">
        <v>813</v>
      </c>
    </row>
    <row r="177" spans="1:5" ht="38.25">
      <c r="A177" s="35" t="s">
        <v>58</v>
      </c>
      <c r="E177" s="41" t="s">
        <v>814</v>
      </c>
    </row>
    <row r="178" spans="1:5" ht="12.75">
      <c r="A178" t="s">
        <v>60</v>
      </c>
      <c r="E178" s="39" t="s">
        <v>5</v>
      </c>
    </row>
    <row r="179" spans="1:16" ht="12.75">
      <c r="A179" t="s">
        <v>50</v>
      </c>
      <c s="34" t="s">
        <v>294</v>
      </c>
      <c s="34" t="s">
        <v>815</v>
      </c>
      <c s="35" t="s">
        <v>5</v>
      </c>
      <c s="6" t="s">
        <v>816</v>
      </c>
      <c s="36" t="s">
        <v>817</v>
      </c>
      <c s="37">
        <v>314</v>
      </c>
      <c s="36">
        <v>0</v>
      </c>
      <c s="36">
        <f>ROUND(G179*H179,6)</f>
      </c>
      <c r="L179" s="38">
        <v>0</v>
      </c>
      <c s="32">
        <f>ROUND(ROUND(L179,2)*ROUND(G179,3),2)</f>
      </c>
      <c s="36" t="s">
        <v>178</v>
      </c>
      <c>
        <f>(M179*21)/100</f>
      </c>
      <c t="s">
        <v>28</v>
      </c>
    </row>
    <row r="180" spans="1:5" ht="12.75">
      <c r="A180" s="35" t="s">
        <v>57</v>
      </c>
      <c r="E180" s="39" t="s">
        <v>816</v>
      </c>
    </row>
    <row r="181" spans="1:5" ht="38.25">
      <c r="A181" s="35" t="s">
        <v>58</v>
      </c>
      <c r="E181" s="41" t="s">
        <v>818</v>
      </c>
    </row>
    <row r="182" spans="1:5" ht="12.75">
      <c r="A182" t="s">
        <v>60</v>
      </c>
      <c r="E182" s="39" t="s">
        <v>5</v>
      </c>
    </row>
    <row r="183" spans="1:16" ht="12.75">
      <c r="A183" t="s">
        <v>50</v>
      </c>
      <c s="34" t="s">
        <v>297</v>
      </c>
      <c s="34" t="s">
        <v>819</v>
      </c>
      <c s="35" t="s">
        <v>5</v>
      </c>
      <c s="6" t="s">
        <v>820</v>
      </c>
      <c s="36" t="s">
        <v>177</v>
      </c>
      <c s="37">
        <v>66.785</v>
      </c>
      <c s="36">
        <v>0</v>
      </c>
      <c s="36">
        <f>ROUND(G183*H183,6)</f>
      </c>
      <c r="L183" s="38">
        <v>0</v>
      </c>
      <c s="32">
        <f>ROUND(ROUND(L183,2)*ROUND(G183,3),2)</f>
      </c>
      <c s="36" t="s">
        <v>178</v>
      </c>
      <c>
        <f>(M183*21)/100</f>
      </c>
      <c t="s">
        <v>28</v>
      </c>
    </row>
    <row r="184" spans="1:5" ht="12.75">
      <c r="A184" s="35" t="s">
        <v>57</v>
      </c>
      <c r="E184" s="39" t="s">
        <v>820</v>
      </c>
    </row>
    <row r="185" spans="1:5" ht="76.5">
      <c r="A185" s="35" t="s">
        <v>58</v>
      </c>
      <c r="E185" s="41" t="s">
        <v>821</v>
      </c>
    </row>
    <row r="186" spans="1:5" ht="12.75">
      <c r="A186" t="s">
        <v>60</v>
      </c>
      <c r="E186" s="39" t="s">
        <v>5</v>
      </c>
    </row>
    <row r="187" spans="1:16" ht="12.75">
      <c r="A187" t="s">
        <v>50</v>
      </c>
      <c s="34" t="s">
        <v>300</v>
      </c>
      <c s="34" t="s">
        <v>822</v>
      </c>
      <c s="35" t="s">
        <v>5</v>
      </c>
      <c s="6" t="s">
        <v>823</v>
      </c>
      <c s="36" t="s">
        <v>539</v>
      </c>
      <c s="37">
        <v>8.286</v>
      </c>
      <c s="36">
        <v>0</v>
      </c>
      <c s="36">
        <f>ROUND(G187*H187,6)</f>
      </c>
      <c r="L187" s="38">
        <v>0</v>
      </c>
      <c s="32">
        <f>ROUND(ROUND(L187,2)*ROUND(G187,3),2)</f>
      </c>
      <c s="36" t="s">
        <v>178</v>
      </c>
      <c>
        <f>(M187*21)/100</f>
      </c>
      <c t="s">
        <v>28</v>
      </c>
    </row>
    <row r="188" spans="1:5" ht="12.75">
      <c r="A188" s="35" t="s">
        <v>57</v>
      </c>
      <c r="E188" s="39" t="s">
        <v>823</v>
      </c>
    </row>
    <row r="189" spans="1:5" ht="76.5">
      <c r="A189" s="35" t="s">
        <v>58</v>
      </c>
      <c r="E189" s="41" t="s">
        <v>824</v>
      </c>
    </row>
    <row r="190" spans="1:5" ht="12.75">
      <c r="A190" t="s">
        <v>60</v>
      </c>
      <c r="E190" s="39" t="s">
        <v>5</v>
      </c>
    </row>
    <row r="191" spans="1:16" ht="12.75">
      <c r="A191" t="s">
        <v>50</v>
      </c>
      <c s="34" t="s">
        <v>302</v>
      </c>
      <c s="34" t="s">
        <v>825</v>
      </c>
      <c s="35" t="s">
        <v>5</v>
      </c>
      <c s="6" t="s">
        <v>826</v>
      </c>
      <c s="36" t="s">
        <v>539</v>
      </c>
      <c s="37">
        <v>7.525</v>
      </c>
      <c s="36">
        <v>0</v>
      </c>
      <c s="36">
        <f>ROUND(G191*H191,6)</f>
      </c>
      <c r="L191" s="38">
        <v>0</v>
      </c>
      <c s="32">
        <f>ROUND(ROUND(L191,2)*ROUND(G191,3),2)</f>
      </c>
      <c s="36" t="s">
        <v>178</v>
      </c>
      <c>
        <f>(M191*21)/100</f>
      </c>
      <c t="s">
        <v>28</v>
      </c>
    </row>
    <row r="192" spans="1:5" ht="12.75">
      <c r="A192" s="35" t="s">
        <v>57</v>
      </c>
      <c r="E192" s="39" t="s">
        <v>826</v>
      </c>
    </row>
    <row r="193" spans="1:5" ht="63.75">
      <c r="A193" s="35" t="s">
        <v>58</v>
      </c>
      <c r="E193" s="41" t="s">
        <v>827</v>
      </c>
    </row>
    <row r="194" spans="1:5" ht="12.75">
      <c r="A194" t="s">
        <v>60</v>
      </c>
      <c r="E194" s="39" t="s">
        <v>5</v>
      </c>
    </row>
    <row r="195" spans="1:16" ht="25.5">
      <c r="A195" t="s">
        <v>50</v>
      </c>
      <c s="34" t="s">
        <v>305</v>
      </c>
      <c s="34" t="s">
        <v>828</v>
      </c>
      <c s="35" t="s">
        <v>5</v>
      </c>
      <c s="6" t="s">
        <v>829</v>
      </c>
      <c s="36" t="s">
        <v>532</v>
      </c>
      <c s="37">
        <v>103.615</v>
      </c>
      <c s="36">
        <v>0</v>
      </c>
      <c s="36">
        <f>ROUND(G195*H195,6)</f>
      </c>
      <c r="L195" s="38">
        <v>0</v>
      </c>
      <c s="32">
        <f>ROUND(ROUND(L195,2)*ROUND(G195,3),2)</f>
      </c>
      <c s="36" t="s">
        <v>178</v>
      </c>
      <c>
        <f>(M195*21)/100</f>
      </c>
      <c t="s">
        <v>28</v>
      </c>
    </row>
    <row r="196" spans="1:5" ht="25.5">
      <c r="A196" s="35" t="s">
        <v>57</v>
      </c>
      <c r="E196" s="39" t="s">
        <v>829</v>
      </c>
    </row>
    <row r="197" spans="1:5" ht="114.75">
      <c r="A197" s="35" t="s">
        <v>58</v>
      </c>
      <c r="E197" s="41" t="s">
        <v>830</v>
      </c>
    </row>
    <row r="198" spans="1:5" ht="12.75">
      <c r="A198" t="s">
        <v>60</v>
      </c>
      <c r="E198" s="39" t="s">
        <v>5</v>
      </c>
    </row>
    <row r="199" spans="1:16" ht="25.5">
      <c r="A199" t="s">
        <v>50</v>
      </c>
      <c s="34" t="s">
        <v>306</v>
      </c>
      <c s="34" t="s">
        <v>831</v>
      </c>
      <c s="35" t="s">
        <v>5</v>
      </c>
      <c s="6" t="s">
        <v>832</v>
      </c>
      <c s="36" t="s">
        <v>532</v>
      </c>
      <c s="37">
        <v>103.615</v>
      </c>
      <c s="36">
        <v>0</v>
      </c>
      <c s="36">
        <f>ROUND(G199*H199,6)</f>
      </c>
      <c r="L199" s="38">
        <v>0</v>
      </c>
      <c s="32">
        <f>ROUND(ROUND(L199,2)*ROUND(G199,3),2)</f>
      </c>
      <c s="36" t="s">
        <v>178</v>
      </c>
      <c>
        <f>(M199*21)/100</f>
      </c>
      <c t="s">
        <v>28</v>
      </c>
    </row>
    <row r="200" spans="1:5" ht="25.5">
      <c r="A200" s="35" t="s">
        <v>57</v>
      </c>
      <c r="E200" s="39" t="s">
        <v>832</v>
      </c>
    </row>
    <row r="201" spans="1:5" ht="12.75">
      <c r="A201" s="35" t="s">
        <v>58</v>
      </c>
      <c r="E201" s="40" t="s">
        <v>5</v>
      </c>
    </row>
    <row r="202" spans="1:5" ht="12.75">
      <c r="A202" t="s">
        <v>60</v>
      </c>
      <c r="E202" s="39" t="s">
        <v>5</v>
      </c>
    </row>
    <row r="203" spans="1:16" ht="25.5">
      <c r="A203" t="s">
        <v>50</v>
      </c>
      <c s="34" t="s">
        <v>309</v>
      </c>
      <c s="34" t="s">
        <v>833</v>
      </c>
      <c s="35" t="s">
        <v>5</v>
      </c>
      <c s="6" t="s">
        <v>834</v>
      </c>
      <c s="36" t="s">
        <v>55</v>
      </c>
      <c s="37">
        <v>2.117</v>
      </c>
      <c s="36">
        <v>0</v>
      </c>
      <c s="36">
        <f>ROUND(G203*H203,6)</f>
      </c>
      <c r="L203" s="38">
        <v>0</v>
      </c>
      <c s="32">
        <f>ROUND(ROUND(L203,2)*ROUND(G203,3),2)</f>
      </c>
      <c s="36" t="s">
        <v>178</v>
      </c>
      <c>
        <f>(M203*21)/100</f>
      </c>
      <c t="s">
        <v>28</v>
      </c>
    </row>
    <row r="204" spans="1:5" ht="25.5">
      <c r="A204" s="35" t="s">
        <v>57</v>
      </c>
      <c r="E204" s="39" t="s">
        <v>834</v>
      </c>
    </row>
    <row r="205" spans="1:5" ht="76.5">
      <c r="A205" s="35" t="s">
        <v>58</v>
      </c>
      <c r="E205" s="40" t="s">
        <v>835</v>
      </c>
    </row>
    <row r="206" spans="1:5" ht="12.75">
      <c r="A206" t="s">
        <v>60</v>
      </c>
      <c r="E206" s="39" t="s">
        <v>5</v>
      </c>
    </row>
    <row r="207" spans="1:16" ht="25.5">
      <c r="A207" t="s">
        <v>50</v>
      </c>
      <c s="34" t="s">
        <v>310</v>
      </c>
      <c s="34" t="s">
        <v>836</v>
      </c>
      <c s="35" t="s">
        <v>5</v>
      </c>
      <c s="6" t="s">
        <v>837</v>
      </c>
      <c s="36" t="s">
        <v>539</v>
      </c>
      <c s="37">
        <v>7.18</v>
      </c>
      <c s="36">
        <v>0</v>
      </c>
      <c s="36">
        <f>ROUND(G207*H207,6)</f>
      </c>
      <c r="L207" s="38">
        <v>0</v>
      </c>
      <c s="32">
        <f>ROUND(ROUND(L207,2)*ROUND(G207,3),2)</f>
      </c>
      <c s="36" t="s">
        <v>178</v>
      </c>
      <c>
        <f>(M207*21)/100</f>
      </c>
      <c t="s">
        <v>28</v>
      </c>
    </row>
    <row r="208" spans="1:5" ht="25.5">
      <c r="A208" s="35" t="s">
        <v>57</v>
      </c>
      <c r="E208" s="39" t="s">
        <v>837</v>
      </c>
    </row>
    <row r="209" spans="1:5" ht="102">
      <c r="A209" s="35" t="s">
        <v>58</v>
      </c>
      <c r="E209" s="41" t="s">
        <v>838</v>
      </c>
    </row>
    <row r="210" spans="1:5" ht="12.75">
      <c r="A210" t="s">
        <v>60</v>
      </c>
      <c r="E210" s="39" t="s">
        <v>5</v>
      </c>
    </row>
    <row r="211" spans="1:16" ht="12.75">
      <c r="A211" t="s">
        <v>50</v>
      </c>
      <c s="34" t="s">
        <v>311</v>
      </c>
      <c s="34" t="s">
        <v>839</v>
      </c>
      <c s="35" t="s">
        <v>5</v>
      </c>
      <c s="6" t="s">
        <v>840</v>
      </c>
      <c s="36" t="s">
        <v>532</v>
      </c>
      <c s="37">
        <v>70.798</v>
      </c>
      <c s="36">
        <v>0</v>
      </c>
      <c s="36">
        <f>ROUND(G211*H211,6)</f>
      </c>
      <c r="L211" s="38">
        <v>0</v>
      </c>
      <c s="32">
        <f>ROUND(ROUND(L211,2)*ROUND(G211,3),2)</f>
      </c>
      <c s="36" t="s">
        <v>178</v>
      </c>
      <c>
        <f>(M211*21)/100</f>
      </c>
      <c t="s">
        <v>28</v>
      </c>
    </row>
    <row r="212" spans="1:5" ht="12.75">
      <c r="A212" s="35" t="s">
        <v>57</v>
      </c>
      <c r="E212" s="39" t="s">
        <v>840</v>
      </c>
    </row>
    <row r="213" spans="1:5" ht="63.75">
      <c r="A213" s="35" t="s">
        <v>58</v>
      </c>
      <c r="E213" s="41" t="s">
        <v>841</v>
      </c>
    </row>
    <row r="214" spans="1:5" ht="12.75">
      <c r="A214" t="s">
        <v>60</v>
      </c>
      <c r="E214" s="39" t="s">
        <v>5</v>
      </c>
    </row>
    <row r="215" spans="1:16" ht="25.5">
      <c r="A215" t="s">
        <v>50</v>
      </c>
      <c s="34" t="s">
        <v>314</v>
      </c>
      <c s="34" t="s">
        <v>842</v>
      </c>
      <c s="35" t="s">
        <v>5</v>
      </c>
      <c s="6" t="s">
        <v>843</v>
      </c>
      <c s="36" t="s">
        <v>532</v>
      </c>
      <c s="37">
        <v>70.798</v>
      </c>
      <c s="36">
        <v>0</v>
      </c>
      <c s="36">
        <f>ROUND(G215*H215,6)</f>
      </c>
      <c r="L215" s="38">
        <v>0</v>
      </c>
      <c s="32">
        <f>ROUND(ROUND(L215,2)*ROUND(G215,3),2)</f>
      </c>
      <c s="36" t="s">
        <v>178</v>
      </c>
      <c>
        <f>(M215*21)/100</f>
      </c>
      <c t="s">
        <v>28</v>
      </c>
    </row>
    <row r="216" spans="1:5" ht="25.5">
      <c r="A216" s="35" t="s">
        <v>57</v>
      </c>
      <c r="E216" s="39" t="s">
        <v>843</v>
      </c>
    </row>
    <row r="217" spans="1:5" ht="12.75">
      <c r="A217" s="35" t="s">
        <v>58</v>
      </c>
      <c r="E217" s="40" t="s">
        <v>5</v>
      </c>
    </row>
    <row r="218" spans="1:5" ht="12.75">
      <c r="A218" t="s">
        <v>60</v>
      </c>
      <c r="E218" s="39" t="s">
        <v>5</v>
      </c>
    </row>
    <row r="219" spans="1:16" ht="25.5">
      <c r="A219" t="s">
        <v>50</v>
      </c>
      <c s="34" t="s">
        <v>317</v>
      </c>
      <c s="34" t="s">
        <v>844</v>
      </c>
      <c s="35" t="s">
        <v>5</v>
      </c>
      <c s="6" t="s">
        <v>845</v>
      </c>
      <c s="36" t="s">
        <v>55</v>
      </c>
      <c s="37">
        <v>0.899</v>
      </c>
      <c s="36">
        <v>0</v>
      </c>
      <c s="36">
        <f>ROUND(G219*H219,6)</f>
      </c>
      <c r="L219" s="38">
        <v>0</v>
      </c>
      <c s="32">
        <f>ROUND(ROUND(L219,2)*ROUND(G219,3),2)</f>
      </c>
      <c s="36" t="s">
        <v>178</v>
      </c>
      <c>
        <f>(M219*21)/100</f>
      </c>
      <c t="s">
        <v>28</v>
      </c>
    </row>
    <row r="220" spans="1:5" ht="25.5">
      <c r="A220" s="35" t="s">
        <v>57</v>
      </c>
      <c r="E220" s="39" t="s">
        <v>845</v>
      </c>
    </row>
    <row r="221" spans="1:5" ht="89.25">
      <c r="A221" s="35" t="s">
        <v>58</v>
      </c>
      <c r="E221" s="41" t="s">
        <v>846</v>
      </c>
    </row>
    <row r="222" spans="1:5" ht="12.75">
      <c r="A222" t="s">
        <v>60</v>
      </c>
      <c r="E222" s="39" t="s">
        <v>5</v>
      </c>
    </row>
    <row r="223" spans="1:16" ht="38.25">
      <c r="A223" t="s">
        <v>50</v>
      </c>
      <c s="34" t="s">
        <v>319</v>
      </c>
      <c s="34" t="s">
        <v>847</v>
      </c>
      <c s="35" t="s">
        <v>5</v>
      </c>
      <c s="6" t="s">
        <v>848</v>
      </c>
      <c s="36" t="s">
        <v>539</v>
      </c>
      <c s="37">
        <v>15.331</v>
      </c>
      <c s="36">
        <v>0</v>
      </c>
      <c s="36">
        <f>ROUND(G223*H223,6)</f>
      </c>
      <c r="L223" s="38">
        <v>0</v>
      </c>
      <c s="32">
        <f>ROUND(ROUND(L223,2)*ROUND(G223,3),2)</f>
      </c>
      <c s="36" t="s">
        <v>178</v>
      </c>
      <c>
        <f>(M223*21)/100</f>
      </c>
      <c t="s">
        <v>28</v>
      </c>
    </row>
    <row r="224" spans="1:5" ht="38.25">
      <c r="A224" s="35" t="s">
        <v>57</v>
      </c>
      <c r="E224" s="39" t="s">
        <v>849</v>
      </c>
    </row>
    <row r="225" spans="1:5" ht="242.25">
      <c r="A225" s="35" t="s">
        <v>58</v>
      </c>
      <c r="E225" s="41" t="s">
        <v>850</v>
      </c>
    </row>
    <row r="226" spans="1:5" ht="12.75">
      <c r="A226" t="s">
        <v>60</v>
      </c>
      <c r="E226" s="39" t="s">
        <v>5</v>
      </c>
    </row>
    <row r="227" spans="1:16" ht="38.25">
      <c r="A227" t="s">
        <v>50</v>
      </c>
      <c s="34" t="s">
        <v>320</v>
      </c>
      <c s="34" t="s">
        <v>851</v>
      </c>
      <c s="35" t="s">
        <v>5</v>
      </c>
      <c s="6" t="s">
        <v>852</v>
      </c>
      <c s="36" t="s">
        <v>539</v>
      </c>
      <c s="37">
        <v>5.454</v>
      </c>
      <c s="36">
        <v>0</v>
      </c>
      <c s="36">
        <f>ROUND(G227*H227,6)</f>
      </c>
      <c r="L227" s="38">
        <v>0</v>
      </c>
      <c s="32">
        <f>ROUND(ROUND(L227,2)*ROUND(G227,3),2)</f>
      </c>
      <c s="36" t="s">
        <v>178</v>
      </c>
      <c>
        <f>(M227*21)/100</f>
      </c>
      <c t="s">
        <v>28</v>
      </c>
    </row>
    <row r="228" spans="1:5" ht="38.25">
      <c r="A228" s="35" t="s">
        <v>57</v>
      </c>
      <c r="E228" s="39" t="s">
        <v>853</v>
      </c>
    </row>
    <row r="229" spans="1:5" ht="63.75">
      <c r="A229" s="35" t="s">
        <v>58</v>
      </c>
      <c r="E229" s="41" t="s">
        <v>854</v>
      </c>
    </row>
    <row r="230" spans="1:5" ht="12.75">
      <c r="A230" t="s">
        <v>60</v>
      </c>
      <c r="E230" s="39" t="s">
        <v>5</v>
      </c>
    </row>
    <row r="231" spans="1:16" ht="25.5">
      <c r="A231" t="s">
        <v>50</v>
      </c>
      <c s="34" t="s">
        <v>321</v>
      </c>
      <c s="34" t="s">
        <v>855</v>
      </c>
      <c s="35" t="s">
        <v>5</v>
      </c>
      <c s="6" t="s">
        <v>856</v>
      </c>
      <c s="36" t="s">
        <v>177</v>
      </c>
      <c s="37">
        <v>31.5</v>
      </c>
      <c s="36">
        <v>0</v>
      </c>
      <c s="36">
        <f>ROUND(G231*H231,6)</f>
      </c>
      <c r="L231" s="38">
        <v>0</v>
      </c>
      <c s="32">
        <f>ROUND(ROUND(L231,2)*ROUND(G231,3),2)</f>
      </c>
      <c s="36" t="s">
        <v>178</v>
      </c>
      <c>
        <f>(M231*21)/100</f>
      </c>
      <c t="s">
        <v>28</v>
      </c>
    </row>
    <row r="232" spans="1:5" ht="25.5">
      <c r="A232" s="35" t="s">
        <v>57</v>
      </c>
      <c r="E232" s="39" t="s">
        <v>856</v>
      </c>
    </row>
    <row r="233" spans="1:5" ht="51">
      <c r="A233" s="35" t="s">
        <v>58</v>
      </c>
      <c r="E233" s="41" t="s">
        <v>857</v>
      </c>
    </row>
    <row r="234" spans="1:5" ht="12.75">
      <c r="A234" t="s">
        <v>60</v>
      </c>
      <c r="E234" s="39" t="s">
        <v>5</v>
      </c>
    </row>
    <row r="235" spans="1:16" ht="25.5">
      <c r="A235" t="s">
        <v>50</v>
      </c>
      <c s="34" t="s">
        <v>324</v>
      </c>
      <c s="34" t="s">
        <v>858</v>
      </c>
      <c s="35" t="s">
        <v>5</v>
      </c>
      <c s="6" t="s">
        <v>859</v>
      </c>
      <c s="36" t="s">
        <v>55</v>
      </c>
      <c s="37">
        <v>0.02</v>
      </c>
      <c s="36">
        <v>0</v>
      </c>
      <c s="36">
        <f>ROUND(G235*H235,6)</f>
      </c>
      <c r="L235" s="38">
        <v>0</v>
      </c>
      <c s="32">
        <f>ROUND(ROUND(L235,2)*ROUND(G235,3),2)</f>
      </c>
      <c s="36" t="s">
        <v>178</v>
      </c>
      <c>
        <f>(M235*21)/100</f>
      </c>
      <c t="s">
        <v>28</v>
      </c>
    </row>
    <row r="236" spans="1:5" ht="25.5">
      <c r="A236" s="35" t="s">
        <v>57</v>
      </c>
      <c r="E236" s="39" t="s">
        <v>859</v>
      </c>
    </row>
    <row r="237" spans="1:5" ht="25.5">
      <c r="A237" s="35" t="s">
        <v>58</v>
      </c>
      <c r="E237" s="40" t="s">
        <v>860</v>
      </c>
    </row>
    <row r="238" spans="1:5" ht="12.75">
      <c r="A238" t="s">
        <v>60</v>
      </c>
      <c r="E238" s="39" t="s">
        <v>5</v>
      </c>
    </row>
    <row r="239" spans="1:16" ht="12.75">
      <c r="A239" t="s">
        <v>50</v>
      </c>
      <c s="34" t="s">
        <v>325</v>
      </c>
      <c s="34" t="s">
        <v>861</v>
      </c>
      <c s="35" t="s">
        <v>5</v>
      </c>
      <c s="6" t="s">
        <v>862</v>
      </c>
      <c s="36" t="s">
        <v>55</v>
      </c>
      <c s="37">
        <v>0.089</v>
      </c>
      <c s="36">
        <v>0</v>
      </c>
      <c s="36">
        <f>ROUND(G239*H239,6)</f>
      </c>
      <c r="L239" s="38">
        <v>0</v>
      </c>
      <c s="32">
        <f>ROUND(ROUND(L239,2)*ROUND(G239,3),2)</f>
      </c>
      <c s="36" t="s">
        <v>178</v>
      </c>
      <c>
        <f>(M239*21)/100</f>
      </c>
      <c t="s">
        <v>28</v>
      </c>
    </row>
    <row r="240" spans="1:5" ht="12.75">
      <c r="A240" s="35" t="s">
        <v>57</v>
      </c>
      <c r="E240" s="39" t="s">
        <v>862</v>
      </c>
    </row>
    <row r="241" spans="1:5" ht="51">
      <c r="A241" s="35" t="s">
        <v>58</v>
      </c>
      <c r="E241" s="41" t="s">
        <v>863</v>
      </c>
    </row>
    <row r="242" spans="1:5" ht="12.75">
      <c r="A242" t="s">
        <v>60</v>
      </c>
      <c r="E242" s="39" t="s">
        <v>5</v>
      </c>
    </row>
    <row r="243" spans="1:16" ht="25.5">
      <c r="A243" t="s">
        <v>50</v>
      </c>
      <c s="34" t="s">
        <v>327</v>
      </c>
      <c s="34" t="s">
        <v>864</v>
      </c>
      <c s="35" t="s">
        <v>5</v>
      </c>
      <c s="6" t="s">
        <v>865</v>
      </c>
      <c s="36" t="s">
        <v>214</v>
      </c>
      <c s="37">
        <v>105</v>
      </c>
      <c s="36">
        <v>0</v>
      </c>
      <c s="36">
        <f>ROUND(G243*H243,6)</f>
      </c>
      <c r="L243" s="38">
        <v>0</v>
      </c>
      <c s="32">
        <f>ROUND(ROUND(L243,2)*ROUND(G243,3),2)</f>
      </c>
      <c s="36" t="s">
        <v>178</v>
      </c>
      <c>
        <f>(M243*21)/100</f>
      </c>
      <c t="s">
        <v>28</v>
      </c>
    </row>
    <row r="244" spans="1:5" ht="25.5">
      <c r="A244" s="35" t="s">
        <v>57</v>
      </c>
      <c r="E244" s="39" t="s">
        <v>865</v>
      </c>
    </row>
    <row r="245" spans="1:5" ht="25.5">
      <c r="A245" s="35" t="s">
        <v>58</v>
      </c>
      <c r="E245" s="40" t="s">
        <v>866</v>
      </c>
    </row>
    <row r="246" spans="1:5" ht="12.75">
      <c r="A246" t="s">
        <v>60</v>
      </c>
      <c r="E246" s="39" t="s">
        <v>5</v>
      </c>
    </row>
    <row r="247" spans="1:16" ht="25.5">
      <c r="A247" t="s">
        <v>50</v>
      </c>
      <c s="34" t="s">
        <v>328</v>
      </c>
      <c s="34" t="s">
        <v>867</v>
      </c>
      <c s="35" t="s">
        <v>5</v>
      </c>
      <c s="6" t="s">
        <v>868</v>
      </c>
      <c s="36" t="s">
        <v>214</v>
      </c>
      <c s="37">
        <v>105</v>
      </c>
      <c s="36">
        <v>0</v>
      </c>
      <c s="36">
        <f>ROUND(G247*H247,6)</f>
      </c>
      <c r="L247" s="38">
        <v>0</v>
      </c>
      <c s="32">
        <f>ROUND(ROUND(L247,2)*ROUND(G247,3),2)</f>
      </c>
      <c s="36" t="s">
        <v>178</v>
      </c>
      <c>
        <f>(M247*21)/100</f>
      </c>
      <c t="s">
        <v>28</v>
      </c>
    </row>
    <row r="248" spans="1:5" ht="25.5">
      <c r="A248" s="35" t="s">
        <v>57</v>
      </c>
      <c r="E248" s="39" t="s">
        <v>868</v>
      </c>
    </row>
    <row r="249" spans="1:5" ht="12.75">
      <c r="A249" s="35" t="s">
        <v>58</v>
      </c>
      <c r="E249" s="40" t="s">
        <v>5</v>
      </c>
    </row>
    <row r="250" spans="1:5" ht="12.75">
      <c r="A250" t="s">
        <v>60</v>
      </c>
      <c r="E250" s="39" t="s">
        <v>5</v>
      </c>
    </row>
    <row r="251" spans="1:13" ht="12.75">
      <c r="A251" t="s">
        <v>47</v>
      </c>
      <c r="C251" s="31" t="s">
        <v>285</v>
      </c>
      <c r="E251" s="33" t="s">
        <v>430</v>
      </c>
      <c r="J251" s="32">
        <f>0</f>
      </c>
      <c s="32">
        <f>0</f>
      </c>
      <c s="32">
        <f>0+L252</f>
      </c>
      <c s="32">
        <f>0+M252</f>
      </c>
    </row>
    <row r="252" spans="1:16" ht="25.5">
      <c r="A252" t="s">
        <v>50</v>
      </c>
      <c s="34" t="s">
        <v>329</v>
      </c>
      <c s="34" t="s">
        <v>869</v>
      </c>
      <c s="35" t="s">
        <v>5</v>
      </c>
      <c s="6" t="s">
        <v>870</v>
      </c>
      <c s="36" t="s">
        <v>214</v>
      </c>
      <c s="37">
        <v>1</v>
      </c>
      <c s="36">
        <v>0</v>
      </c>
      <c s="36">
        <f>ROUND(G252*H252,6)</f>
      </c>
      <c r="L252" s="38">
        <v>0</v>
      </c>
      <c s="32">
        <f>ROUND(ROUND(L252,2)*ROUND(G252,3),2)</f>
      </c>
      <c s="36" t="s">
        <v>56</v>
      </c>
      <c>
        <f>(M252*21)/100</f>
      </c>
      <c t="s">
        <v>28</v>
      </c>
    </row>
    <row r="253" spans="1:5" ht="25.5">
      <c r="A253" s="35" t="s">
        <v>57</v>
      </c>
      <c r="E253" s="39" t="s">
        <v>870</v>
      </c>
    </row>
    <row r="254" spans="1:5" ht="51">
      <c r="A254" s="35" t="s">
        <v>58</v>
      </c>
      <c r="E254" s="41" t="s">
        <v>871</v>
      </c>
    </row>
    <row r="255" spans="1:5" ht="12.75">
      <c r="A255" t="s">
        <v>60</v>
      </c>
      <c r="E255" s="39" t="s">
        <v>5</v>
      </c>
    </row>
    <row r="256" spans="1:13" ht="12.75">
      <c r="A256" t="s">
        <v>47</v>
      </c>
      <c r="C256" s="31" t="s">
        <v>297</v>
      </c>
      <c r="E256" s="33" t="s">
        <v>872</v>
      </c>
      <c r="J256" s="32">
        <f>0</f>
      </c>
      <c s="32">
        <f>0</f>
      </c>
      <c s="32">
        <f>0+L257+L261+L265+L269+L273+L277+L281</f>
      </c>
      <c s="32">
        <f>0+M257+M261+M265+M269+M273+M277+M281</f>
      </c>
    </row>
    <row r="257" spans="1:16" ht="25.5">
      <c r="A257" t="s">
        <v>50</v>
      </c>
      <c s="34" t="s">
        <v>331</v>
      </c>
      <c s="34" t="s">
        <v>873</v>
      </c>
      <c s="35" t="s">
        <v>5</v>
      </c>
      <c s="6" t="s">
        <v>874</v>
      </c>
      <c s="36" t="s">
        <v>539</v>
      </c>
      <c s="37">
        <v>4.098</v>
      </c>
      <c s="36">
        <v>0</v>
      </c>
      <c s="36">
        <f>ROUND(G257*H257,6)</f>
      </c>
      <c r="L257" s="38">
        <v>0</v>
      </c>
      <c s="32">
        <f>ROUND(ROUND(L257,2)*ROUND(G257,3),2)</f>
      </c>
      <c s="36" t="s">
        <v>178</v>
      </c>
      <c>
        <f>(M257*21)/100</f>
      </c>
      <c t="s">
        <v>28</v>
      </c>
    </row>
    <row r="258" spans="1:5" ht="25.5">
      <c r="A258" s="35" t="s">
        <v>57</v>
      </c>
      <c r="E258" s="39" t="s">
        <v>874</v>
      </c>
    </row>
    <row r="259" spans="1:5" ht="114.75">
      <c r="A259" s="35" t="s">
        <v>58</v>
      </c>
      <c r="E259" s="41" t="s">
        <v>875</v>
      </c>
    </row>
    <row r="260" spans="1:5" ht="12.75">
      <c r="A260" t="s">
        <v>60</v>
      </c>
      <c r="E260" s="39" t="s">
        <v>5</v>
      </c>
    </row>
    <row r="261" spans="1:16" ht="25.5">
      <c r="A261" t="s">
        <v>50</v>
      </c>
      <c s="34" t="s">
        <v>408</v>
      </c>
      <c s="34" t="s">
        <v>876</v>
      </c>
      <c s="35" t="s">
        <v>5</v>
      </c>
      <c s="6" t="s">
        <v>877</v>
      </c>
      <c s="36" t="s">
        <v>55</v>
      </c>
      <c s="37">
        <v>0.244</v>
      </c>
      <c s="36">
        <v>0</v>
      </c>
      <c s="36">
        <f>ROUND(G261*H261,6)</f>
      </c>
      <c r="L261" s="38">
        <v>0</v>
      </c>
      <c s="32">
        <f>ROUND(ROUND(L261,2)*ROUND(G261,3),2)</f>
      </c>
      <c s="36" t="s">
        <v>178</v>
      </c>
      <c>
        <f>(M261*21)/100</f>
      </c>
      <c t="s">
        <v>28</v>
      </c>
    </row>
    <row r="262" spans="1:5" ht="25.5">
      <c r="A262" s="35" t="s">
        <v>57</v>
      </c>
      <c r="E262" s="39" t="s">
        <v>877</v>
      </c>
    </row>
    <row r="263" spans="1:5" ht="63.75">
      <c r="A263" s="35" t="s">
        <v>58</v>
      </c>
      <c r="E263" s="40" t="s">
        <v>878</v>
      </c>
    </row>
    <row r="264" spans="1:5" ht="12.75">
      <c r="A264" t="s">
        <v>60</v>
      </c>
      <c r="E264" s="39" t="s">
        <v>5</v>
      </c>
    </row>
    <row r="265" spans="1:16" ht="25.5">
      <c r="A265" t="s">
        <v>50</v>
      </c>
      <c s="34" t="s">
        <v>409</v>
      </c>
      <c s="34" t="s">
        <v>879</v>
      </c>
      <c s="35" t="s">
        <v>5</v>
      </c>
      <c s="6" t="s">
        <v>880</v>
      </c>
      <c s="36" t="s">
        <v>532</v>
      </c>
      <c s="37">
        <v>3.061</v>
      </c>
      <c s="36">
        <v>0</v>
      </c>
      <c s="36">
        <f>ROUND(G265*H265,6)</f>
      </c>
      <c r="L265" s="38">
        <v>0</v>
      </c>
      <c s="32">
        <f>ROUND(ROUND(L265,2)*ROUND(G265,3),2)</f>
      </c>
      <c s="36" t="s">
        <v>178</v>
      </c>
      <c>
        <f>(M265*21)/100</f>
      </c>
      <c t="s">
        <v>28</v>
      </c>
    </row>
    <row r="266" spans="1:5" ht="25.5">
      <c r="A266" s="35" t="s">
        <v>57</v>
      </c>
      <c r="E266" s="39" t="s">
        <v>880</v>
      </c>
    </row>
    <row r="267" spans="1:5" ht="25.5">
      <c r="A267" s="35" t="s">
        <v>58</v>
      </c>
      <c r="E267" s="40" t="s">
        <v>881</v>
      </c>
    </row>
    <row r="268" spans="1:5" ht="12.75">
      <c r="A268" t="s">
        <v>60</v>
      </c>
      <c r="E268" s="39" t="s">
        <v>5</v>
      </c>
    </row>
    <row r="269" spans="1:16" ht="25.5">
      <c r="A269" t="s">
        <v>50</v>
      </c>
      <c s="34" t="s">
        <v>412</v>
      </c>
      <c s="34" t="s">
        <v>882</v>
      </c>
      <c s="35" t="s">
        <v>5</v>
      </c>
      <c s="6" t="s">
        <v>883</v>
      </c>
      <c s="36" t="s">
        <v>532</v>
      </c>
      <c s="37">
        <v>3.061</v>
      </c>
      <c s="36">
        <v>0</v>
      </c>
      <c s="36">
        <f>ROUND(G269*H269,6)</f>
      </c>
      <c r="L269" s="38">
        <v>0</v>
      </c>
      <c s="32">
        <f>ROUND(ROUND(L269,2)*ROUND(G269,3),2)</f>
      </c>
      <c s="36" t="s">
        <v>178</v>
      </c>
      <c>
        <f>(M269*21)/100</f>
      </c>
      <c t="s">
        <v>28</v>
      </c>
    </row>
    <row r="270" spans="1:5" ht="25.5">
      <c r="A270" s="35" t="s">
        <v>57</v>
      </c>
      <c r="E270" s="39" t="s">
        <v>883</v>
      </c>
    </row>
    <row r="271" spans="1:5" ht="12.75">
      <c r="A271" s="35" t="s">
        <v>58</v>
      </c>
      <c r="E271" s="40" t="s">
        <v>5</v>
      </c>
    </row>
    <row r="272" spans="1:5" ht="12.75">
      <c r="A272" t="s">
        <v>60</v>
      </c>
      <c r="E272" s="39" t="s">
        <v>5</v>
      </c>
    </row>
    <row r="273" spans="1:16" ht="25.5">
      <c r="A273" t="s">
        <v>50</v>
      </c>
      <c s="34" t="s">
        <v>413</v>
      </c>
      <c s="34" t="s">
        <v>884</v>
      </c>
      <c s="35" t="s">
        <v>5</v>
      </c>
      <c s="6" t="s">
        <v>885</v>
      </c>
      <c s="36" t="s">
        <v>532</v>
      </c>
      <c s="37">
        <v>9.455</v>
      </c>
      <c s="36">
        <v>0</v>
      </c>
      <c s="36">
        <f>ROUND(G273*H273,6)</f>
      </c>
      <c r="L273" s="38">
        <v>0</v>
      </c>
      <c s="32">
        <f>ROUND(ROUND(L273,2)*ROUND(G273,3),2)</f>
      </c>
      <c s="36" t="s">
        <v>178</v>
      </c>
      <c>
        <f>(M273*21)/100</f>
      </c>
      <c t="s">
        <v>28</v>
      </c>
    </row>
    <row r="274" spans="1:5" ht="25.5">
      <c r="A274" s="35" t="s">
        <v>57</v>
      </c>
      <c r="E274" s="39" t="s">
        <v>885</v>
      </c>
    </row>
    <row r="275" spans="1:5" ht="25.5">
      <c r="A275" s="35" t="s">
        <v>58</v>
      </c>
      <c r="E275" s="40" t="s">
        <v>886</v>
      </c>
    </row>
    <row r="276" spans="1:5" ht="12.75">
      <c r="A276" t="s">
        <v>60</v>
      </c>
      <c r="E276" s="39" t="s">
        <v>5</v>
      </c>
    </row>
    <row r="277" spans="1:16" ht="25.5">
      <c r="A277" t="s">
        <v>50</v>
      </c>
      <c s="34" t="s">
        <v>414</v>
      </c>
      <c s="34" t="s">
        <v>887</v>
      </c>
      <c s="35" t="s">
        <v>5</v>
      </c>
      <c s="6" t="s">
        <v>888</v>
      </c>
      <c s="36" t="s">
        <v>532</v>
      </c>
      <c s="37">
        <v>9.455</v>
      </c>
      <c s="36">
        <v>0</v>
      </c>
      <c s="36">
        <f>ROUND(G277*H277,6)</f>
      </c>
      <c r="L277" s="38">
        <v>0</v>
      </c>
      <c s="32">
        <f>ROUND(ROUND(L277,2)*ROUND(G277,3),2)</f>
      </c>
      <c s="36" t="s">
        <v>178</v>
      </c>
      <c>
        <f>(M277*21)/100</f>
      </c>
      <c t="s">
        <v>28</v>
      </c>
    </row>
    <row r="278" spans="1:5" ht="25.5">
      <c r="A278" s="35" t="s">
        <v>57</v>
      </c>
      <c r="E278" s="39" t="s">
        <v>888</v>
      </c>
    </row>
    <row r="279" spans="1:5" ht="12.75">
      <c r="A279" s="35" t="s">
        <v>58</v>
      </c>
      <c r="E279" s="40" t="s">
        <v>5</v>
      </c>
    </row>
    <row r="280" spans="1:5" ht="12.75">
      <c r="A280" t="s">
        <v>60</v>
      </c>
      <c r="E280" s="39" t="s">
        <v>5</v>
      </c>
    </row>
    <row r="281" spans="1:16" ht="25.5">
      <c r="A281" t="s">
        <v>50</v>
      </c>
      <c s="34" t="s">
        <v>415</v>
      </c>
      <c s="34" t="s">
        <v>889</v>
      </c>
      <c s="35" t="s">
        <v>5</v>
      </c>
      <c s="6" t="s">
        <v>890</v>
      </c>
      <c s="36" t="s">
        <v>532</v>
      </c>
      <c s="37">
        <v>2.1</v>
      </c>
      <c s="36">
        <v>0</v>
      </c>
      <c s="36">
        <f>ROUND(G281*H281,6)</f>
      </c>
      <c r="L281" s="38">
        <v>0</v>
      </c>
      <c s="32">
        <f>ROUND(ROUND(L281,2)*ROUND(G281,3),2)</f>
      </c>
      <c s="36" t="s">
        <v>178</v>
      </c>
      <c>
        <f>(M281*21)/100</f>
      </c>
      <c t="s">
        <v>28</v>
      </c>
    </row>
    <row r="282" spans="1:5" ht="25.5">
      <c r="A282" s="35" t="s">
        <v>57</v>
      </c>
      <c r="E282" s="39" t="s">
        <v>890</v>
      </c>
    </row>
    <row r="283" spans="1:5" ht="51">
      <c r="A283" s="35" t="s">
        <v>58</v>
      </c>
      <c r="E283" s="41" t="s">
        <v>891</v>
      </c>
    </row>
    <row r="284" spans="1:5" ht="12.75">
      <c r="A284" t="s">
        <v>60</v>
      </c>
      <c r="E284" s="39" t="s">
        <v>5</v>
      </c>
    </row>
    <row r="285" spans="1:13" ht="12.75">
      <c r="A285" t="s">
        <v>47</v>
      </c>
      <c r="C285" s="31" t="s">
        <v>75</v>
      </c>
      <c r="E285" s="33" t="s">
        <v>627</v>
      </c>
      <c r="J285" s="32">
        <f>0</f>
      </c>
      <c s="32">
        <f>0</f>
      </c>
      <c s="32">
        <f>0+L286+L290+L294+L298+L302+L306+L310+L314+L318</f>
      </c>
      <c s="32">
        <f>0+M286+M290+M294+M298+M302+M306+M310+M314+M318</f>
      </c>
    </row>
    <row r="286" spans="1:16" ht="25.5">
      <c r="A286" t="s">
        <v>50</v>
      </c>
      <c s="34" t="s">
        <v>416</v>
      </c>
      <c s="34" t="s">
        <v>892</v>
      </c>
      <c s="35" t="s">
        <v>5</v>
      </c>
      <c s="6" t="s">
        <v>893</v>
      </c>
      <c s="36" t="s">
        <v>532</v>
      </c>
      <c s="37">
        <v>380</v>
      </c>
      <c s="36">
        <v>0</v>
      </c>
      <c s="36">
        <f>ROUND(G286*H286,6)</f>
      </c>
      <c r="L286" s="38">
        <v>0</v>
      </c>
      <c s="32">
        <f>ROUND(ROUND(L286,2)*ROUND(G286,3),2)</f>
      </c>
      <c s="36" t="s">
        <v>178</v>
      </c>
      <c>
        <f>(M286*21)/100</f>
      </c>
      <c t="s">
        <v>28</v>
      </c>
    </row>
    <row r="287" spans="1:5" ht="51">
      <c r="A287" s="35" t="s">
        <v>57</v>
      </c>
      <c r="E287" s="39" t="s">
        <v>894</v>
      </c>
    </row>
    <row r="288" spans="1:5" ht="76.5">
      <c r="A288" s="35" t="s">
        <v>58</v>
      </c>
      <c r="E288" s="41" t="s">
        <v>895</v>
      </c>
    </row>
    <row r="289" spans="1:5" ht="12.75">
      <c r="A289" t="s">
        <v>60</v>
      </c>
      <c r="E289" s="39" t="s">
        <v>5</v>
      </c>
    </row>
    <row r="290" spans="1:16" ht="12.75">
      <c r="A290" t="s">
        <v>50</v>
      </c>
      <c s="34" t="s">
        <v>417</v>
      </c>
      <c s="34" t="s">
        <v>896</v>
      </c>
      <c s="35" t="s">
        <v>5</v>
      </c>
      <c s="6" t="s">
        <v>897</v>
      </c>
      <c s="36" t="s">
        <v>532</v>
      </c>
      <c s="37">
        <v>391.4</v>
      </c>
      <c s="36">
        <v>0</v>
      </c>
      <c s="36">
        <f>ROUND(G290*H290,6)</f>
      </c>
      <c r="L290" s="38">
        <v>0</v>
      </c>
      <c s="32">
        <f>ROUND(ROUND(L290,2)*ROUND(G290,3),2)</f>
      </c>
      <c s="36" t="s">
        <v>178</v>
      </c>
      <c>
        <f>(M290*21)/100</f>
      </c>
      <c t="s">
        <v>28</v>
      </c>
    </row>
    <row r="291" spans="1:5" ht="12.75">
      <c r="A291" s="35" t="s">
        <v>57</v>
      </c>
      <c r="E291" s="39" t="s">
        <v>897</v>
      </c>
    </row>
    <row r="292" spans="1:5" ht="12.75">
      <c r="A292" s="35" t="s">
        <v>58</v>
      </c>
      <c r="E292" s="40" t="s">
        <v>5</v>
      </c>
    </row>
    <row r="293" spans="1:5" ht="12.75">
      <c r="A293" t="s">
        <v>60</v>
      </c>
      <c r="E293" s="39" t="s">
        <v>5</v>
      </c>
    </row>
    <row r="294" spans="1:16" ht="25.5">
      <c r="A294" t="s">
        <v>50</v>
      </c>
      <c s="34" t="s">
        <v>418</v>
      </c>
      <c s="34" t="s">
        <v>898</v>
      </c>
      <c s="35" t="s">
        <v>5</v>
      </c>
      <c s="6" t="s">
        <v>893</v>
      </c>
      <c s="36" t="s">
        <v>532</v>
      </c>
      <c s="37">
        <v>84.16</v>
      </c>
      <c s="36">
        <v>0</v>
      </c>
      <c s="36">
        <f>ROUND(G294*H294,6)</f>
      </c>
      <c r="L294" s="38">
        <v>0</v>
      </c>
      <c s="32">
        <f>ROUND(ROUND(L294,2)*ROUND(G294,3),2)</f>
      </c>
      <c s="36" t="s">
        <v>178</v>
      </c>
      <c>
        <f>(M294*21)/100</f>
      </c>
      <c t="s">
        <v>28</v>
      </c>
    </row>
    <row r="295" spans="1:5" ht="51">
      <c r="A295" s="35" t="s">
        <v>57</v>
      </c>
      <c r="E295" s="39" t="s">
        <v>899</v>
      </c>
    </row>
    <row r="296" spans="1:5" ht="229.5">
      <c r="A296" s="35" t="s">
        <v>58</v>
      </c>
      <c r="E296" s="41" t="s">
        <v>900</v>
      </c>
    </row>
    <row r="297" spans="1:5" ht="12.75">
      <c r="A297" t="s">
        <v>60</v>
      </c>
      <c r="E297" s="39" t="s">
        <v>5</v>
      </c>
    </row>
    <row r="298" spans="1:16" ht="12.75">
      <c r="A298" t="s">
        <v>50</v>
      </c>
      <c s="34" t="s">
        <v>419</v>
      </c>
      <c s="34" t="s">
        <v>896</v>
      </c>
      <c s="35" t="s">
        <v>51</v>
      </c>
      <c s="6" t="s">
        <v>897</v>
      </c>
      <c s="36" t="s">
        <v>532</v>
      </c>
      <c s="37">
        <v>58.36</v>
      </c>
      <c s="36">
        <v>0</v>
      </c>
      <c s="36">
        <f>ROUND(G298*H298,6)</f>
      </c>
      <c r="L298" s="38">
        <v>0</v>
      </c>
      <c s="32">
        <f>ROUND(ROUND(L298,2)*ROUND(G298,3),2)</f>
      </c>
      <c s="36" t="s">
        <v>178</v>
      </c>
      <c>
        <f>(M298*21)/100</f>
      </c>
      <c t="s">
        <v>28</v>
      </c>
    </row>
    <row r="299" spans="1:5" ht="12.75">
      <c r="A299" s="35" t="s">
        <v>57</v>
      </c>
      <c r="E299" s="39" t="s">
        <v>897</v>
      </c>
    </row>
    <row r="300" spans="1:5" ht="12.75">
      <c r="A300" s="35" t="s">
        <v>58</v>
      </c>
      <c r="E300" s="40" t="s">
        <v>5</v>
      </c>
    </row>
    <row r="301" spans="1:5" ht="12.75">
      <c r="A301" t="s">
        <v>60</v>
      </c>
      <c r="E301" s="39" t="s">
        <v>5</v>
      </c>
    </row>
    <row r="302" spans="1:16" ht="25.5">
      <c r="A302" t="s">
        <v>50</v>
      </c>
      <c s="34" t="s">
        <v>420</v>
      </c>
      <c s="34" t="s">
        <v>901</v>
      </c>
      <c s="35" t="s">
        <v>5</v>
      </c>
      <c s="6" t="s">
        <v>893</v>
      </c>
      <c s="36" t="s">
        <v>532</v>
      </c>
      <c s="37">
        <v>7.492</v>
      </c>
      <c s="36">
        <v>0</v>
      </c>
      <c s="36">
        <f>ROUND(G302*H302,6)</f>
      </c>
      <c r="L302" s="38">
        <v>0</v>
      </c>
      <c s="32">
        <f>ROUND(ROUND(L302,2)*ROUND(G302,3),2)</f>
      </c>
      <c s="36" t="s">
        <v>178</v>
      </c>
      <c>
        <f>(M302*21)/100</f>
      </c>
      <c t="s">
        <v>28</v>
      </c>
    </row>
    <row r="303" spans="1:5" ht="51">
      <c r="A303" s="35" t="s">
        <v>57</v>
      </c>
      <c r="E303" s="39" t="s">
        <v>902</v>
      </c>
    </row>
    <row r="304" spans="1:5" ht="102">
      <c r="A304" s="35" t="s">
        <v>58</v>
      </c>
      <c r="E304" s="41" t="s">
        <v>903</v>
      </c>
    </row>
    <row r="305" spans="1:5" ht="12.75">
      <c r="A305" t="s">
        <v>60</v>
      </c>
      <c r="E305" s="39" t="s">
        <v>5</v>
      </c>
    </row>
    <row r="306" spans="1:16" ht="12.75">
      <c r="A306" t="s">
        <v>50</v>
      </c>
      <c s="34" t="s">
        <v>421</v>
      </c>
      <c s="34" t="s">
        <v>904</v>
      </c>
      <c s="35" t="s">
        <v>5</v>
      </c>
      <c s="6" t="s">
        <v>905</v>
      </c>
      <c s="36" t="s">
        <v>532</v>
      </c>
      <c s="37">
        <v>8.241</v>
      </c>
      <c s="36">
        <v>0</v>
      </c>
      <c s="36">
        <f>ROUND(G306*H306,6)</f>
      </c>
      <c r="L306" s="38">
        <v>0</v>
      </c>
      <c s="32">
        <f>ROUND(ROUND(L306,2)*ROUND(G306,3),2)</f>
      </c>
      <c s="36" t="s">
        <v>178</v>
      </c>
      <c>
        <f>(M306*21)/100</f>
      </c>
      <c t="s">
        <v>28</v>
      </c>
    </row>
    <row r="307" spans="1:5" ht="12.75">
      <c r="A307" s="35" t="s">
        <v>57</v>
      </c>
      <c r="E307" s="39" t="s">
        <v>905</v>
      </c>
    </row>
    <row r="308" spans="1:5" ht="12.75">
      <c r="A308" s="35" t="s">
        <v>58</v>
      </c>
      <c r="E308" s="40" t="s">
        <v>5</v>
      </c>
    </row>
    <row r="309" spans="1:5" ht="12.75">
      <c r="A309" t="s">
        <v>60</v>
      </c>
      <c r="E309" s="39" t="s">
        <v>5</v>
      </c>
    </row>
    <row r="310" spans="1:16" ht="25.5">
      <c r="A310" t="s">
        <v>50</v>
      </c>
      <c s="34" t="s">
        <v>422</v>
      </c>
      <c s="34" t="s">
        <v>906</v>
      </c>
      <c s="35" t="s">
        <v>5</v>
      </c>
      <c s="6" t="s">
        <v>907</v>
      </c>
      <c s="36" t="s">
        <v>532</v>
      </c>
      <c s="37">
        <v>418.241</v>
      </c>
      <c s="36">
        <v>0</v>
      </c>
      <c s="36">
        <f>ROUND(G310*H310,6)</f>
      </c>
      <c r="L310" s="38">
        <v>0</v>
      </c>
      <c s="32">
        <f>ROUND(ROUND(L310,2)*ROUND(G310,3),2)</f>
      </c>
      <c s="36" t="s">
        <v>178</v>
      </c>
      <c>
        <f>(M310*21)/100</f>
      </c>
      <c t="s">
        <v>28</v>
      </c>
    </row>
    <row r="311" spans="1:5" ht="25.5">
      <c r="A311" s="35" t="s">
        <v>57</v>
      </c>
      <c r="E311" s="39" t="s">
        <v>907</v>
      </c>
    </row>
    <row r="312" spans="1:5" ht="114.75">
      <c r="A312" s="35" t="s">
        <v>58</v>
      </c>
      <c r="E312" s="41" t="s">
        <v>908</v>
      </c>
    </row>
    <row r="313" spans="1:5" ht="12.75">
      <c r="A313" t="s">
        <v>60</v>
      </c>
      <c r="E313" s="39" t="s">
        <v>5</v>
      </c>
    </row>
    <row r="314" spans="1:16" ht="25.5">
      <c r="A314" t="s">
        <v>50</v>
      </c>
      <c s="34" t="s">
        <v>423</v>
      </c>
      <c s="34" t="s">
        <v>662</v>
      </c>
      <c s="35" t="s">
        <v>5</v>
      </c>
      <c s="6" t="s">
        <v>663</v>
      </c>
      <c s="36" t="s">
        <v>532</v>
      </c>
      <c s="37">
        <v>450</v>
      </c>
      <c s="36">
        <v>0</v>
      </c>
      <c s="36">
        <f>ROUND(G314*H314,6)</f>
      </c>
      <c r="L314" s="38">
        <v>0</v>
      </c>
      <c s="32">
        <f>ROUND(ROUND(L314,2)*ROUND(G314,3),2)</f>
      </c>
      <c s="36" t="s">
        <v>178</v>
      </c>
      <c>
        <f>(M314*21)/100</f>
      </c>
      <c t="s">
        <v>28</v>
      </c>
    </row>
    <row r="315" spans="1:5" ht="38.25">
      <c r="A315" s="35" t="s">
        <v>57</v>
      </c>
      <c r="E315" s="39" t="s">
        <v>664</v>
      </c>
    </row>
    <row r="316" spans="1:5" ht="216.75">
      <c r="A316" s="35" t="s">
        <v>58</v>
      </c>
      <c r="E316" s="41" t="s">
        <v>909</v>
      </c>
    </row>
    <row r="317" spans="1:5" ht="12.75">
      <c r="A317" t="s">
        <v>60</v>
      </c>
      <c r="E317" s="39" t="s">
        <v>5</v>
      </c>
    </row>
    <row r="318" spans="1:16" ht="12.75">
      <c r="A318" t="s">
        <v>50</v>
      </c>
      <c s="34" t="s">
        <v>424</v>
      </c>
      <c s="34" t="s">
        <v>666</v>
      </c>
      <c s="35" t="s">
        <v>5</v>
      </c>
      <c s="6" t="s">
        <v>667</v>
      </c>
      <c s="36" t="s">
        <v>532</v>
      </c>
      <c s="37">
        <v>139.05</v>
      </c>
      <c s="36">
        <v>0</v>
      </c>
      <c s="36">
        <f>ROUND(G318*H318,6)</f>
      </c>
      <c r="L318" s="38">
        <v>0</v>
      </c>
      <c s="32">
        <f>ROUND(ROUND(L318,2)*ROUND(G318,3),2)</f>
      </c>
      <c s="36" t="s">
        <v>178</v>
      </c>
      <c>
        <f>(M318*21)/100</f>
      </c>
      <c t="s">
        <v>28</v>
      </c>
    </row>
    <row r="319" spans="1:5" ht="12.75">
      <c r="A319" s="35" t="s">
        <v>57</v>
      </c>
      <c r="E319" s="39" t="s">
        <v>667</v>
      </c>
    </row>
    <row r="320" spans="1:5" ht="12.75">
      <c r="A320" s="35" t="s">
        <v>58</v>
      </c>
      <c r="E320" s="40" t="s">
        <v>5</v>
      </c>
    </row>
    <row r="321" spans="1:5" ht="12.75">
      <c r="A321" t="s">
        <v>60</v>
      </c>
      <c r="E321" s="39" t="s">
        <v>5</v>
      </c>
    </row>
    <row r="322" spans="1:13" ht="12.75">
      <c r="A322" t="s">
        <v>47</v>
      </c>
      <c r="C322" s="31" t="s">
        <v>408</v>
      </c>
      <c r="E322" s="33" t="s">
        <v>910</v>
      </c>
      <c r="J322" s="32">
        <f>0</f>
      </c>
      <c s="32">
        <f>0</f>
      </c>
      <c s="32">
        <f>0+L323+L327</f>
      </c>
      <c s="32">
        <f>0+M323+M327</f>
      </c>
    </row>
    <row r="323" spans="1:16" ht="12.75">
      <c r="A323" t="s">
        <v>50</v>
      </c>
      <c s="34" t="s">
        <v>425</v>
      </c>
      <c s="34" t="s">
        <v>911</v>
      </c>
      <c s="35" t="s">
        <v>5</v>
      </c>
      <c s="6" t="s">
        <v>912</v>
      </c>
      <c s="36" t="s">
        <v>532</v>
      </c>
      <c s="37">
        <v>35</v>
      </c>
      <c s="36">
        <v>0</v>
      </c>
      <c s="36">
        <f>ROUND(G323*H323,6)</f>
      </c>
      <c r="L323" s="38">
        <v>0</v>
      </c>
      <c s="32">
        <f>ROUND(ROUND(L323,2)*ROUND(G323,3),2)</f>
      </c>
      <c s="36" t="s">
        <v>178</v>
      </c>
      <c>
        <f>(M323*21)/100</f>
      </c>
      <c t="s">
        <v>28</v>
      </c>
    </row>
    <row r="324" spans="1:5" ht="12.75">
      <c r="A324" s="35" t="s">
        <v>57</v>
      </c>
      <c r="E324" s="39" t="s">
        <v>912</v>
      </c>
    </row>
    <row r="325" spans="1:5" ht="63.75">
      <c r="A325" s="35" t="s">
        <v>58</v>
      </c>
      <c r="E325" s="41" t="s">
        <v>913</v>
      </c>
    </row>
    <row r="326" spans="1:5" ht="12.75">
      <c r="A326" t="s">
        <v>60</v>
      </c>
      <c r="E326" s="39" t="s">
        <v>5</v>
      </c>
    </row>
    <row r="327" spans="1:16" ht="25.5">
      <c r="A327" t="s">
        <v>50</v>
      </c>
      <c s="34" t="s">
        <v>426</v>
      </c>
      <c s="34" t="s">
        <v>914</v>
      </c>
      <c s="35" t="s">
        <v>5</v>
      </c>
      <c s="6" t="s">
        <v>915</v>
      </c>
      <c s="36" t="s">
        <v>532</v>
      </c>
      <c s="37">
        <v>114.873</v>
      </c>
      <c s="36">
        <v>0</v>
      </c>
      <c s="36">
        <f>ROUND(G327*H327,6)</f>
      </c>
      <c r="L327" s="38">
        <v>0</v>
      </c>
      <c s="32">
        <f>ROUND(ROUND(L327,2)*ROUND(G327,3),2)</f>
      </c>
      <c s="36" t="s">
        <v>178</v>
      </c>
      <c>
        <f>(M327*21)/100</f>
      </c>
      <c t="s">
        <v>28</v>
      </c>
    </row>
    <row r="328" spans="1:5" ht="25.5">
      <c r="A328" s="35" t="s">
        <v>57</v>
      </c>
      <c r="E328" s="39" t="s">
        <v>915</v>
      </c>
    </row>
    <row r="329" spans="1:5" ht="216.75">
      <c r="A329" s="35" t="s">
        <v>58</v>
      </c>
      <c r="E329" s="41" t="s">
        <v>916</v>
      </c>
    </row>
    <row r="330" spans="1:5" ht="12.75">
      <c r="A330" t="s">
        <v>60</v>
      </c>
      <c r="E330" s="39" t="s">
        <v>5</v>
      </c>
    </row>
    <row r="331" spans="1:13" ht="12.75">
      <c r="A331" t="s">
        <v>47</v>
      </c>
      <c r="C331" s="31" t="s">
        <v>917</v>
      </c>
      <c r="E331" s="33" t="s">
        <v>918</v>
      </c>
      <c r="J331" s="32">
        <f>0</f>
      </c>
      <c s="32">
        <f>0</f>
      </c>
      <c s="32">
        <f>0+L332+L336+L340+L344+L348+L352+L356+L360</f>
      </c>
      <c s="32">
        <f>0+M332+M336+M340+M344+M348+M352+M356+M360</f>
      </c>
    </row>
    <row r="332" spans="1:16" ht="25.5">
      <c r="A332" t="s">
        <v>50</v>
      </c>
      <c s="34" t="s">
        <v>919</v>
      </c>
      <c s="34" t="s">
        <v>920</v>
      </c>
      <c s="35" t="s">
        <v>5</v>
      </c>
      <c s="6" t="s">
        <v>921</v>
      </c>
      <c s="36" t="s">
        <v>177</v>
      </c>
      <c s="37">
        <v>35.7</v>
      </c>
      <c s="36">
        <v>0</v>
      </c>
      <c s="36">
        <f>ROUND(G332*H332,6)</f>
      </c>
      <c r="L332" s="38">
        <v>0</v>
      </c>
      <c s="32">
        <f>ROUND(ROUND(L332,2)*ROUND(G332,3),2)</f>
      </c>
      <c s="36" t="s">
        <v>178</v>
      </c>
      <c>
        <f>(M332*21)/100</f>
      </c>
      <c t="s">
        <v>28</v>
      </c>
    </row>
    <row r="333" spans="1:5" ht="25.5">
      <c r="A333" s="35" t="s">
        <v>57</v>
      </c>
      <c r="E333" s="39" t="s">
        <v>921</v>
      </c>
    </row>
    <row r="334" spans="1:5" ht="63.75">
      <c r="A334" s="35" t="s">
        <v>58</v>
      </c>
      <c r="E334" s="41" t="s">
        <v>922</v>
      </c>
    </row>
    <row r="335" spans="1:5" ht="12.75">
      <c r="A335" t="s">
        <v>60</v>
      </c>
      <c r="E335" s="39" t="s">
        <v>5</v>
      </c>
    </row>
    <row r="336" spans="1:16" ht="25.5">
      <c r="A336" t="s">
        <v>50</v>
      </c>
      <c s="34" t="s">
        <v>923</v>
      </c>
      <c s="34" t="s">
        <v>924</v>
      </c>
      <c s="35" t="s">
        <v>5</v>
      </c>
      <c s="6" t="s">
        <v>925</v>
      </c>
      <c s="36" t="s">
        <v>177</v>
      </c>
      <c s="37">
        <v>7.31</v>
      </c>
      <c s="36">
        <v>0</v>
      </c>
      <c s="36">
        <f>ROUND(G336*H336,6)</f>
      </c>
      <c r="L336" s="38">
        <v>0</v>
      </c>
      <c s="32">
        <f>ROUND(ROUND(L336,2)*ROUND(G336,3),2)</f>
      </c>
      <c s="36" t="s">
        <v>178</v>
      </c>
      <c>
        <f>(M336*21)/100</f>
      </c>
      <c t="s">
        <v>28</v>
      </c>
    </row>
    <row r="337" spans="1:5" ht="25.5">
      <c r="A337" s="35" t="s">
        <v>57</v>
      </c>
      <c r="E337" s="39" t="s">
        <v>925</v>
      </c>
    </row>
    <row r="338" spans="1:5" ht="63.75">
      <c r="A338" s="35" t="s">
        <v>58</v>
      </c>
      <c r="E338" s="41" t="s">
        <v>926</v>
      </c>
    </row>
    <row r="339" spans="1:5" ht="12.75">
      <c r="A339" t="s">
        <v>60</v>
      </c>
      <c r="E339" s="39" t="s">
        <v>5</v>
      </c>
    </row>
    <row r="340" spans="1:16" ht="12.75">
      <c r="A340" t="s">
        <v>50</v>
      </c>
      <c s="34" t="s">
        <v>927</v>
      </c>
      <c s="34" t="s">
        <v>928</v>
      </c>
      <c s="35" t="s">
        <v>5</v>
      </c>
      <c s="6" t="s">
        <v>929</v>
      </c>
      <c s="36" t="s">
        <v>817</v>
      </c>
      <c s="37">
        <v>412.8</v>
      </c>
      <c s="36">
        <v>0</v>
      </c>
      <c s="36">
        <f>ROUND(G340*H340,6)</f>
      </c>
      <c r="L340" s="38">
        <v>0</v>
      </c>
      <c s="32">
        <f>ROUND(ROUND(L340,2)*ROUND(G340,3),2)</f>
      </c>
      <c s="36" t="s">
        <v>178</v>
      </c>
      <c>
        <f>(M340*21)/100</f>
      </c>
      <c t="s">
        <v>28</v>
      </c>
    </row>
    <row r="341" spans="1:5" ht="12.75">
      <c r="A341" s="35" t="s">
        <v>57</v>
      </c>
      <c r="E341" s="39" t="s">
        <v>929</v>
      </c>
    </row>
    <row r="342" spans="1:5" ht="114.75">
      <c r="A342" s="35" t="s">
        <v>58</v>
      </c>
      <c r="E342" s="41" t="s">
        <v>930</v>
      </c>
    </row>
    <row r="343" spans="1:5" ht="12.75">
      <c r="A343" t="s">
        <v>60</v>
      </c>
      <c r="E343" s="39" t="s">
        <v>5</v>
      </c>
    </row>
    <row r="344" spans="1:16" ht="12.75">
      <c r="A344" t="s">
        <v>50</v>
      </c>
      <c s="34" t="s">
        <v>931</v>
      </c>
      <c s="34" t="s">
        <v>932</v>
      </c>
      <c s="35" t="s">
        <v>5</v>
      </c>
      <c s="6" t="s">
        <v>933</v>
      </c>
      <c s="36" t="s">
        <v>817</v>
      </c>
      <c s="37">
        <v>454.08</v>
      </c>
      <c s="36">
        <v>0</v>
      </c>
      <c s="36">
        <f>ROUND(G344*H344,6)</f>
      </c>
      <c r="L344" s="38">
        <v>0</v>
      </c>
      <c s="32">
        <f>ROUND(ROUND(L344,2)*ROUND(G344,3),2)</f>
      </c>
      <c s="36" t="s">
        <v>56</v>
      </c>
      <c>
        <f>(M344*21)/100</f>
      </c>
      <c t="s">
        <v>28</v>
      </c>
    </row>
    <row r="345" spans="1:5" ht="12.75">
      <c r="A345" s="35" t="s">
        <v>57</v>
      </c>
      <c r="E345" s="39" t="s">
        <v>933</v>
      </c>
    </row>
    <row r="346" spans="1:5" ht="12.75">
      <c r="A346" s="35" t="s">
        <v>58</v>
      </c>
      <c r="E346" s="40" t="s">
        <v>5</v>
      </c>
    </row>
    <row r="347" spans="1:5" ht="12.75">
      <c r="A347" t="s">
        <v>60</v>
      </c>
      <c r="E347" s="39" t="s">
        <v>5</v>
      </c>
    </row>
    <row r="348" spans="1:16" ht="25.5">
      <c r="A348" t="s">
        <v>50</v>
      </c>
      <c s="34" t="s">
        <v>934</v>
      </c>
      <c s="34" t="s">
        <v>864</v>
      </c>
      <c s="35" t="s">
        <v>5</v>
      </c>
      <c s="6" t="s">
        <v>865</v>
      </c>
      <c s="36" t="s">
        <v>214</v>
      </c>
      <c s="37">
        <v>176</v>
      </c>
      <c s="36">
        <v>0</v>
      </c>
      <c s="36">
        <f>ROUND(G348*H348,6)</f>
      </c>
      <c r="L348" s="38">
        <v>0</v>
      </c>
      <c s="32">
        <f>ROUND(ROUND(L348,2)*ROUND(G348,3),2)</f>
      </c>
      <c s="36" t="s">
        <v>178</v>
      </c>
      <c>
        <f>(M348*21)/100</f>
      </c>
      <c t="s">
        <v>28</v>
      </c>
    </row>
    <row r="349" spans="1:5" ht="25.5">
      <c r="A349" s="35" t="s">
        <v>57</v>
      </c>
      <c r="E349" s="39" t="s">
        <v>865</v>
      </c>
    </row>
    <row r="350" spans="1:5" ht="76.5">
      <c r="A350" s="35" t="s">
        <v>58</v>
      </c>
      <c r="E350" s="41" t="s">
        <v>935</v>
      </c>
    </row>
    <row r="351" spans="1:5" ht="12.75">
      <c r="A351" t="s">
        <v>60</v>
      </c>
      <c r="E351" s="39" t="s">
        <v>5</v>
      </c>
    </row>
    <row r="352" spans="1:16" ht="25.5">
      <c r="A352" t="s">
        <v>50</v>
      </c>
      <c s="34" t="s">
        <v>936</v>
      </c>
      <c s="34" t="s">
        <v>937</v>
      </c>
      <c s="35" t="s">
        <v>5</v>
      </c>
      <c s="6" t="s">
        <v>938</v>
      </c>
      <c s="36" t="s">
        <v>214</v>
      </c>
      <c s="37">
        <v>176</v>
      </c>
      <c s="36">
        <v>0</v>
      </c>
      <c s="36">
        <f>ROUND(G352*H352,6)</f>
      </c>
      <c r="L352" s="38">
        <v>0</v>
      </c>
      <c s="32">
        <f>ROUND(ROUND(L352,2)*ROUND(G352,3),2)</f>
      </c>
      <c s="36" t="s">
        <v>178</v>
      </c>
      <c>
        <f>(M352*21)/100</f>
      </c>
      <c t="s">
        <v>28</v>
      </c>
    </row>
    <row r="353" spans="1:5" ht="25.5">
      <c r="A353" s="35" t="s">
        <v>57</v>
      </c>
      <c r="E353" s="39" t="s">
        <v>938</v>
      </c>
    </row>
    <row r="354" spans="1:5" ht="12.75">
      <c r="A354" s="35" t="s">
        <v>58</v>
      </c>
      <c r="E354" s="40" t="s">
        <v>5</v>
      </c>
    </row>
    <row r="355" spans="1:5" ht="12.75">
      <c r="A355" t="s">
        <v>60</v>
      </c>
      <c r="E355" s="39" t="s">
        <v>5</v>
      </c>
    </row>
    <row r="356" spans="1:16" ht="25.5">
      <c r="A356" t="s">
        <v>50</v>
      </c>
      <c s="34" t="s">
        <v>939</v>
      </c>
      <c s="34" t="s">
        <v>940</v>
      </c>
      <c s="35" t="s">
        <v>5</v>
      </c>
      <c s="6" t="s">
        <v>941</v>
      </c>
      <c s="36" t="s">
        <v>55</v>
      </c>
      <c s="37">
        <v>0.5</v>
      </c>
      <c s="36">
        <v>0</v>
      </c>
      <c s="36">
        <f>ROUND(G356*H356,6)</f>
      </c>
      <c r="L356" s="38">
        <v>0</v>
      </c>
      <c s="32">
        <f>ROUND(ROUND(L356,2)*ROUND(G356,3),2)</f>
      </c>
      <c s="36" t="s">
        <v>178</v>
      </c>
      <c>
        <f>(M356*21)/100</f>
      </c>
      <c t="s">
        <v>28</v>
      </c>
    </row>
    <row r="357" spans="1:5" ht="25.5">
      <c r="A357" s="35" t="s">
        <v>57</v>
      </c>
      <c r="E357" s="39" t="s">
        <v>941</v>
      </c>
    </row>
    <row r="358" spans="1:5" ht="12.75">
      <c r="A358" s="35" t="s">
        <v>58</v>
      </c>
      <c r="E358" s="40" t="s">
        <v>5</v>
      </c>
    </row>
    <row r="359" spans="1:5" ht="12.75">
      <c r="A359" t="s">
        <v>60</v>
      </c>
      <c r="E359" s="39" t="s">
        <v>5</v>
      </c>
    </row>
    <row r="360" spans="1:16" ht="38.25">
      <c r="A360" t="s">
        <v>50</v>
      </c>
      <c s="34" t="s">
        <v>942</v>
      </c>
      <c s="34" t="s">
        <v>943</v>
      </c>
      <c s="35" t="s">
        <v>5</v>
      </c>
      <c s="6" t="s">
        <v>944</v>
      </c>
      <c s="36" t="s">
        <v>55</v>
      </c>
      <c s="37">
        <v>0.5</v>
      </c>
      <c s="36">
        <v>0</v>
      </c>
      <c s="36">
        <f>ROUND(G360*H360,6)</f>
      </c>
      <c r="L360" s="38">
        <v>0</v>
      </c>
      <c s="32">
        <f>ROUND(ROUND(L360,2)*ROUND(G360,3),2)</f>
      </c>
      <c s="36" t="s">
        <v>178</v>
      </c>
      <c>
        <f>(M360*21)/100</f>
      </c>
      <c t="s">
        <v>28</v>
      </c>
    </row>
    <row r="361" spans="1:5" ht="38.25">
      <c r="A361" s="35" t="s">
        <v>57</v>
      </c>
      <c r="E361" s="39" t="s">
        <v>945</v>
      </c>
    </row>
    <row r="362" spans="1:5" ht="12.75">
      <c r="A362" s="35" t="s">
        <v>58</v>
      </c>
      <c r="E362" s="40" t="s">
        <v>5</v>
      </c>
    </row>
    <row r="363" spans="1:5" ht="12.75">
      <c r="A363" t="s">
        <v>60</v>
      </c>
      <c r="E363" s="39" t="s">
        <v>5</v>
      </c>
    </row>
    <row r="364" spans="1:13" ht="12.75">
      <c r="A364" t="s">
        <v>47</v>
      </c>
      <c r="C364" s="31" t="s">
        <v>946</v>
      </c>
      <c r="E364" s="33" t="s">
        <v>947</v>
      </c>
      <c r="J364" s="32">
        <f>0</f>
      </c>
      <c s="32">
        <f>0</f>
      </c>
      <c s="32">
        <f>0+L365+L369+L373+L377</f>
      </c>
      <c s="32">
        <f>0+M365+M369+M373+M377</f>
      </c>
    </row>
    <row r="365" spans="1:16" ht="25.5">
      <c r="A365" t="s">
        <v>50</v>
      </c>
      <c s="34" t="s">
        <v>948</v>
      </c>
      <c s="34" t="s">
        <v>949</v>
      </c>
      <c s="35" t="s">
        <v>5</v>
      </c>
      <c s="6" t="s">
        <v>950</v>
      </c>
      <c s="36" t="s">
        <v>532</v>
      </c>
      <c s="37">
        <v>151.726</v>
      </c>
      <c s="36">
        <v>0</v>
      </c>
      <c s="36">
        <f>ROUND(G365*H365,6)</f>
      </c>
      <c r="L365" s="38">
        <v>0</v>
      </c>
      <c s="32">
        <f>ROUND(ROUND(L365,2)*ROUND(G365,3),2)</f>
      </c>
      <c s="36" t="s">
        <v>178</v>
      </c>
      <c>
        <f>(M365*21)/100</f>
      </c>
      <c t="s">
        <v>28</v>
      </c>
    </row>
    <row r="366" spans="1:5" ht="25.5">
      <c r="A366" s="35" t="s">
        <v>57</v>
      </c>
      <c r="E366" s="39" t="s">
        <v>950</v>
      </c>
    </row>
    <row r="367" spans="1:5" ht="114.75">
      <c r="A367" s="35" t="s">
        <v>58</v>
      </c>
      <c r="E367" s="41" t="s">
        <v>951</v>
      </c>
    </row>
    <row r="368" spans="1:5" ht="12.75">
      <c r="A368" t="s">
        <v>60</v>
      </c>
      <c r="E368" s="39" t="s">
        <v>5</v>
      </c>
    </row>
    <row r="369" spans="1:16" ht="12.75">
      <c r="A369" t="s">
        <v>50</v>
      </c>
      <c s="34" t="s">
        <v>952</v>
      </c>
      <c s="34" t="s">
        <v>953</v>
      </c>
      <c s="35" t="s">
        <v>5</v>
      </c>
      <c s="6" t="s">
        <v>954</v>
      </c>
      <c s="36" t="s">
        <v>532</v>
      </c>
      <c s="37">
        <v>151.726</v>
      </c>
      <c s="36">
        <v>0</v>
      </c>
      <c s="36">
        <f>ROUND(G369*H369,6)</f>
      </c>
      <c r="L369" s="38">
        <v>0</v>
      </c>
      <c s="32">
        <f>ROUND(ROUND(L369,2)*ROUND(G369,3),2)</f>
      </c>
      <c s="36" t="s">
        <v>178</v>
      </c>
      <c>
        <f>(M369*21)/100</f>
      </c>
      <c t="s">
        <v>28</v>
      </c>
    </row>
    <row r="370" spans="1:5" ht="12.75">
      <c r="A370" s="35" t="s">
        <v>57</v>
      </c>
      <c r="E370" s="39" t="s">
        <v>954</v>
      </c>
    </row>
    <row r="371" spans="1:5" ht="12.75">
      <c r="A371" s="35" t="s">
        <v>58</v>
      </c>
      <c r="E371" s="40" t="s">
        <v>5</v>
      </c>
    </row>
    <row r="372" spans="1:5" ht="12.75">
      <c r="A372" t="s">
        <v>60</v>
      </c>
      <c r="E372" s="39" t="s">
        <v>5</v>
      </c>
    </row>
    <row r="373" spans="1:16" ht="12.75">
      <c r="A373" t="s">
        <v>50</v>
      </c>
      <c s="34" t="s">
        <v>955</v>
      </c>
      <c s="34" t="s">
        <v>956</v>
      </c>
      <c s="35" t="s">
        <v>5</v>
      </c>
      <c s="6" t="s">
        <v>957</v>
      </c>
      <c s="36" t="s">
        <v>532</v>
      </c>
      <c s="37">
        <v>151.726</v>
      </c>
      <c s="36">
        <v>0</v>
      </c>
      <c s="36">
        <f>ROUND(G373*H373,6)</f>
      </c>
      <c r="L373" s="38">
        <v>0</v>
      </c>
      <c s="32">
        <f>ROUND(ROUND(L373,2)*ROUND(G373,3),2)</f>
      </c>
      <c s="36" t="s">
        <v>178</v>
      </c>
      <c>
        <f>(M373*21)/100</f>
      </c>
      <c t="s">
        <v>28</v>
      </c>
    </row>
    <row r="374" spans="1:5" ht="12.75">
      <c r="A374" s="35" t="s">
        <v>57</v>
      </c>
      <c r="E374" s="39" t="s">
        <v>957</v>
      </c>
    </row>
    <row r="375" spans="1:5" ht="25.5">
      <c r="A375" s="35" t="s">
        <v>58</v>
      </c>
      <c r="E375" s="40" t="s">
        <v>958</v>
      </c>
    </row>
    <row r="376" spans="1:5" ht="12.75">
      <c r="A376" t="s">
        <v>60</v>
      </c>
      <c r="E376" s="39" t="s">
        <v>5</v>
      </c>
    </row>
    <row r="377" spans="1:16" ht="12.75">
      <c r="A377" t="s">
        <v>50</v>
      </c>
      <c s="34" t="s">
        <v>959</v>
      </c>
      <c s="34" t="s">
        <v>960</v>
      </c>
      <c s="35" t="s">
        <v>5</v>
      </c>
      <c s="6" t="s">
        <v>961</v>
      </c>
      <c s="36" t="s">
        <v>177</v>
      </c>
      <c s="37">
        <v>4</v>
      </c>
      <c s="36">
        <v>0</v>
      </c>
      <c s="36">
        <f>ROUND(G377*H377,6)</f>
      </c>
      <c r="L377" s="38">
        <v>0</v>
      </c>
      <c s="32">
        <f>ROUND(ROUND(L377,2)*ROUND(G377,3),2)</f>
      </c>
      <c s="36" t="s">
        <v>178</v>
      </c>
      <c>
        <f>(M377*21)/100</f>
      </c>
      <c t="s">
        <v>28</v>
      </c>
    </row>
    <row r="378" spans="1:5" ht="12.75">
      <c r="A378" s="35" t="s">
        <v>57</v>
      </c>
      <c r="E378" s="39" t="s">
        <v>961</v>
      </c>
    </row>
    <row r="379" spans="1:5" ht="51">
      <c r="A379" s="35" t="s">
        <v>58</v>
      </c>
      <c r="E379" s="41" t="s">
        <v>962</v>
      </c>
    </row>
    <row r="380" spans="1:5" ht="12.75">
      <c r="A380" t="s">
        <v>60</v>
      </c>
      <c r="E380" s="39" t="s">
        <v>5</v>
      </c>
    </row>
    <row r="381" spans="1:13" ht="12.75">
      <c r="A381" t="s">
        <v>47</v>
      </c>
      <c r="C381" s="31" t="s">
        <v>94</v>
      </c>
      <c r="E381" s="33" t="s">
        <v>672</v>
      </c>
      <c r="J381" s="32">
        <f>0</f>
      </c>
      <c s="32">
        <f>0</f>
      </c>
      <c s="32">
        <f>0+L382+L386+L390+L394+L398+L402</f>
      </c>
      <c s="32">
        <f>0+M382+M386+M390+M394+M398+M402</f>
      </c>
    </row>
    <row r="382" spans="1:16" ht="25.5">
      <c r="A382" t="s">
        <v>50</v>
      </c>
      <c s="34" t="s">
        <v>963</v>
      </c>
      <c s="34" t="s">
        <v>673</v>
      </c>
      <c s="35" t="s">
        <v>5</v>
      </c>
      <c s="6" t="s">
        <v>674</v>
      </c>
      <c s="36" t="s">
        <v>177</v>
      </c>
      <c s="37">
        <v>33.25</v>
      </c>
      <c s="36">
        <v>0</v>
      </c>
      <c s="36">
        <f>ROUND(G382*H382,6)</f>
      </c>
      <c r="L382" s="38">
        <v>0</v>
      </c>
      <c s="32">
        <f>ROUND(ROUND(L382,2)*ROUND(G382,3),2)</f>
      </c>
      <c s="36" t="s">
        <v>178</v>
      </c>
      <c>
        <f>(M382*21)/100</f>
      </c>
      <c t="s">
        <v>28</v>
      </c>
    </row>
    <row r="383" spans="1:5" ht="38.25">
      <c r="A383" s="35" t="s">
        <v>57</v>
      </c>
      <c r="E383" s="39" t="s">
        <v>675</v>
      </c>
    </row>
    <row r="384" spans="1:5" ht="89.25">
      <c r="A384" s="35" t="s">
        <v>58</v>
      </c>
      <c r="E384" s="41" t="s">
        <v>964</v>
      </c>
    </row>
    <row r="385" spans="1:5" ht="12.75">
      <c r="A385" t="s">
        <v>60</v>
      </c>
      <c r="E385" s="39" t="s">
        <v>5</v>
      </c>
    </row>
    <row r="386" spans="1:16" ht="12.75">
      <c r="A386" t="s">
        <v>50</v>
      </c>
      <c s="34" t="s">
        <v>965</v>
      </c>
      <c s="34" t="s">
        <v>966</v>
      </c>
      <c s="35" t="s">
        <v>5</v>
      </c>
      <c s="6" t="s">
        <v>967</v>
      </c>
      <c s="36" t="s">
        <v>177</v>
      </c>
      <c s="37">
        <v>34.248</v>
      </c>
      <c s="36">
        <v>0</v>
      </c>
      <c s="36">
        <f>ROUND(G386*H386,6)</f>
      </c>
      <c r="L386" s="38">
        <v>0</v>
      </c>
      <c s="32">
        <f>ROUND(ROUND(L386,2)*ROUND(G386,3),2)</f>
      </c>
      <c s="36" t="s">
        <v>178</v>
      </c>
      <c>
        <f>(M386*21)/100</f>
      </c>
      <c t="s">
        <v>28</v>
      </c>
    </row>
    <row r="387" spans="1:5" ht="12.75">
      <c r="A387" s="35" t="s">
        <v>57</v>
      </c>
      <c r="E387" s="39" t="s">
        <v>967</v>
      </c>
    </row>
    <row r="388" spans="1:5" ht="25.5">
      <c r="A388" s="35" t="s">
        <v>58</v>
      </c>
      <c r="E388" s="40" t="s">
        <v>968</v>
      </c>
    </row>
    <row r="389" spans="1:5" ht="12.75">
      <c r="A389" t="s">
        <v>60</v>
      </c>
      <c r="E389" s="39" t="s">
        <v>5</v>
      </c>
    </row>
    <row r="390" spans="1:16" ht="25.5">
      <c r="A390" t="s">
        <v>50</v>
      </c>
      <c s="34" t="s">
        <v>969</v>
      </c>
      <c s="34" t="s">
        <v>970</v>
      </c>
      <c s="35" t="s">
        <v>5</v>
      </c>
      <c s="6" t="s">
        <v>971</v>
      </c>
      <c s="36" t="s">
        <v>177</v>
      </c>
      <c s="37">
        <v>157.1</v>
      </c>
      <c s="36">
        <v>0</v>
      </c>
      <c s="36">
        <f>ROUND(G390*H390,6)</f>
      </c>
      <c r="L390" s="38">
        <v>0</v>
      </c>
      <c s="32">
        <f>ROUND(ROUND(L390,2)*ROUND(G390,3),2)</f>
      </c>
      <c s="36" t="s">
        <v>178</v>
      </c>
      <c>
        <f>(M390*21)/100</f>
      </c>
      <c t="s">
        <v>28</v>
      </c>
    </row>
    <row r="391" spans="1:5" ht="25.5">
      <c r="A391" s="35" t="s">
        <v>57</v>
      </c>
      <c r="E391" s="39" t="s">
        <v>971</v>
      </c>
    </row>
    <row r="392" spans="1:5" ht="153">
      <c r="A392" s="35" t="s">
        <v>58</v>
      </c>
      <c r="E392" s="41" t="s">
        <v>972</v>
      </c>
    </row>
    <row r="393" spans="1:5" ht="12.75">
      <c r="A393" t="s">
        <v>60</v>
      </c>
      <c r="E393" s="39" t="s">
        <v>5</v>
      </c>
    </row>
    <row r="394" spans="1:16" ht="12.75">
      <c r="A394" t="s">
        <v>50</v>
      </c>
      <c s="34" t="s">
        <v>973</v>
      </c>
      <c s="34" t="s">
        <v>974</v>
      </c>
      <c s="35" t="s">
        <v>5</v>
      </c>
      <c s="6" t="s">
        <v>975</v>
      </c>
      <c s="36" t="s">
        <v>177</v>
      </c>
      <c s="37">
        <v>161.813</v>
      </c>
      <c s="36">
        <v>0</v>
      </c>
      <c s="36">
        <f>ROUND(G394*H394,6)</f>
      </c>
      <c r="L394" s="38">
        <v>0</v>
      </c>
      <c s="32">
        <f>ROUND(ROUND(L394,2)*ROUND(G394,3),2)</f>
      </c>
      <c s="36" t="s">
        <v>178</v>
      </c>
      <c>
        <f>(M394*21)/100</f>
      </c>
      <c t="s">
        <v>28</v>
      </c>
    </row>
    <row r="395" spans="1:5" ht="12.75">
      <c r="A395" s="35" t="s">
        <v>57</v>
      </c>
      <c r="E395" s="39" t="s">
        <v>975</v>
      </c>
    </row>
    <row r="396" spans="1:5" ht="25.5">
      <c r="A396" s="35" t="s">
        <v>58</v>
      </c>
      <c r="E396" s="40" t="s">
        <v>976</v>
      </c>
    </row>
    <row r="397" spans="1:5" ht="12.75">
      <c r="A397" t="s">
        <v>60</v>
      </c>
      <c r="E397" s="39" t="s">
        <v>5</v>
      </c>
    </row>
    <row r="398" spans="1:16" ht="12.75">
      <c r="A398" t="s">
        <v>50</v>
      </c>
      <c s="34" t="s">
        <v>977</v>
      </c>
      <c s="34" t="s">
        <v>687</v>
      </c>
      <c s="35" t="s">
        <v>5</v>
      </c>
      <c s="6" t="s">
        <v>688</v>
      </c>
      <c s="36" t="s">
        <v>539</v>
      </c>
      <c s="37">
        <v>17.63</v>
      </c>
      <c s="36">
        <v>0</v>
      </c>
      <c s="36">
        <f>ROUND(G398*H398,6)</f>
      </c>
      <c r="L398" s="38">
        <v>0</v>
      </c>
      <c s="32">
        <f>ROUND(ROUND(L398,2)*ROUND(G398,3),2)</f>
      </c>
      <c s="36" t="s">
        <v>178</v>
      </c>
      <c>
        <f>(M398*21)/100</f>
      </c>
      <c t="s">
        <v>28</v>
      </c>
    </row>
    <row r="399" spans="1:5" ht="12.75">
      <c r="A399" s="35" t="s">
        <v>57</v>
      </c>
      <c r="E399" s="39" t="s">
        <v>688</v>
      </c>
    </row>
    <row r="400" spans="1:5" ht="38.25">
      <c r="A400" s="35" t="s">
        <v>58</v>
      </c>
      <c r="E400" s="40" t="s">
        <v>978</v>
      </c>
    </row>
    <row r="401" spans="1:5" ht="12.75">
      <c r="A401" t="s">
        <v>60</v>
      </c>
      <c r="E401" s="39" t="s">
        <v>5</v>
      </c>
    </row>
    <row r="402" spans="1:16" ht="12.75">
      <c r="A402" t="s">
        <v>50</v>
      </c>
      <c s="34" t="s">
        <v>979</v>
      </c>
      <c s="34" t="s">
        <v>690</v>
      </c>
      <c s="35" t="s">
        <v>5</v>
      </c>
      <c s="6" t="s">
        <v>691</v>
      </c>
      <c s="36" t="s">
        <v>532</v>
      </c>
      <c s="37">
        <v>915</v>
      </c>
      <c s="36">
        <v>0</v>
      </c>
      <c s="36">
        <f>ROUND(G402*H402,6)</f>
      </c>
      <c r="L402" s="38">
        <v>0</v>
      </c>
      <c s="32">
        <f>ROUND(ROUND(L402,2)*ROUND(G402,3),2)</f>
      </c>
      <c s="36" t="s">
        <v>56</v>
      </c>
      <c>
        <f>(M402*21)/100</f>
      </c>
      <c t="s">
        <v>28</v>
      </c>
    </row>
    <row r="403" spans="1:5" ht="12.75">
      <c r="A403" s="35" t="s">
        <v>57</v>
      </c>
      <c r="E403" s="39" t="s">
        <v>691</v>
      </c>
    </row>
    <row r="404" spans="1:5" ht="76.5">
      <c r="A404" s="35" t="s">
        <v>58</v>
      </c>
      <c r="E404" s="41" t="s">
        <v>980</v>
      </c>
    </row>
    <row r="405" spans="1:5" ht="12.75">
      <c r="A405" t="s">
        <v>60</v>
      </c>
      <c r="E405" s="39" t="s">
        <v>5</v>
      </c>
    </row>
    <row r="406" spans="1:13" ht="12.75">
      <c r="A406" t="s">
        <v>47</v>
      </c>
      <c r="C406" s="31" t="s">
        <v>981</v>
      </c>
      <c r="E406" s="33" t="s">
        <v>982</v>
      </c>
      <c r="J406" s="32">
        <f>0</f>
      </c>
      <c s="32">
        <f>0</f>
      </c>
      <c s="32">
        <f>0+L407+L411+L415+L419+L423+L427+L431+L435+L439+L443+L447+L451+L455+L459</f>
      </c>
      <c s="32">
        <f>0+M407+M411+M415+M419+M423+M427+M431+M435+M439+M443+M447+M451+M455+M459</f>
      </c>
    </row>
    <row r="407" spans="1:16" ht="12.75">
      <c r="A407" t="s">
        <v>50</v>
      </c>
      <c s="34" t="s">
        <v>983</v>
      </c>
      <c s="34" t="s">
        <v>597</v>
      </c>
      <c s="35" t="s">
        <v>5</v>
      </c>
      <c s="6" t="s">
        <v>598</v>
      </c>
      <c s="36" t="s">
        <v>539</v>
      </c>
      <c s="37">
        <v>2</v>
      </c>
      <c s="36">
        <v>0</v>
      </c>
      <c s="36">
        <f>ROUND(G407*H407,6)</f>
      </c>
      <c r="L407" s="38">
        <v>0</v>
      </c>
      <c s="32">
        <f>ROUND(ROUND(L407,2)*ROUND(G407,3),2)</f>
      </c>
      <c s="36" t="s">
        <v>178</v>
      </c>
      <c>
        <f>(M407*21)/100</f>
      </c>
      <c t="s">
        <v>28</v>
      </c>
    </row>
    <row r="408" spans="1:5" ht="12.75">
      <c r="A408" s="35" t="s">
        <v>57</v>
      </c>
      <c r="E408" s="39" t="s">
        <v>598</v>
      </c>
    </row>
    <row r="409" spans="1:5" ht="63.75">
      <c r="A409" s="35" t="s">
        <v>58</v>
      </c>
      <c r="E409" s="41" t="s">
        <v>984</v>
      </c>
    </row>
    <row r="410" spans="1:5" ht="12.75">
      <c r="A410" t="s">
        <v>60</v>
      </c>
      <c r="E410" s="39" t="s">
        <v>5</v>
      </c>
    </row>
    <row r="411" spans="1:16" ht="25.5">
      <c r="A411" t="s">
        <v>50</v>
      </c>
      <c s="34" t="s">
        <v>985</v>
      </c>
      <c s="34" t="s">
        <v>986</v>
      </c>
      <c s="35" t="s">
        <v>5</v>
      </c>
      <c s="6" t="s">
        <v>987</v>
      </c>
      <c s="36" t="s">
        <v>539</v>
      </c>
      <c s="37">
        <v>0.5</v>
      </c>
      <c s="36">
        <v>0</v>
      </c>
      <c s="36">
        <f>ROUND(G411*H411,6)</f>
      </c>
      <c r="L411" s="38">
        <v>0</v>
      </c>
      <c s="32">
        <f>ROUND(ROUND(L411,2)*ROUND(G411,3),2)</f>
      </c>
      <c s="36" t="s">
        <v>178</v>
      </c>
      <c>
        <f>(M411*21)/100</f>
      </c>
      <c t="s">
        <v>28</v>
      </c>
    </row>
    <row r="412" spans="1:5" ht="25.5">
      <c r="A412" s="35" t="s">
        <v>57</v>
      </c>
      <c r="E412" s="39" t="s">
        <v>987</v>
      </c>
    </row>
    <row r="413" spans="1:5" ht="63.75">
      <c r="A413" s="35" t="s">
        <v>58</v>
      </c>
      <c r="E413" s="41" t="s">
        <v>988</v>
      </c>
    </row>
    <row r="414" spans="1:5" ht="12.75">
      <c r="A414" t="s">
        <v>60</v>
      </c>
      <c r="E414" s="39" t="s">
        <v>5</v>
      </c>
    </row>
    <row r="415" spans="1:16" ht="12.75">
      <c r="A415" t="s">
        <v>50</v>
      </c>
      <c s="34" t="s">
        <v>989</v>
      </c>
      <c s="34" t="s">
        <v>990</v>
      </c>
      <c s="35" t="s">
        <v>5</v>
      </c>
      <c s="6" t="s">
        <v>991</v>
      </c>
      <c s="36" t="s">
        <v>177</v>
      </c>
      <c s="37">
        <v>6</v>
      </c>
      <c s="36">
        <v>0</v>
      </c>
      <c s="36">
        <f>ROUND(G415*H415,6)</f>
      </c>
      <c r="L415" s="38">
        <v>0</v>
      </c>
      <c s="32">
        <f>ROUND(ROUND(L415,2)*ROUND(G415,3),2)</f>
      </c>
      <c s="36" t="s">
        <v>178</v>
      </c>
      <c>
        <f>(M415*21)/100</f>
      </c>
      <c t="s">
        <v>28</v>
      </c>
    </row>
    <row r="416" spans="1:5" ht="12.75">
      <c r="A416" s="35" t="s">
        <v>57</v>
      </c>
      <c r="E416" s="39" t="s">
        <v>991</v>
      </c>
    </row>
    <row r="417" spans="1:5" ht="63.75">
      <c r="A417" s="35" t="s">
        <v>58</v>
      </c>
      <c r="E417" s="41" t="s">
        <v>992</v>
      </c>
    </row>
    <row r="418" spans="1:5" ht="12.75">
      <c r="A418" t="s">
        <v>60</v>
      </c>
      <c r="E418" s="39" t="s">
        <v>5</v>
      </c>
    </row>
    <row r="419" spans="1:16" ht="25.5">
      <c r="A419" t="s">
        <v>50</v>
      </c>
      <c s="34" t="s">
        <v>993</v>
      </c>
      <c s="34" t="s">
        <v>994</v>
      </c>
      <c s="35" t="s">
        <v>5</v>
      </c>
      <c s="6" t="s">
        <v>995</v>
      </c>
      <c s="36" t="s">
        <v>214</v>
      </c>
      <c s="37">
        <v>3</v>
      </c>
      <c s="36">
        <v>0</v>
      </c>
      <c s="36">
        <f>ROUND(G419*H419,6)</f>
      </c>
      <c r="L419" s="38">
        <v>0</v>
      </c>
      <c s="32">
        <f>ROUND(ROUND(L419,2)*ROUND(G419,3),2)</f>
      </c>
      <c s="36" t="s">
        <v>178</v>
      </c>
      <c>
        <f>(M419*21)/100</f>
      </c>
      <c t="s">
        <v>28</v>
      </c>
    </row>
    <row r="420" spans="1:5" ht="25.5">
      <c r="A420" s="35" t="s">
        <v>57</v>
      </c>
      <c r="E420" s="39" t="s">
        <v>995</v>
      </c>
    </row>
    <row r="421" spans="1:5" ht="38.25">
      <c r="A421" s="35" t="s">
        <v>58</v>
      </c>
      <c r="E421" s="41" t="s">
        <v>996</v>
      </c>
    </row>
    <row r="422" spans="1:5" ht="12.75">
      <c r="A422" t="s">
        <v>60</v>
      </c>
      <c r="E422" s="39" t="s">
        <v>5</v>
      </c>
    </row>
    <row r="423" spans="1:16" ht="25.5">
      <c r="A423" t="s">
        <v>50</v>
      </c>
      <c s="34" t="s">
        <v>997</v>
      </c>
      <c s="34" t="s">
        <v>604</v>
      </c>
      <c s="35" t="s">
        <v>5</v>
      </c>
      <c s="6" t="s">
        <v>605</v>
      </c>
      <c s="36" t="s">
        <v>55</v>
      </c>
      <c s="37">
        <v>5.894</v>
      </c>
      <c s="36">
        <v>0</v>
      </c>
      <c s="36">
        <f>ROUND(G423*H423,6)</f>
      </c>
      <c r="L423" s="38">
        <v>0</v>
      </c>
      <c s="32">
        <f>ROUND(ROUND(L423,2)*ROUND(G423,3),2)</f>
      </c>
      <c s="36" t="s">
        <v>178</v>
      </c>
      <c>
        <f>(M423*21)/100</f>
      </c>
      <c t="s">
        <v>28</v>
      </c>
    </row>
    <row r="424" spans="1:5" ht="25.5">
      <c r="A424" s="35" t="s">
        <v>57</v>
      </c>
      <c r="E424" s="39" t="s">
        <v>605</v>
      </c>
    </row>
    <row r="425" spans="1:5" ht="51">
      <c r="A425" s="35" t="s">
        <v>58</v>
      </c>
      <c r="E425" s="41" t="s">
        <v>998</v>
      </c>
    </row>
    <row r="426" spans="1:5" ht="12.75">
      <c r="A426" t="s">
        <v>60</v>
      </c>
      <c r="E426" s="39" t="s">
        <v>5</v>
      </c>
    </row>
    <row r="427" spans="1:16" ht="12.75">
      <c r="A427" t="s">
        <v>50</v>
      </c>
      <c s="34" t="s">
        <v>999</v>
      </c>
      <c s="34" t="s">
        <v>607</v>
      </c>
      <c s="35" t="s">
        <v>5</v>
      </c>
      <c s="6" t="s">
        <v>608</v>
      </c>
      <c s="36" t="s">
        <v>55</v>
      </c>
      <c s="37">
        <v>5.894</v>
      </c>
      <c s="36">
        <v>0</v>
      </c>
      <c s="36">
        <f>ROUND(G427*H427,6)</f>
      </c>
      <c r="L427" s="38">
        <v>0</v>
      </c>
      <c s="32">
        <f>ROUND(ROUND(L427,2)*ROUND(G427,3),2)</f>
      </c>
      <c s="36" t="s">
        <v>178</v>
      </c>
      <c>
        <f>(M427*21)/100</f>
      </c>
      <c t="s">
        <v>28</v>
      </c>
    </row>
    <row r="428" spans="1:5" ht="12.75">
      <c r="A428" s="35" t="s">
        <v>57</v>
      </c>
      <c r="E428" s="39" t="s">
        <v>608</v>
      </c>
    </row>
    <row r="429" spans="1:5" ht="38.25">
      <c r="A429" s="35" t="s">
        <v>58</v>
      </c>
      <c r="E429" s="41" t="s">
        <v>1000</v>
      </c>
    </row>
    <row r="430" spans="1:5" ht="12.75">
      <c r="A430" t="s">
        <v>60</v>
      </c>
      <c r="E430" s="39" t="s">
        <v>5</v>
      </c>
    </row>
    <row r="431" spans="1:16" ht="25.5">
      <c r="A431" t="s">
        <v>50</v>
      </c>
      <c s="34" t="s">
        <v>1001</v>
      </c>
      <c s="34" t="s">
        <v>1002</v>
      </c>
      <c s="35" t="s">
        <v>5</v>
      </c>
      <c s="6" t="s">
        <v>1003</v>
      </c>
      <c s="36" t="s">
        <v>532</v>
      </c>
      <c s="37">
        <v>35</v>
      </c>
      <c s="36">
        <v>0</v>
      </c>
      <c s="36">
        <f>ROUND(G431*H431,6)</f>
      </c>
      <c r="L431" s="38">
        <v>0</v>
      </c>
      <c s="32">
        <f>ROUND(ROUND(L431,2)*ROUND(G431,3),2)</f>
      </c>
      <c s="36" t="s">
        <v>178</v>
      </c>
      <c>
        <f>(M431*21)/100</f>
      </c>
      <c t="s">
        <v>28</v>
      </c>
    </row>
    <row r="432" spans="1:5" ht="25.5">
      <c r="A432" s="35" t="s">
        <v>57</v>
      </c>
      <c r="E432" s="39" t="s">
        <v>1003</v>
      </c>
    </row>
    <row r="433" spans="1:5" ht="63.75">
      <c r="A433" s="35" t="s">
        <v>58</v>
      </c>
      <c r="E433" s="41" t="s">
        <v>1004</v>
      </c>
    </row>
    <row r="434" spans="1:5" ht="12.75">
      <c r="A434" t="s">
        <v>60</v>
      </c>
      <c r="E434" s="39" t="s">
        <v>5</v>
      </c>
    </row>
    <row r="435" spans="1:16" ht="12.75">
      <c r="A435" t="s">
        <v>50</v>
      </c>
      <c s="34" t="s">
        <v>1005</v>
      </c>
      <c s="34" t="s">
        <v>1006</v>
      </c>
      <c s="35" t="s">
        <v>5</v>
      </c>
      <c s="6" t="s">
        <v>1007</v>
      </c>
      <c s="36" t="s">
        <v>532</v>
      </c>
      <c s="37">
        <v>35</v>
      </c>
      <c s="36">
        <v>0</v>
      </c>
      <c s="36">
        <f>ROUND(G435*H435,6)</f>
      </c>
      <c r="L435" s="38">
        <v>0</v>
      </c>
      <c s="32">
        <f>ROUND(ROUND(L435,2)*ROUND(G435,3),2)</f>
      </c>
      <c s="36" t="s">
        <v>178</v>
      </c>
      <c>
        <f>(M435*21)/100</f>
      </c>
      <c t="s">
        <v>28</v>
      </c>
    </row>
    <row r="436" spans="1:5" ht="12.75">
      <c r="A436" s="35" t="s">
        <v>57</v>
      </c>
      <c r="E436" s="39" t="s">
        <v>1007</v>
      </c>
    </row>
    <row r="437" spans="1:5" ht="12.75">
      <c r="A437" s="35" t="s">
        <v>58</v>
      </c>
      <c r="E437" s="40" t="s">
        <v>5</v>
      </c>
    </row>
    <row r="438" spans="1:5" ht="12.75">
      <c r="A438" t="s">
        <v>60</v>
      </c>
      <c r="E438" s="39" t="s">
        <v>5</v>
      </c>
    </row>
    <row r="439" spans="1:16" ht="12.75">
      <c r="A439" t="s">
        <v>50</v>
      </c>
      <c s="34" t="s">
        <v>1008</v>
      </c>
      <c s="34" t="s">
        <v>1009</v>
      </c>
      <c s="35" t="s">
        <v>5</v>
      </c>
      <c s="6" t="s">
        <v>1010</v>
      </c>
      <c s="36" t="s">
        <v>539</v>
      </c>
      <c s="37">
        <v>29.4</v>
      </c>
      <c s="36">
        <v>0</v>
      </c>
      <c s="36">
        <f>ROUND(G439*H439,6)</f>
      </c>
      <c r="L439" s="38">
        <v>0</v>
      </c>
      <c s="32">
        <f>ROUND(ROUND(L439,2)*ROUND(G439,3),2)</f>
      </c>
      <c s="36" t="s">
        <v>178</v>
      </c>
      <c>
        <f>(M439*21)/100</f>
      </c>
      <c t="s">
        <v>28</v>
      </c>
    </row>
    <row r="440" spans="1:5" ht="12.75">
      <c r="A440" s="35" t="s">
        <v>57</v>
      </c>
      <c r="E440" s="39" t="s">
        <v>1010</v>
      </c>
    </row>
    <row r="441" spans="1:5" ht="114.75">
      <c r="A441" s="35" t="s">
        <v>58</v>
      </c>
      <c r="E441" s="41" t="s">
        <v>1011</v>
      </c>
    </row>
    <row r="442" spans="1:5" ht="12.75">
      <c r="A442" t="s">
        <v>60</v>
      </c>
      <c r="E442" s="39" t="s">
        <v>5</v>
      </c>
    </row>
    <row r="443" spans="1:16" ht="25.5">
      <c r="A443" t="s">
        <v>50</v>
      </c>
      <c s="34" t="s">
        <v>1012</v>
      </c>
      <c s="34" t="s">
        <v>1013</v>
      </c>
      <c s="35" t="s">
        <v>5</v>
      </c>
      <c s="6" t="s">
        <v>1014</v>
      </c>
      <c s="36" t="s">
        <v>532</v>
      </c>
      <c s="37">
        <v>9.381</v>
      </c>
      <c s="36">
        <v>0</v>
      </c>
      <c s="36">
        <f>ROUND(G443*H443,6)</f>
      </c>
      <c r="L443" s="38">
        <v>0</v>
      </c>
      <c s="32">
        <f>ROUND(ROUND(L443,2)*ROUND(G443,3),2)</f>
      </c>
      <c s="36" t="s">
        <v>178</v>
      </c>
      <c>
        <f>(M443*21)/100</f>
      </c>
      <c t="s">
        <v>28</v>
      </c>
    </row>
    <row r="444" spans="1:5" ht="25.5">
      <c r="A444" s="35" t="s">
        <v>57</v>
      </c>
      <c r="E444" s="39" t="s">
        <v>1014</v>
      </c>
    </row>
    <row r="445" spans="1:5" ht="51">
      <c r="A445" s="35" t="s">
        <v>58</v>
      </c>
      <c r="E445" s="41" t="s">
        <v>1015</v>
      </c>
    </row>
    <row r="446" spans="1:5" ht="12.75">
      <c r="A446" t="s">
        <v>60</v>
      </c>
      <c r="E446" s="39" t="s">
        <v>5</v>
      </c>
    </row>
    <row r="447" spans="1:16" ht="25.5">
      <c r="A447" t="s">
        <v>50</v>
      </c>
      <c s="34" t="s">
        <v>1016</v>
      </c>
      <c s="34" t="s">
        <v>61</v>
      </c>
      <c s="35" t="s">
        <v>62</v>
      </c>
      <c s="6" t="s">
        <v>63</v>
      </c>
      <c s="36" t="s">
        <v>55</v>
      </c>
      <c s="37">
        <v>4.904</v>
      </c>
      <c s="36">
        <v>0</v>
      </c>
      <c s="36">
        <f>ROUND(G447*H447,6)</f>
      </c>
      <c r="L447" s="38">
        <v>0</v>
      </c>
      <c s="32">
        <f>ROUND(ROUND(L447,2)*ROUND(G447,3),2)</f>
      </c>
      <c s="36" t="s">
        <v>256</v>
      </c>
      <c>
        <f>(M447*21)/100</f>
      </c>
      <c t="s">
        <v>28</v>
      </c>
    </row>
    <row r="448" spans="1:5" ht="25.5">
      <c r="A448" s="35" t="s">
        <v>57</v>
      </c>
      <c r="E448" s="39" t="s">
        <v>63</v>
      </c>
    </row>
    <row r="449" spans="1:5" ht="51">
      <c r="A449" s="35" t="s">
        <v>58</v>
      </c>
      <c r="E449" s="41" t="s">
        <v>1017</v>
      </c>
    </row>
    <row r="450" spans="1:5" ht="102">
      <c r="A450" t="s">
        <v>60</v>
      </c>
      <c r="E450" s="39" t="s">
        <v>258</v>
      </c>
    </row>
    <row r="451" spans="1:16" ht="25.5">
      <c r="A451" t="s">
        <v>50</v>
      </c>
      <c s="34" t="s">
        <v>981</v>
      </c>
      <c s="34" t="s">
        <v>123</v>
      </c>
      <c s="35" t="s">
        <v>124</v>
      </c>
      <c s="6" t="s">
        <v>125</v>
      </c>
      <c s="36" t="s">
        <v>55</v>
      </c>
      <c s="37">
        <v>3.53</v>
      </c>
      <c s="36">
        <v>0</v>
      </c>
      <c s="36">
        <f>ROUND(G451*H451,6)</f>
      </c>
      <c r="L451" s="38">
        <v>0</v>
      </c>
      <c s="32">
        <f>ROUND(ROUND(L451,2)*ROUND(G451,3),2)</f>
      </c>
      <c s="36" t="s">
        <v>256</v>
      </c>
      <c>
        <f>(M451*21)/100</f>
      </c>
      <c t="s">
        <v>28</v>
      </c>
    </row>
    <row r="452" spans="1:5" ht="25.5">
      <c r="A452" s="35" t="s">
        <v>57</v>
      </c>
      <c r="E452" s="39" t="s">
        <v>125</v>
      </c>
    </row>
    <row r="453" spans="1:5" ht="89.25">
      <c r="A453" s="35" t="s">
        <v>58</v>
      </c>
      <c r="E453" s="41" t="s">
        <v>1018</v>
      </c>
    </row>
    <row r="454" spans="1:5" ht="102">
      <c r="A454" t="s">
        <v>60</v>
      </c>
      <c r="E454" s="39" t="s">
        <v>258</v>
      </c>
    </row>
    <row r="455" spans="1:16" ht="25.5">
      <c r="A455" t="s">
        <v>50</v>
      </c>
      <c s="34" t="s">
        <v>1019</v>
      </c>
      <c s="34" t="s">
        <v>71</v>
      </c>
      <c s="35" t="s">
        <v>72</v>
      </c>
      <c s="6" t="s">
        <v>1020</v>
      </c>
      <c s="36" t="s">
        <v>55</v>
      </c>
      <c s="37">
        <v>0.015</v>
      </c>
      <c s="36">
        <v>0</v>
      </c>
      <c s="36">
        <f>ROUND(G455*H455,6)</f>
      </c>
      <c r="L455" s="38">
        <v>0</v>
      </c>
      <c s="32">
        <f>ROUND(ROUND(L455,2)*ROUND(G455,3),2)</f>
      </c>
      <c s="36" t="s">
        <v>256</v>
      </c>
      <c>
        <f>(M455*21)/100</f>
      </c>
      <c t="s">
        <v>28</v>
      </c>
    </row>
    <row r="456" spans="1:5" ht="25.5">
      <c r="A456" s="35" t="s">
        <v>57</v>
      </c>
      <c r="E456" s="39" t="s">
        <v>1020</v>
      </c>
    </row>
    <row r="457" spans="1:5" ht="51">
      <c r="A457" s="35" t="s">
        <v>58</v>
      </c>
      <c r="E457" s="41" t="s">
        <v>1021</v>
      </c>
    </row>
    <row r="458" spans="1:5" ht="102">
      <c r="A458" t="s">
        <v>60</v>
      </c>
      <c r="E458" s="39" t="s">
        <v>258</v>
      </c>
    </row>
    <row r="459" spans="1:16" ht="25.5">
      <c r="A459" t="s">
        <v>50</v>
      </c>
      <c s="34" t="s">
        <v>1022</v>
      </c>
      <c s="34" t="s">
        <v>90</v>
      </c>
      <c s="35" t="s">
        <v>91</v>
      </c>
      <c s="6" t="s">
        <v>611</v>
      </c>
      <c s="36" t="s">
        <v>55</v>
      </c>
      <c s="37">
        <v>73.856</v>
      </c>
      <c s="36">
        <v>0</v>
      </c>
      <c s="36">
        <f>ROUND(G459*H459,6)</f>
      </c>
      <c r="L459" s="38">
        <v>0</v>
      </c>
      <c s="32">
        <f>ROUND(ROUND(L459,2)*ROUND(G459,3),2)</f>
      </c>
      <c s="36" t="s">
        <v>256</v>
      </c>
      <c>
        <f>(M459*21)/100</f>
      </c>
      <c t="s">
        <v>28</v>
      </c>
    </row>
    <row r="460" spans="1:5" ht="25.5">
      <c r="A460" s="35" t="s">
        <v>57</v>
      </c>
      <c r="E460" s="39" t="s">
        <v>611</v>
      </c>
    </row>
    <row r="461" spans="1:5" ht="51">
      <c r="A461" s="35" t="s">
        <v>58</v>
      </c>
      <c r="E461" s="41" t="s">
        <v>1023</v>
      </c>
    </row>
    <row r="462" spans="1:5" ht="102">
      <c r="A462" t="s">
        <v>60</v>
      </c>
      <c r="E462" s="39" t="s">
        <v>258</v>
      </c>
    </row>
    <row r="463" spans="1:13" ht="12.75">
      <c r="A463" t="s">
        <v>47</v>
      </c>
      <c r="C463" s="31" t="s">
        <v>715</v>
      </c>
      <c r="E463" s="33" t="s">
        <v>716</v>
      </c>
      <c r="J463" s="32">
        <f>0</f>
      </c>
      <c s="32">
        <f>0</f>
      </c>
      <c s="32">
        <f>0+L464+L468</f>
      </c>
      <c s="32">
        <f>0+M464+M468</f>
      </c>
    </row>
    <row r="464" spans="1:16" ht="38.25">
      <c r="A464" t="s">
        <v>50</v>
      </c>
      <c s="34" t="s">
        <v>1024</v>
      </c>
      <c s="34" t="s">
        <v>1025</v>
      </c>
      <c s="35" t="s">
        <v>5</v>
      </c>
      <c s="6" t="s">
        <v>1026</v>
      </c>
      <c s="36" t="s">
        <v>55</v>
      </c>
      <c s="37">
        <v>858.171</v>
      </c>
      <c s="36">
        <v>0</v>
      </c>
      <c s="36">
        <f>ROUND(G464*H464,6)</f>
      </c>
      <c r="L464" s="38">
        <v>0</v>
      </c>
      <c s="32">
        <f>ROUND(ROUND(L464,2)*ROUND(G464,3),2)</f>
      </c>
      <c s="36" t="s">
        <v>178</v>
      </c>
      <c>
        <f>(M464*21)/100</f>
      </c>
      <c t="s">
        <v>28</v>
      </c>
    </row>
    <row r="465" spans="1:5" ht="38.25">
      <c r="A465" s="35" t="s">
        <v>57</v>
      </c>
      <c r="E465" s="39" t="s">
        <v>1027</v>
      </c>
    </row>
    <row r="466" spans="1:5" ht="89.25">
      <c r="A466" s="35" t="s">
        <v>58</v>
      </c>
      <c r="E466" s="40" t="s">
        <v>1028</v>
      </c>
    </row>
    <row r="467" spans="1:5" ht="12.75">
      <c r="A467" t="s">
        <v>60</v>
      </c>
      <c r="E467" s="39" t="s">
        <v>5</v>
      </c>
    </row>
    <row r="468" spans="1:16" ht="25.5">
      <c r="A468" t="s">
        <v>50</v>
      </c>
      <c s="34" t="s">
        <v>1029</v>
      </c>
      <c s="34" t="s">
        <v>1030</v>
      </c>
      <c s="35" t="s">
        <v>5</v>
      </c>
      <c s="6" t="s">
        <v>1031</v>
      </c>
      <c s="36" t="s">
        <v>55</v>
      </c>
      <c s="37">
        <v>858.171</v>
      </c>
      <c s="36">
        <v>0</v>
      </c>
      <c s="36">
        <f>ROUND(G468*H468,6)</f>
      </c>
      <c r="L468" s="38">
        <v>0</v>
      </c>
      <c s="32">
        <f>ROUND(ROUND(L468,2)*ROUND(G468,3),2)</f>
      </c>
      <c s="36" t="s">
        <v>178</v>
      </c>
      <c>
        <f>(M468*21)/100</f>
      </c>
      <c t="s">
        <v>28</v>
      </c>
    </row>
    <row r="469" spans="1:5" ht="38.25">
      <c r="A469" s="35" t="s">
        <v>57</v>
      </c>
      <c r="E469" s="39" t="s">
        <v>1032</v>
      </c>
    </row>
    <row r="470" spans="1:5" ht="12.75">
      <c r="A470" s="35" t="s">
        <v>58</v>
      </c>
      <c r="E470" s="40" t="s">
        <v>5</v>
      </c>
    </row>
    <row r="471" spans="1:5" ht="12.75">
      <c r="A471" t="s">
        <v>60</v>
      </c>
      <c r="E471" s="39" t="s">
        <v>5</v>
      </c>
    </row>
    <row r="472" spans="1:13" ht="12.75">
      <c r="A472" t="s">
        <v>47</v>
      </c>
      <c r="C472" s="31" t="s">
        <v>723</v>
      </c>
      <c r="E472" s="33" t="s">
        <v>724</v>
      </c>
      <c r="J472" s="32">
        <f>0</f>
      </c>
      <c s="32">
        <f>0</f>
      </c>
      <c s="32">
        <f>0+L473</f>
      </c>
      <c s="32">
        <f>0+M473</f>
      </c>
    </row>
    <row r="473" spans="1:16" ht="38.25">
      <c r="A473" t="s">
        <v>50</v>
      </c>
      <c s="34" t="s">
        <v>1033</v>
      </c>
      <c s="34" t="s">
        <v>725</v>
      </c>
      <c s="35" t="s">
        <v>5</v>
      </c>
      <c s="6" t="s">
        <v>726</v>
      </c>
      <c s="36" t="s">
        <v>727</v>
      </c>
      <c s="37">
        <v>240</v>
      </c>
      <c s="36">
        <v>0</v>
      </c>
      <c s="36">
        <f>ROUND(G473*H473,6)</f>
      </c>
      <c r="L473" s="38">
        <v>0</v>
      </c>
      <c s="32">
        <f>ROUND(ROUND(L473,2)*ROUND(G473,3),2)</f>
      </c>
      <c s="36" t="s">
        <v>56</v>
      </c>
      <c>
        <f>(M473*21)/100</f>
      </c>
      <c t="s">
        <v>28</v>
      </c>
    </row>
    <row r="474" spans="1:5" ht="63.75">
      <c r="A474" s="35" t="s">
        <v>57</v>
      </c>
      <c r="E474" s="39" t="s">
        <v>728</v>
      </c>
    </row>
    <row r="475" spans="1:5" ht="76.5">
      <c r="A475" s="35" t="s">
        <v>58</v>
      </c>
      <c r="E475" s="41" t="s">
        <v>1034</v>
      </c>
    </row>
    <row r="476" spans="1:5" ht="12.75">
      <c r="A476" t="s">
        <v>60</v>
      </c>
      <c r="E4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1037</v>
      </c>
      <c r="E8" s="30" t="s">
        <v>1036</v>
      </c>
      <c r="J8" s="29">
        <f>0+J9+J46+J147+J164+J169</f>
      </c>
      <c s="29">
        <f>0+K9+K46+K147+K164+K169</f>
      </c>
      <c s="29">
        <f>0+L9+L46+L147+L164+L169</f>
      </c>
      <c s="29">
        <f>0+M9+M46+M147+M164+M169</f>
      </c>
    </row>
    <row r="9" spans="1:13" ht="12.75">
      <c r="A9" t="s">
        <v>47</v>
      </c>
      <c r="C9" s="31" t="s">
        <v>51</v>
      </c>
      <c r="E9" s="33" t="s">
        <v>529</v>
      </c>
      <c r="J9" s="32">
        <f>0</f>
      </c>
      <c s="32">
        <f>0</f>
      </c>
      <c s="32">
        <f>0+L10+L14+L18+L22+L26+L30+L34+L38+L42</f>
      </c>
      <c s="32">
        <f>0+M10+M14+M18+M22+M26+M30+M34+M38+M42</f>
      </c>
    </row>
    <row r="10" spans="1:16" ht="25.5">
      <c r="A10" t="s">
        <v>50</v>
      </c>
      <c s="34" t="s">
        <v>51</v>
      </c>
      <c s="34" t="s">
        <v>537</v>
      </c>
      <c s="35" t="s">
        <v>5</v>
      </c>
      <c s="6" t="s">
        <v>538</v>
      </c>
      <c s="36" t="s">
        <v>539</v>
      </c>
      <c s="37">
        <v>42</v>
      </c>
      <c s="36">
        <v>0</v>
      </c>
      <c s="36">
        <f>ROUND(G10*H10,6)</f>
      </c>
      <c r="L10" s="38">
        <v>0</v>
      </c>
      <c s="32">
        <f>ROUND(ROUND(L10,2)*ROUND(G10,3),2)</f>
      </c>
      <c s="36" t="s">
        <v>178</v>
      </c>
      <c>
        <f>(M10*21)/100</f>
      </c>
      <c t="s">
        <v>28</v>
      </c>
    </row>
    <row r="11" spans="1:5" ht="25.5">
      <c r="A11" s="35" t="s">
        <v>57</v>
      </c>
      <c r="E11" s="39" t="s">
        <v>538</v>
      </c>
    </row>
    <row r="12" spans="1:5" ht="63.75">
      <c r="A12" s="35" t="s">
        <v>58</v>
      </c>
      <c r="E12" s="41" t="s">
        <v>1038</v>
      </c>
    </row>
    <row r="13" spans="1:5" ht="12.75">
      <c r="A13" t="s">
        <v>60</v>
      </c>
      <c r="E13" s="39" t="s">
        <v>5</v>
      </c>
    </row>
    <row r="14" spans="1:16" ht="25.5">
      <c r="A14" t="s">
        <v>50</v>
      </c>
      <c s="34" t="s">
        <v>28</v>
      </c>
      <c s="34" t="s">
        <v>764</v>
      </c>
      <c s="35" t="s">
        <v>5</v>
      </c>
      <c s="6" t="s">
        <v>765</v>
      </c>
      <c s="36" t="s">
        <v>539</v>
      </c>
      <c s="37">
        <v>14.274</v>
      </c>
      <c s="36">
        <v>0</v>
      </c>
      <c s="36">
        <f>ROUND(G14*H14,6)</f>
      </c>
      <c r="L14" s="38">
        <v>0</v>
      </c>
      <c s="32">
        <f>ROUND(ROUND(L14,2)*ROUND(G14,3),2)</f>
      </c>
      <c s="36" t="s">
        <v>178</v>
      </c>
      <c>
        <f>(M14*21)/100</f>
      </c>
      <c t="s">
        <v>28</v>
      </c>
    </row>
    <row r="15" spans="1:5" ht="25.5">
      <c r="A15" s="35" t="s">
        <v>57</v>
      </c>
      <c r="E15" s="39" t="s">
        <v>765</v>
      </c>
    </row>
    <row r="16" spans="1:5" ht="38.25">
      <c r="A16" s="35" t="s">
        <v>58</v>
      </c>
      <c r="E16" s="41" t="s">
        <v>1039</v>
      </c>
    </row>
    <row r="17" spans="1:5" ht="12.75">
      <c r="A17" t="s">
        <v>60</v>
      </c>
      <c r="E17" s="39" t="s">
        <v>5</v>
      </c>
    </row>
    <row r="18" spans="1:16" ht="25.5">
      <c r="A18" t="s">
        <v>50</v>
      </c>
      <c s="34" t="s">
        <v>26</v>
      </c>
      <c s="34" t="s">
        <v>52</v>
      </c>
      <c s="35" t="s">
        <v>53</v>
      </c>
      <c s="6" t="s">
        <v>560</v>
      </c>
      <c s="36" t="s">
        <v>55</v>
      </c>
      <c s="37">
        <v>113.893</v>
      </c>
      <c s="36">
        <v>0</v>
      </c>
      <c s="36">
        <f>ROUND(G18*H18,6)</f>
      </c>
      <c r="L18" s="38">
        <v>0</v>
      </c>
      <c s="32">
        <f>ROUND(ROUND(L18,2)*ROUND(G18,3),2)</f>
      </c>
      <c s="36" t="s">
        <v>256</v>
      </c>
      <c>
        <f>(M18*21)/100</f>
      </c>
      <c t="s">
        <v>28</v>
      </c>
    </row>
    <row r="19" spans="1:5" ht="25.5">
      <c r="A19" s="35" t="s">
        <v>57</v>
      </c>
      <c r="E19" s="39" t="s">
        <v>560</v>
      </c>
    </row>
    <row r="20" spans="1:5" ht="63.75">
      <c r="A20" s="35" t="s">
        <v>58</v>
      </c>
      <c r="E20" s="41" t="s">
        <v>1040</v>
      </c>
    </row>
    <row r="21" spans="1:5" ht="102">
      <c r="A21" t="s">
        <v>60</v>
      </c>
      <c r="E21" s="39" t="s">
        <v>258</v>
      </c>
    </row>
    <row r="22" spans="1:16" ht="25.5">
      <c r="A22" t="s">
        <v>50</v>
      </c>
      <c s="34" t="s">
        <v>70</v>
      </c>
      <c s="34" t="s">
        <v>562</v>
      </c>
      <c s="35" t="s">
        <v>5</v>
      </c>
      <c s="6" t="s">
        <v>563</v>
      </c>
      <c s="36" t="s">
        <v>532</v>
      </c>
      <c s="37">
        <v>120</v>
      </c>
      <c s="36">
        <v>0</v>
      </c>
      <c s="36">
        <f>ROUND(G22*H22,6)</f>
      </c>
      <c r="L22" s="38">
        <v>0</v>
      </c>
      <c s="32">
        <f>ROUND(ROUND(L22,2)*ROUND(G22,3),2)</f>
      </c>
      <c s="36" t="s">
        <v>178</v>
      </c>
      <c>
        <f>(M22*21)/100</f>
      </c>
      <c t="s">
        <v>28</v>
      </c>
    </row>
    <row r="23" spans="1:5" ht="25.5">
      <c r="A23" s="35" t="s">
        <v>57</v>
      </c>
      <c r="E23" s="39" t="s">
        <v>563</v>
      </c>
    </row>
    <row r="24" spans="1:5" ht="38.25">
      <c r="A24" s="35" t="s">
        <v>58</v>
      </c>
      <c r="E24" s="41" t="s">
        <v>1041</v>
      </c>
    </row>
    <row r="25" spans="1:5" ht="12.75">
      <c r="A25" t="s">
        <v>60</v>
      </c>
      <c r="E25" s="39" t="s">
        <v>5</v>
      </c>
    </row>
    <row r="26" spans="1:16" ht="25.5">
      <c r="A26" t="s">
        <v>50</v>
      </c>
      <c s="34" t="s">
        <v>75</v>
      </c>
      <c s="34" t="s">
        <v>572</v>
      </c>
      <c s="35" t="s">
        <v>5</v>
      </c>
      <c s="6" t="s">
        <v>573</v>
      </c>
      <c s="36" t="s">
        <v>539</v>
      </c>
      <c s="37">
        <v>8</v>
      </c>
      <c s="36">
        <v>0</v>
      </c>
      <c s="36">
        <f>ROUND(G26*H26,6)</f>
      </c>
      <c r="L26" s="38">
        <v>0</v>
      </c>
      <c s="32">
        <f>ROUND(ROUND(L26,2)*ROUND(G26,3),2)</f>
      </c>
      <c s="36" t="s">
        <v>178</v>
      </c>
      <c>
        <f>(M26*21)/100</f>
      </c>
      <c t="s">
        <v>28</v>
      </c>
    </row>
    <row r="27" spans="1:5" ht="25.5">
      <c r="A27" s="35" t="s">
        <v>57</v>
      </c>
      <c r="E27" s="39" t="s">
        <v>573</v>
      </c>
    </row>
    <row r="28" spans="1:5" ht="51">
      <c r="A28" s="35" t="s">
        <v>58</v>
      </c>
      <c r="E28" s="41" t="s">
        <v>1042</v>
      </c>
    </row>
    <row r="29" spans="1:5" ht="12.75">
      <c r="A29" t="s">
        <v>60</v>
      </c>
      <c r="E29" s="39" t="s">
        <v>5</v>
      </c>
    </row>
    <row r="30" spans="1:16" ht="25.5">
      <c r="A30" t="s">
        <v>50</v>
      </c>
      <c s="34" t="s">
        <v>27</v>
      </c>
      <c s="34" t="s">
        <v>575</v>
      </c>
      <c s="35" t="s">
        <v>5</v>
      </c>
      <c s="6" t="s">
        <v>576</v>
      </c>
      <c s="36" t="s">
        <v>177</v>
      </c>
      <c s="37">
        <v>20</v>
      </c>
      <c s="36">
        <v>0</v>
      </c>
      <c s="36">
        <f>ROUND(G30*H30,6)</f>
      </c>
      <c r="L30" s="38">
        <v>0</v>
      </c>
      <c s="32">
        <f>ROUND(ROUND(L30,2)*ROUND(G30,3),2)</f>
      </c>
      <c s="36" t="s">
        <v>178</v>
      </c>
      <c>
        <f>(M30*21)/100</f>
      </c>
      <c t="s">
        <v>28</v>
      </c>
    </row>
    <row r="31" spans="1:5" ht="63.75">
      <c r="A31" s="35" t="s">
        <v>57</v>
      </c>
      <c r="E31" s="39" t="s">
        <v>577</v>
      </c>
    </row>
    <row r="32" spans="1:5" ht="38.25">
      <c r="A32" s="35" t="s">
        <v>58</v>
      </c>
      <c r="E32" s="41" t="s">
        <v>578</v>
      </c>
    </row>
    <row r="33" spans="1:5" ht="12.75">
      <c r="A33" t="s">
        <v>60</v>
      </c>
      <c r="E33" s="39" t="s">
        <v>5</v>
      </c>
    </row>
    <row r="34" spans="1:16" ht="25.5">
      <c r="A34" t="s">
        <v>50</v>
      </c>
      <c s="34" t="s">
        <v>84</v>
      </c>
      <c s="34" t="s">
        <v>758</v>
      </c>
      <c s="35" t="s">
        <v>5</v>
      </c>
      <c s="6" t="s">
        <v>576</v>
      </c>
      <c s="36" t="s">
        <v>177</v>
      </c>
      <c s="37">
        <v>45</v>
      </c>
      <c s="36">
        <v>0</v>
      </c>
      <c s="36">
        <f>ROUND(G34*H34,6)</f>
      </c>
      <c r="L34" s="38">
        <v>0</v>
      </c>
      <c s="32">
        <f>ROUND(ROUND(L34,2)*ROUND(G34,3),2)</f>
      </c>
      <c s="36" t="s">
        <v>178</v>
      </c>
      <c>
        <f>(M34*21)/100</f>
      </c>
      <c t="s">
        <v>28</v>
      </c>
    </row>
    <row r="35" spans="1:5" ht="63.75">
      <c r="A35" s="35" t="s">
        <v>57</v>
      </c>
      <c r="E35" s="39" t="s">
        <v>759</v>
      </c>
    </row>
    <row r="36" spans="1:5" ht="25.5">
      <c r="A36" s="35" t="s">
        <v>58</v>
      </c>
      <c r="E36" s="40" t="s">
        <v>1043</v>
      </c>
    </row>
    <row r="37" spans="1:5" ht="12.75">
      <c r="A37" t="s">
        <v>60</v>
      </c>
      <c r="E37" s="39" t="s">
        <v>5</v>
      </c>
    </row>
    <row r="38" spans="1:16" ht="25.5">
      <c r="A38" t="s">
        <v>50</v>
      </c>
      <c s="34" t="s">
        <v>89</v>
      </c>
      <c s="34" t="s">
        <v>582</v>
      </c>
      <c s="35" t="s">
        <v>5</v>
      </c>
      <c s="6" t="s">
        <v>583</v>
      </c>
      <c s="36" t="s">
        <v>539</v>
      </c>
      <c s="37">
        <v>1.5</v>
      </c>
      <c s="36">
        <v>0</v>
      </c>
      <c s="36">
        <f>ROUND(G38*H38,6)</f>
      </c>
      <c r="L38" s="38">
        <v>0</v>
      </c>
      <c s="32">
        <f>ROUND(ROUND(L38,2)*ROUND(G38,3),2)</f>
      </c>
      <c s="36" t="s">
        <v>178</v>
      </c>
      <c>
        <f>(M38*21)/100</f>
      </c>
      <c t="s">
        <v>28</v>
      </c>
    </row>
    <row r="39" spans="1:5" ht="25.5">
      <c r="A39" s="35" t="s">
        <v>57</v>
      </c>
      <c r="E39" s="39" t="s">
        <v>583</v>
      </c>
    </row>
    <row r="40" spans="1:5" ht="38.25">
      <c r="A40" s="35" t="s">
        <v>58</v>
      </c>
      <c r="E40" s="41" t="s">
        <v>1044</v>
      </c>
    </row>
    <row r="41" spans="1:5" ht="12.75">
      <c r="A41" t="s">
        <v>60</v>
      </c>
      <c r="E41" s="39" t="s">
        <v>5</v>
      </c>
    </row>
    <row r="42" spans="1:16" ht="12.75">
      <c r="A42" t="s">
        <v>50</v>
      </c>
      <c s="34" t="s">
        <v>94</v>
      </c>
      <c s="34" t="s">
        <v>585</v>
      </c>
      <c s="35" t="s">
        <v>5</v>
      </c>
      <c s="6" t="s">
        <v>586</v>
      </c>
      <c s="36" t="s">
        <v>55</v>
      </c>
      <c s="37">
        <v>3</v>
      </c>
      <c s="36">
        <v>0</v>
      </c>
      <c s="36">
        <f>ROUND(G42*H42,6)</f>
      </c>
      <c r="L42" s="38">
        <v>0</v>
      </c>
      <c s="32">
        <f>ROUND(ROUND(L42,2)*ROUND(G42,3),2)</f>
      </c>
      <c s="36" t="s">
        <v>178</v>
      </c>
      <c>
        <f>(M42*21)/100</f>
      </c>
      <c t="s">
        <v>28</v>
      </c>
    </row>
    <row r="43" spans="1:5" ht="12.75">
      <c r="A43" s="35" t="s">
        <v>57</v>
      </c>
      <c r="E43" s="39" t="s">
        <v>586</v>
      </c>
    </row>
    <row r="44" spans="1:5" ht="25.5">
      <c r="A44" s="35" t="s">
        <v>58</v>
      </c>
      <c r="E44" s="40" t="s">
        <v>1045</v>
      </c>
    </row>
    <row r="45" spans="1:5" ht="12.75">
      <c r="A45" t="s">
        <v>60</v>
      </c>
      <c r="E45" s="39" t="s">
        <v>5</v>
      </c>
    </row>
    <row r="46" spans="1:13" ht="12.75">
      <c r="A46" t="s">
        <v>47</v>
      </c>
      <c r="C46" s="31" t="s">
        <v>218</v>
      </c>
      <c r="E46" s="33" t="s">
        <v>783</v>
      </c>
      <c r="J46" s="32">
        <f>0</f>
      </c>
      <c s="32">
        <f>0</f>
      </c>
      <c s="32">
        <f>0+L47+L51+L55+L59+L63+L67+L71+L75+L79+L83+L87+L91+L95+L99+L103+L107+L111+L115+L119+L123+L127+L131+L135+L139+L143</f>
      </c>
      <c s="32">
        <f>0+M47+M51+M55+M59+M63+M67+M71+M75+M79+M83+M87+M91+M95+M99+M103+M107+M111+M115+M119+M123+M127+M131+M135+M139+M143</f>
      </c>
    </row>
    <row r="47" spans="1:16" ht="25.5">
      <c r="A47" t="s">
        <v>50</v>
      </c>
      <c s="34" t="s">
        <v>99</v>
      </c>
      <c s="34" t="s">
        <v>1046</v>
      </c>
      <c s="35" t="s">
        <v>5</v>
      </c>
      <c s="6" t="s">
        <v>1047</v>
      </c>
      <c s="36" t="s">
        <v>532</v>
      </c>
      <c s="37">
        <v>120</v>
      </c>
      <c s="36">
        <v>0</v>
      </c>
      <c s="36">
        <f>ROUND(G47*H47,6)</f>
      </c>
      <c r="L47" s="38">
        <v>0</v>
      </c>
      <c s="32">
        <f>ROUND(ROUND(L47,2)*ROUND(G47,3),2)</f>
      </c>
      <c s="36" t="s">
        <v>178</v>
      </c>
      <c>
        <f>(M47*21)/100</f>
      </c>
      <c t="s">
        <v>28</v>
      </c>
    </row>
    <row r="48" spans="1:5" ht="25.5">
      <c r="A48" s="35" t="s">
        <v>57</v>
      </c>
      <c r="E48" s="39" t="s">
        <v>1047</v>
      </c>
    </row>
    <row r="49" spans="1:5" ht="51">
      <c r="A49" s="35" t="s">
        <v>58</v>
      </c>
      <c r="E49" s="41" t="s">
        <v>1048</v>
      </c>
    </row>
    <row r="50" spans="1:5" ht="12.75">
      <c r="A50" t="s">
        <v>60</v>
      </c>
      <c r="E50" s="39" t="s">
        <v>5</v>
      </c>
    </row>
    <row r="51" spans="1:16" ht="38.25">
      <c r="A51" t="s">
        <v>50</v>
      </c>
      <c s="34" t="s">
        <v>105</v>
      </c>
      <c s="34" t="s">
        <v>1049</v>
      </c>
      <c s="35" t="s">
        <v>5</v>
      </c>
      <c s="6" t="s">
        <v>1050</v>
      </c>
      <c s="36" t="s">
        <v>539</v>
      </c>
      <c s="37">
        <v>36</v>
      </c>
      <c s="36">
        <v>0</v>
      </c>
      <c s="36">
        <f>ROUND(G51*H51,6)</f>
      </c>
      <c r="L51" s="38">
        <v>0</v>
      </c>
      <c s="32">
        <f>ROUND(ROUND(L51,2)*ROUND(G51,3),2)</f>
      </c>
      <c s="36" t="s">
        <v>178</v>
      </c>
      <c>
        <f>(M51*21)/100</f>
      </c>
      <c t="s">
        <v>28</v>
      </c>
    </row>
    <row r="52" spans="1:5" ht="38.25">
      <c r="A52" s="35" t="s">
        <v>57</v>
      </c>
      <c r="E52" s="39" t="s">
        <v>1051</v>
      </c>
    </row>
    <row r="53" spans="1:5" ht="38.25">
      <c r="A53" s="35" t="s">
        <v>58</v>
      </c>
      <c r="E53" s="41" t="s">
        <v>1052</v>
      </c>
    </row>
    <row r="54" spans="1:5" ht="12.75">
      <c r="A54" t="s">
        <v>60</v>
      </c>
      <c r="E54" s="39" t="s">
        <v>5</v>
      </c>
    </row>
    <row r="55" spans="1:16" ht="38.25">
      <c r="A55" t="s">
        <v>50</v>
      </c>
      <c s="34" t="s">
        <v>111</v>
      </c>
      <c s="34" t="s">
        <v>1053</v>
      </c>
      <c s="35" t="s">
        <v>5</v>
      </c>
      <c s="6" t="s">
        <v>1050</v>
      </c>
      <c s="36" t="s">
        <v>539</v>
      </c>
      <c s="37">
        <v>288</v>
      </c>
      <c s="36">
        <v>0</v>
      </c>
      <c s="36">
        <f>ROUND(G55*H55,6)</f>
      </c>
      <c r="L55" s="38">
        <v>0</v>
      </c>
      <c s="32">
        <f>ROUND(ROUND(L55,2)*ROUND(G55,3),2)</f>
      </c>
      <c s="36" t="s">
        <v>178</v>
      </c>
      <c>
        <f>(M55*21)/100</f>
      </c>
      <c t="s">
        <v>28</v>
      </c>
    </row>
    <row r="56" spans="1:5" ht="51">
      <c r="A56" s="35" t="s">
        <v>57</v>
      </c>
      <c r="E56" s="39" t="s">
        <v>1054</v>
      </c>
    </row>
    <row r="57" spans="1:5" ht="25.5">
      <c r="A57" s="35" t="s">
        <v>58</v>
      </c>
      <c r="E57" s="40" t="s">
        <v>1055</v>
      </c>
    </row>
    <row r="58" spans="1:5" ht="12.75">
      <c r="A58" t="s">
        <v>60</v>
      </c>
      <c r="E58" s="39" t="s">
        <v>5</v>
      </c>
    </row>
    <row r="59" spans="1:16" ht="25.5">
      <c r="A59" t="s">
        <v>50</v>
      </c>
      <c s="34" t="s">
        <v>117</v>
      </c>
      <c s="34" t="s">
        <v>1056</v>
      </c>
      <c s="35" t="s">
        <v>5</v>
      </c>
      <c s="6" t="s">
        <v>1057</v>
      </c>
      <c s="36" t="s">
        <v>539</v>
      </c>
      <c s="37">
        <v>36</v>
      </c>
      <c s="36">
        <v>0</v>
      </c>
      <c s="36">
        <f>ROUND(G59*H59,6)</f>
      </c>
      <c r="L59" s="38">
        <v>0</v>
      </c>
      <c s="32">
        <f>ROUND(ROUND(L59,2)*ROUND(G59,3),2)</f>
      </c>
      <c s="36" t="s">
        <v>178</v>
      </c>
      <c>
        <f>(M59*21)/100</f>
      </c>
      <c t="s">
        <v>28</v>
      </c>
    </row>
    <row r="60" spans="1:5" ht="25.5">
      <c r="A60" s="35" t="s">
        <v>57</v>
      </c>
      <c r="E60" s="39" t="s">
        <v>1057</v>
      </c>
    </row>
    <row r="61" spans="1:5" ht="38.25">
      <c r="A61" s="35" t="s">
        <v>58</v>
      </c>
      <c r="E61" s="41" t="s">
        <v>1058</v>
      </c>
    </row>
    <row r="62" spans="1:5" ht="12.75">
      <c r="A62" t="s">
        <v>60</v>
      </c>
      <c r="E62" s="39" t="s">
        <v>5</v>
      </c>
    </row>
    <row r="63" spans="1:16" ht="12.75">
      <c r="A63" t="s">
        <v>50</v>
      </c>
      <c s="34" t="s">
        <v>122</v>
      </c>
      <c s="34" t="s">
        <v>1059</v>
      </c>
      <c s="35" t="s">
        <v>5</v>
      </c>
      <c s="6" t="s">
        <v>1060</v>
      </c>
      <c s="36" t="s">
        <v>55</v>
      </c>
      <c s="37">
        <v>72</v>
      </c>
      <c s="36">
        <v>0</v>
      </c>
      <c s="36">
        <f>ROUND(G63*H63,6)</f>
      </c>
      <c r="L63" s="38">
        <v>0</v>
      </c>
      <c s="32">
        <f>ROUND(ROUND(L63,2)*ROUND(G63,3),2)</f>
      </c>
      <c s="36" t="s">
        <v>178</v>
      </c>
      <c>
        <f>(M63*21)/100</f>
      </c>
      <c t="s">
        <v>28</v>
      </c>
    </row>
    <row r="64" spans="1:5" ht="12.75">
      <c r="A64" s="35" t="s">
        <v>57</v>
      </c>
      <c r="E64" s="39" t="s">
        <v>1060</v>
      </c>
    </row>
    <row r="65" spans="1:5" ht="12.75">
      <c r="A65" s="35" t="s">
        <v>58</v>
      </c>
      <c r="E65" s="40" t="s">
        <v>5</v>
      </c>
    </row>
    <row r="66" spans="1:5" ht="12.75">
      <c r="A66" t="s">
        <v>60</v>
      </c>
      <c r="E66" s="39" t="s">
        <v>5</v>
      </c>
    </row>
    <row r="67" spans="1:16" ht="25.5">
      <c r="A67" t="s">
        <v>50</v>
      </c>
      <c s="34" t="s">
        <v>127</v>
      </c>
      <c s="34" t="s">
        <v>1061</v>
      </c>
      <c s="35" t="s">
        <v>5</v>
      </c>
      <c s="6" t="s">
        <v>1062</v>
      </c>
      <c s="36" t="s">
        <v>532</v>
      </c>
      <c s="37">
        <v>120</v>
      </c>
      <c s="36">
        <v>0</v>
      </c>
      <c s="36">
        <f>ROUND(G67*H67,6)</f>
      </c>
      <c r="L67" s="38">
        <v>0</v>
      </c>
      <c s="32">
        <f>ROUND(ROUND(L67,2)*ROUND(G67,3),2)</f>
      </c>
      <c s="36" t="s">
        <v>178</v>
      </c>
      <c>
        <f>(M67*21)/100</f>
      </c>
      <c t="s">
        <v>28</v>
      </c>
    </row>
    <row r="68" spans="1:5" ht="25.5">
      <c r="A68" s="35" t="s">
        <v>57</v>
      </c>
      <c r="E68" s="39" t="s">
        <v>1062</v>
      </c>
    </row>
    <row r="69" spans="1:5" ht="51">
      <c r="A69" s="35" t="s">
        <v>58</v>
      </c>
      <c r="E69" s="41" t="s">
        <v>1063</v>
      </c>
    </row>
    <row r="70" spans="1:5" ht="12.75">
      <c r="A70" t="s">
        <v>60</v>
      </c>
      <c r="E70" s="39" t="s">
        <v>5</v>
      </c>
    </row>
    <row r="71" spans="1:16" ht="12.75">
      <c r="A71" t="s">
        <v>50</v>
      </c>
      <c s="34" t="s">
        <v>211</v>
      </c>
      <c s="34" t="s">
        <v>1064</v>
      </c>
      <c s="35" t="s">
        <v>5</v>
      </c>
      <c s="6" t="s">
        <v>1065</v>
      </c>
      <c s="36" t="s">
        <v>817</v>
      </c>
      <c s="37">
        <v>6</v>
      </c>
      <c s="36">
        <v>0</v>
      </c>
      <c s="36">
        <f>ROUND(G71*H71,6)</f>
      </c>
      <c r="L71" s="38">
        <v>0</v>
      </c>
      <c s="32">
        <f>ROUND(ROUND(L71,2)*ROUND(G71,3),2)</f>
      </c>
      <c s="36" t="s">
        <v>178</v>
      </c>
      <c>
        <f>(M71*21)/100</f>
      </c>
      <c t="s">
        <v>28</v>
      </c>
    </row>
    <row r="72" spans="1:5" ht="12.75">
      <c r="A72" s="35" t="s">
        <v>57</v>
      </c>
      <c r="E72" s="39" t="s">
        <v>1065</v>
      </c>
    </row>
    <row r="73" spans="1:5" ht="25.5">
      <c r="A73" s="35" t="s">
        <v>58</v>
      </c>
      <c r="E73" s="40" t="s">
        <v>1066</v>
      </c>
    </row>
    <row r="74" spans="1:5" ht="12.75">
      <c r="A74" t="s">
        <v>60</v>
      </c>
      <c r="E74" s="39" t="s">
        <v>5</v>
      </c>
    </row>
    <row r="75" spans="1:16" ht="25.5">
      <c r="A75" t="s">
        <v>50</v>
      </c>
      <c s="34" t="s">
        <v>215</v>
      </c>
      <c s="34" t="s">
        <v>568</v>
      </c>
      <c s="35" t="s">
        <v>5</v>
      </c>
      <c s="6" t="s">
        <v>569</v>
      </c>
      <c s="36" t="s">
        <v>532</v>
      </c>
      <c s="37">
        <v>120</v>
      </c>
      <c s="36">
        <v>0</v>
      </c>
      <c s="36">
        <f>ROUND(G75*H75,6)</f>
      </c>
      <c r="L75" s="38">
        <v>0</v>
      </c>
      <c s="32">
        <f>ROUND(ROUND(L75,2)*ROUND(G75,3),2)</f>
      </c>
      <c s="36" t="s">
        <v>178</v>
      </c>
      <c>
        <f>(M75*21)/100</f>
      </c>
      <c t="s">
        <v>28</v>
      </c>
    </row>
    <row r="76" spans="1:5" ht="38.25">
      <c r="A76" s="35" t="s">
        <v>57</v>
      </c>
      <c r="E76" s="39" t="s">
        <v>570</v>
      </c>
    </row>
    <row r="77" spans="1:5" ht="12.75">
      <c r="A77" s="35" t="s">
        <v>58</v>
      </c>
      <c r="E77" s="40" t="s">
        <v>5</v>
      </c>
    </row>
    <row r="78" spans="1:5" ht="12.75">
      <c r="A78" t="s">
        <v>60</v>
      </c>
      <c r="E78" s="39" t="s">
        <v>5</v>
      </c>
    </row>
    <row r="79" spans="1:16" ht="12.75">
      <c r="A79" t="s">
        <v>50</v>
      </c>
      <c s="34" t="s">
        <v>218</v>
      </c>
      <c s="34" t="s">
        <v>1067</v>
      </c>
      <c s="35" t="s">
        <v>5</v>
      </c>
      <c s="6" t="s">
        <v>1068</v>
      </c>
      <c s="36" t="s">
        <v>532</v>
      </c>
      <c s="37">
        <v>120</v>
      </c>
      <c s="36">
        <v>0</v>
      </c>
      <c s="36">
        <f>ROUND(G79*H79,6)</f>
      </c>
      <c r="L79" s="38">
        <v>0</v>
      </c>
      <c s="32">
        <f>ROUND(ROUND(L79,2)*ROUND(G79,3),2)</f>
      </c>
      <c s="36" t="s">
        <v>178</v>
      </c>
      <c>
        <f>(M79*21)/100</f>
      </c>
      <c t="s">
        <v>28</v>
      </c>
    </row>
    <row r="80" spans="1:5" ht="12.75">
      <c r="A80" s="35" t="s">
        <v>57</v>
      </c>
      <c r="E80" s="39" t="s">
        <v>1068</v>
      </c>
    </row>
    <row r="81" spans="1:5" ht="12.75">
      <c r="A81" s="35" t="s">
        <v>58</v>
      </c>
      <c r="E81" s="40" t="s">
        <v>5</v>
      </c>
    </row>
    <row r="82" spans="1:5" ht="12.75">
      <c r="A82" t="s">
        <v>60</v>
      </c>
      <c r="E82" s="39" t="s">
        <v>5</v>
      </c>
    </row>
    <row r="83" spans="1:16" ht="25.5">
      <c r="A83" t="s">
        <v>50</v>
      </c>
      <c s="34" t="s">
        <v>221</v>
      </c>
      <c s="34" t="s">
        <v>1069</v>
      </c>
      <c s="35" t="s">
        <v>5</v>
      </c>
      <c s="6" t="s">
        <v>1070</v>
      </c>
      <c s="36" t="s">
        <v>214</v>
      </c>
      <c s="37">
        <v>14</v>
      </c>
      <c s="36">
        <v>0</v>
      </c>
      <c s="36">
        <f>ROUND(G83*H83,6)</f>
      </c>
      <c r="L83" s="38">
        <v>0</v>
      </c>
      <c s="32">
        <f>ROUND(ROUND(L83,2)*ROUND(G83,3),2)</f>
      </c>
      <c s="36" t="s">
        <v>178</v>
      </c>
      <c>
        <f>(M83*21)/100</f>
      </c>
      <c t="s">
        <v>28</v>
      </c>
    </row>
    <row r="84" spans="1:5" ht="25.5">
      <c r="A84" s="35" t="s">
        <v>57</v>
      </c>
      <c r="E84" s="39" t="s">
        <v>1070</v>
      </c>
    </row>
    <row r="85" spans="1:5" ht="51">
      <c r="A85" s="35" t="s">
        <v>58</v>
      </c>
      <c r="E85" s="41" t="s">
        <v>1071</v>
      </c>
    </row>
    <row r="86" spans="1:5" ht="12.75">
      <c r="A86" t="s">
        <v>60</v>
      </c>
      <c r="E86" s="39" t="s">
        <v>5</v>
      </c>
    </row>
    <row r="87" spans="1:16" ht="12.75">
      <c r="A87" t="s">
        <v>50</v>
      </c>
      <c s="34" t="s">
        <v>224</v>
      </c>
      <c s="34" t="s">
        <v>1072</v>
      </c>
      <c s="35" t="s">
        <v>5</v>
      </c>
      <c s="6" t="s">
        <v>1073</v>
      </c>
      <c s="36" t="s">
        <v>539</v>
      </c>
      <c s="37">
        <v>7.7</v>
      </c>
      <c s="36">
        <v>0</v>
      </c>
      <c s="36">
        <f>ROUND(G87*H87,6)</f>
      </c>
      <c r="L87" s="38">
        <v>0</v>
      </c>
      <c s="32">
        <f>ROUND(ROUND(L87,2)*ROUND(G87,3),2)</f>
      </c>
      <c s="36" t="s">
        <v>178</v>
      </c>
      <c>
        <f>(M87*21)/100</f>
      </c>
      <c t="s">
        <v>28</v>
      </c>
    </row>
    <row r="88" spans="1:5" ht="12.75">
      <c r="A88" s="35" t="s">
        <v>57</v>
      </c>
      <c r="E88" s="39" t="s">
        <v>1073</v>
      </c>
    </row>
    <row r="89" spans="1:5" ht="12.75">
      <c r="A89" s="35" t="s">
        <v>58</v>
      </c>
      <c r="E89" s="40" t="s">
        <v>5</v>
      </c>
    </row>
    <row r="90" spans="1:5" ht="12.75">
      <c r="A90" t="s">
        <v>60</v>
      </c>
      <c r="E90" s="39" t="s">
        <v>5</v>
      </c>
    </row>
    <row r="91" spans="1:16" ht="25.5">
      <c r="A91" t="s">
        <v>50</v>
      </c>
      <c s="34" t="s">
        <v>227</v>
      </c>
      <c s="34" t="s">
        <v>1074</v>
      </c>
      <c s="35" t="s">
        <v>5</v>
      </c>
      <c s="6" t="s">
        <v>1075</v>
      </c>
      <c s="36" t="s">
        <v>214</v>
      </c>
      <c s="37">
        <v>14</v>
      </c>
      <c s="36">
        <v>0</v>
      </c>
      <c s="36">
        <f>ROUND(G91*H91,6)</f>
      </c>
      <c r="L91" s="38">
        <v>0</v>
      </c>
      <c s="32">
        <f>ROUND(ROUND(L91,2)*ROUND(G91,3),2)</f>
      </c>
      <c s="36" t="s">
        <v>178</v>
      </c>
      <c>
        <f>(M91*21)/100</f>
      </c>
      <c t="s">
        <v>28</v>
      </c>
    </row>
    <row r="92" spans="1:5" ht="25.5">
      <c r="A92" s="35" t="s">
        <v>57</v>
      </c>
      <c r="E92" s="39" t="s">
        <v>1075</v>
      </c>
    </row>
    <row r="93" spans="1:5" ht="25.5">
      <c r="A93" s="35" t="s">
        <v>58</v>
      </c>
      <c r="E93" s="40" t="s">
        <v>1076</v>
      </c>
    </row>
    <row r="94" spans="1:5" ht="12.75">
      <c r="A94" t="s">
        <v>60</v>
      </c>
      <c r="E94" s="39" t="s">
        <v>5</v>
      </c>
    </row>
    <row r="95" spans="1:16" ht="12.75">
      <c r="A95" t="s">
        <v>50</v>
      </c>
      <c s="34" t="s">
        <v>230</v>
      </c>
      <c s="34" t="s">
        <v>1077</v>
      </c>
      <c s="35" t="s">
        <v>5</v>
      </c>
      <c s="6" t="s">
        <v>1078</v>
      </c>
      <c s="36" t="s">
        <v>214</v>
      </c>
      <c s="37">
        <v>14.42</v>
      </c>
      <c s="36">
        <v>0</v>
      </c>
      <c s="36">
        <f>ROUND(G95*H95,6)</f>
      </c>
      <c r="L95" s="38">
        <v>0</v>
      </c>
      <c s="32">
        <f>ROUND(ROUND(L95,2)*ROUND(G95,3),2)</f>
      </c>
      <c s="36" t="s">
        <v>56</v>
      </c>
      <c>
        <f>(M95*21)/100</f>
      </c>
      <c t="s">
        <v>28</v>
      </c>
    </row>
    <row r="96" spans="1:5" ht="12.75">
      <c r="A96" s="35" t="s">
        <v>57</v>
      </c>
      <c r="E96" s="39" t="s">
        <v>1078</v>
      </c>
    </row>
    <row r="97" spans="1:5" ht="25.5">
      <c r="A97" s="35" t="s">
        <v>58</v>
      </c>
      <c r="E97" s="40" t="s">
        <v>1079</v>
      </c>
    </row>
    <row r="98" spans="1:5" ht="12.75">
      <c r="A98" t="s">
        <v>60</v>
      </c>
      <c r="E98" s="39" t="s">
        <v>5</v>
      </c>
    </row>
    <row r="99" spans="1:16" ht="12.75">
      <c r="A99" t="s">
        <v>50</v>
      </c>
      <c s="34" t="s">
        <v>233</v>
      </c>
      <c s="34" t="s">
        <v>1080</v>
      </c>
      <c s="35" t="s">
        <v>5</v>
      </c>
      <c s="6" t="s">
        <v>1081</v>
      </c>
      <c s="36" t="s">
        <v>214</v>
      </c>
      <c s="37">
        <v>42</v>
      </c>
      <c s="36">
        <v>0</v>
      </c>
      <c s="36">
        <f>ROUND(G99*H99,6)</f>
      </c>
      <c r="L99" s="38">
        <v>0</v>
      </c>
      <c s="32">
        <f>ROUND(ROUND(L99,2)*ROUND(G99,3),2)</f>
      </c>
      <c s="36" t="s">
        <v>178</v>
      </c>
      <c>
        <f>(M99*21)/100</f>
      </c>
      <c t="s">
        <v>28</v>
      </c>
    </row>
    <row r="100" spans="1:5" ht="12.75">
      <c r="A100" s="35" t="s">
        <v>57</v>
      </c>
      <c r="E100" s="39" t="s">
        <v>1081</v>
      </c>
    </row>
    <row r="101" spans="1:5" ht="25.5">
      <c r="A101" s="35" t="s">
        <v>58</v>
      </c>
      <c r="E101" s="40" t="s">
        <v>1082</v>
      </c>
    </row>
    <row r="102" spans="1:5" ht="12.75">
      <c r="A102" t="s">
        <v>60</v>
      </c>
      <c r="E102" s="39" t="s">
        <v>5</v>
      </c>
    </row>
    <row r="103" spans="1:16" ht="12.75">
      <c r="A103" t="s">
        <v>50</v>
      </c>
      <c s="34" t="s">
        <v>237</v>
      </c>
      <c s="34" t="s">
        <v>1083</v>
      </c>
      <c s="35" t="s">
        <v>5</v>
      </c>
      <c s="6" t="s">
        <v>1084</v>
      </c>
      <c s="36" t="s">
        <v>214</v>
      </c>
      <c s="37">
        <v>43.68</v>
      </c>
      <c s="36">
        <v>0</v>
      </c>
      <c s="36">
        <f>ROUND(G103*H103,6)</f>
      </c>
      <c r="L103" s="38">
        <v>0</v>
      </c>
      <c s="32">
        <f>ROUND(ROUND(L103,2)*ROUND(G103,3),2)</f>
      </c>
      <c s="36" t="s">
        <v>178</v>
      </c>
      <c>
        <f>(M103*21)/100</f>
      </c>
      <c t="s">
        <v>28</v>
      </c>
    </row>
    <row r="104" spans="1:5" ht="12.75">
      <c r="A104" s="35" t="s">
        <v>57</v>
      </c>
      <c r="E104" s="39" t="s">
        <v>1084</v>
      </c>
    </row>
    <row r="105" spans="1:5" ht="25.5">
      <c r="A105" s="35" t="s">
        <v>58</v>
      </c>
      <c r="E105" s="40" t="s">
        <v>1085</v>
      </c>
    </row>
    <row r="106" spans="1:5" ht="12.75">
      <c r="A106" t="s">
        <v>60</v>
      </c>
      <c r="E106" s="39" t="s">
        <v>5</v>
      </c>
    </row>
    <row r="107" spans="1:16" ht="25.5">
      <c r="A107" t="s">
        <v>50</v>
      </c>
      <c s="34" t="s">
        <v>240</v>
      </c>
      <c s="34" t="s">
        <v>1086</v>
      </c>
      <c s="35" t="s">
        <v>5</v>
      </c>
      <c s="6" t="s">
        <v>1087</v>
      </c>
      <c s="36" t="s">
        <v>532</v>
      </c>
      <c s="37">
        <v>10.99</v>
      </c>
      <c s="36">
        <v>0</v>
      </c>
      <c s="36">
        <f>ROUND(G107*H107,6)</f>
      </c>
      <c r="L107" s="38">
        <v>0</v>
      </c>
      <c s="32">
        <f>ROUND(ROUND(L107,2)*ROUND(G107,3),2)</f>
      </c>
      <c s="36" t="s">
        <v>178</v>
      </c>
      <c>
        <f>(M107*21)/100</f>
      </c>
      <c t="s">
        <v>28</v>
      </c>
    </row>
    <row r="108" spans="1:5" ht="25.5">
      <c r="A108" s="35" t="s">
        <v>57</v>
      </c>
      <c r="E108" s="39" t="s">
        <v>1087</v>
      </c>
    </row>
    <row r="109" spans="1:5" ht="25.5">
      <c r="A109" s="35" t="s">
        <v>58</v>
      </c>
      <c r="E109" s="40" t="s">
        <v>1088</v>
      </c>
    </row>
    <row r="110" spans="1:5" ht="12.75">
      <c r="A110" t="s">
        <v>60</v>
      </c>
      <c r="E110" s="39" t="s">
        <v>5</v>
      </c>
    </row>
    <row r="111" spans="1:16" ht="12.75">
      <c r="A111" t="s">
        <v>50</v>
      </c>
      <c s="34" t="s">
        <v>243</v>
      </c>
      <c s="34" t="s">
        <v>1089</v>
      </c>
      <c s="35" t="s">
        <v>5</v>
      </c>
      <c s="6" t="s">
        <v>1090</v>
      </c>
      <c s="36" t="s">
        <v>539</v>
      </c>
      <c s="37">
        <v>0.952</v>
      </c>
      <c s="36">
        <v>0</v>
      </c>
      <c s="36">
        <f>ROUND(G111*H111,6)</f>
      </c>
      <c r="L111" s="38">
        <v>0</v>
      </c>
      <c s="32">
        <f>ROUND(ROUND(L111,2)*ROUND(G111,3),2)</f>
      </c>
      <c s="36" t="s">
        <v>178</v>
      </c>
      <c>
        <f>(M111*21)/100</f>
      </c>
      <c t="s">
        <v>28</v>
      </c>
    </row>
    <row r="112" spans="1:5" ht="12.75">
      <c r="A112" s="35" t="s">
        <v>57</v>
      </c>
      <c r="E112" s="39" t="s">
        <v>1090</v>
      </c>
    </row>
    <row r="113" spans="1:5" ht="25.5">
      <c r="A113" s="35" t="s">
        <v>58</v>
      </c>
      <c r="E113" s="40" t="s">
        <v>1091</v>
      </c>
    </row>
    <row r="114" spans="1:5" ht="12.75">
      <c r="A114" t="s">
        <v>60</v>
      </c>
      <c r="E114" s="39" t="s">
        <v>5</v>
      </c>
    </row>
    <row r="115" spans="1:16" ht="12.75">
      <c r="A115" t="s">
        <v>50</v>
      </c>
      <c s="34" t="s">
        <v>246</v>
      </c>
      <c s="34" t="s">
        <v>1092</v>
      </c>
      <c s="35" t="s">
        <v>5</v>
      </c>
      <c s="6" t="s">
        <v>1093</v>
      </c>
      <c s="36" t="s">
        <v>214</v>
      </c>
      <c s="37">
        <v>140</v>
      </c>
      <c s="36">
        <v>0</v>
      </c>
      <c s="36">
        <f>ROUND(G115*H115,6)</f>
      </c>
      <c r="L115" s="38">
        <v>0</v>
      </c>
      <c s="32">
        <f>ROUND(ROUND(L115,2)*ROUND(G115,3),2)</f>
      </c>
      <c s="36" t="s">
        <v>178</v>
      </c>
      <c>
        <f>(M115*21)/100</f>
      </c>
      <c t="s">
        <v>28</v>
      </c>
    </row>
    <row r="116" spans="1:5" ht="12.75">
      <c r="A116" s="35" t="s">
        <v>57</v>
      </c>
      <c r="E116" s="39" t="s">
        <v>1093</v>
      </c>
    </row>
    <row r="117" spans="1:5" ht="51">
      <c r="A117" s="35" t="s">
        <v>58</v>
      </c>
      <c r="E117" s="41" t="s">
        <v>1094</v>
      </c>
    </row>
    <row r="118" spans="1:5" ht="12.75">
      <c r="A118" t="s">
        <v>60</v>
      </c>
      <c r="E118" s="39" t="s">
        <v>5</v>
      </c>
    </row>
    <row r="119" spans="1:16" ht="12.75">
      <c r="A119" t="s">
        <v>50</v>
      </c>
      <c s="34" t="s">
        <v>249</v>
      </c>
      <c s="34" t="s">
        <v>1095</v>
      </c>
      <c s="35" t="s">
        <v>5</v>
      </c>
      <c s="6" t="s">
        <v>1096</v>
      </c>
      <c s="36" t="s">
        <v>532</v>
      </c>
      <c s="37">
        <v>1200</v>
      </c>
      <c s="36">
        <v>0</v>
      </c>
      <c s="36">
        <f>ROUND(G119*H119,6)</f>
      </c>
      <c r="L119" s="38">
        <v>0</v>
      </c>
      <c s="32">
        <f>ROUND(ROUND(L119,2)*ROUND(G119,3),2)</f>
      </c>
      <c s="36" t="s">
        <v>178</v>
      </c>
      <c>
        <f>(M119*21)/100</f>
      </c>
      <c t="s">
        <v>28</v>
      </c>
    </row>
    <row r="120" spans="1:5" ht="12.75">
      <c r="A120" s="35" t="s">
        <v>57</v>
      </c>
      <c r="E120" s="39" t="s">
        <v>1096</v>
      </c>
    </row>
    <row r="121" spans="1:5" ht="38.25">
      <c r="A121" s="35" t="s">
        <v>58</v>
      </c>
      <c r="E121" s="41" t="s">
        <v>1097</v>
      </c>
    </row>
    <row r="122" spans="1:5" ht="12.75">
      <c r="A122" t="s">
        <v>60</v>
      </c>
      <c r="E122" s="39" t="s">
        <v>5</v>
      </c>
    </row>
    <row r="123" spans="1:16" ht="12.75">
      <c r="A123" t="s">
        <v>50</v>
      </c>
      <c s="34" t="s">
        <v>252</v>
      </c>
      <c s="34" t="s">
        <v>1098</v>
      </c>
      <c s="35" t="s">
        <v>5</v>
      </c>
      <c s="6" t="s">
        <v>1099</v>
      </c>
      <c s="36" t="s">
        <v>55</v>
      </c>
      <c s="37">
        <v>0.15</v>
      </c>
      <c s="36">
        <v>0</v>
      </c>
      <c s="36">
        <f>ROUND(G123*H123,6)</f>
      </c>
      <c r="L123" s="38">
        <v>0</v>
      </c>
      <c s="32">
        <f>ROUND(ROUND(L123,2)*ROUND(G123,3),2)</f>
      </c>
      <c s="36" t="s">
        <v>178</v>
      </c>
      <c>
        <f>(M123*21)/100</f>
      </c>
      <c t="s">
        <v>28</v>
      </c>
    </row>
    <row r="124" spans="1:5" ht="12.75">
      <c r="A124" s="35" t="s">
        <v>57</v>
      </c>
      <c r="E124" s="39" t="s">
        <v>1099</v>
      </c>
    </row>
    <row r="125" spans="1:5" ht="38.25">
      <c r="A125" s="35" t="s">
        <v>58</v>
      </c>
      <c r="E125" s="41" t="s">
        <v>1100</v>
      </c>
    </row>
    <row r="126" spans="1:5" ht="12.75">
      <c r="A126" t="s">
        <v>60</v>
      </c>
      <c r="E126" s="39" t="s">
        <v>5</v>
      </c>
    </row>
    <row r="127" spans="1:16" ht="12.75">
      <c r="A127" t="s">
        <v>50</v>
      </c>
      <c s="34" t="s">
        <v>255</v>
      </c>
      <c s="34" t="s">
        <v>1101</v>
      </c>
      <c s="35" t="s">
        <v>5</v>
      </c>
      <c s="6" t="s">
        <v>1102</v>
      </c>
      <c s="36" t="s">
        <v>817</v>
      </c>
      <c s="37">
        <v>154.5</v>
      </c>
      <c s="36">
        <v>0</v>
      </c>
      <c s="36">
        <f>ROUND(G127*H127,6)</f>
      </c>
      <c r="L127" s="38">
        <v>0</v>
      </c>
      <c s="32">
        <f>ROUND(ROUND(L127,2)*ROUND(G127,3),2)</f>
      </c>
      <c s="36" t="s">
        <v>178</v>
      </c>
      <c>
        <f>(M127*21)/100</f>
      </c>
      <c t="s">
        <v>28</v>
      </c>
    </row>
    <row r="128" spans="1:5" ht="12.75">
      <c r="A128" s="35" t="s">
        <v>57</v>
      </c>
      <c r="E128" s="39" t="s">
        <v>1102</v>
      </c>
    </row>
    <row r="129" spans="1:5" ht="12.75">
      <c r="A129" s="35" t="s">
        <v>58</v>
      </c>
      <c r="E129" s="40" t="s">
        <v>5</v>
      </c>
    </row>
    <row r="130" spans="1:5" ht="12.75">
      <c r="A130" t="s">
        <v>60</v>
      </c>
      <c r="E130" s="39" t="s">
        <v>5</v>
      </c>
    </row>
    <row r="131" spans="1:16" ht="25.5">
      <c r="A131" t="s">
        <v>50</v>
      </c>
      <c s="34" t="s">
        <v>261</v>
      </c>
      <c s="34" t="s">
        <v>1103</v>
      </c>
      <c s="35" t="s">
        <v>5</v>
      </c>
      <c s="6" t="s">
        <v>1104</v>
      </c>
      <c s="36" t="s">
        <v>55</v>
      </c>
      <c s="37">
        <v>0.018</v>
      </c>
      <c s="36">
        <v>0</v>
      </c>
      <c s="36">
        <f>ROUND(G131*H131,6)</f>
      </c>
      <c r="L131" s="38">
        <v>0</v>
      </c>
      <c s="32">
        <f>ROUND(ROUND(L131,2)*ROUND(G131,3),2)</f>
      </c>
      <c s="36" t="s">
        <v>178</v>
      </c>
      <c>
        <f>(M131*21)/100</f>
      </c>
      <c t="s">
        <v>28</v>
      </c>
    </row>
    <row r="132" spans="1:5" ht="25.5">
      <c r="A132" s="35" t="s">
        <v>57</v>
      </c>
      <c r="E132" s="39" t="s">
        <v>1104</v>
      </c>
    </row>
    <row r="133" spans="1:5" ht="38.25">
      <c r="A133" s="35" t="s">
        <v>58</v>
      </c>
      <c r="E133" s="41" t="s">
        <v>1105</v>
      </c>
    </row>
    <row r="134" spans="1:5" ht="12.75">
      <c r="A134" t="s">
        <v>60</v>
      </c>
      <c r="E134" s="39" t="s">
        <v>5</v>
      </c>
    </row>
    <row r="135" spans="1:16" ht="12.75">
      <c r="A135" t="s">
        <v>50</v>
      </c>
      <c s="34" t="s">
        <v>264</v>
      </c>
      <c s="34" t="s">
        <v>1101</v>
      </c>
      <c s="35" t="s">
        <v>51</v>
      </c>
      <c s="6" t="s">
        <v>1102</v>
      </c>
      <c s="36" t="s">
        <v>817</v>
      </c>
      <c s="37">
        <v>18.54</v>
      </c>
      <c s="36">
        <v>0</v>
      </c>
      <c s="36">
        <f>ROUND(G135*H135,6)</f>
      </c>
      <c r="L135" s="38">
        <v>0</v>
      </c>
      <c s="32">
        <f>ROUND(ROUND(L135,2)*ROUND(G135,3),2)</f>
      </c>
      <c s="36" t="s">
        <v>178</v>
      </c>
      <c>
        <f>(M135*21)/100</f>
      </c>
      <c t="s">
        <v>28</v>
      </c>
    </row>
    <row r="136" spans="1:5" ht="12.75">
      <c r="A136" s="35" t="s">
        <v>57</v>
      </c>
      <c r="E136" s="39" t="s">
        <v>1102</v>
      </c>
    </row>
    <row r="137" spans="1:5" ht="12.75">
      <c r="A137" s="35" t="s">
        <v>58</v>
      </c>
      <c r="E137" s="40" t="s">
        <v>5</v>
      </c>
    </row>
    <row r="138" spans="1:5" ht="12.75">
      <c r="A138" t="s">
        <v>60</v>
      </c>
      <c r="E138" s="39" t="s">
        <v>5</v>
      </c>
    </row>
    <row r="139" spans="1:16" ht="12.75">
      <c r="A139" t="s">
        <v>50</v>
      </c>
      <c s="34" t="s">
        <v>267</v>
      </c>
      <c s="34" t="s">
        <v>1106</v>
      </c>
      <c s="35" t="s">
        <v>5</v>
      </c>
      <c s="6" t="s">
        <v>1107</v>
      </c>
      <c s="36" t="s">
        <v>539</v>
      </c>
      <c s="37">
        <v>243</v>
      </c>
      <c s="36">
        <v>0</v>
      </c>
      <c s="36">
        <f>ROUND(G139*H139,6)</f>
      </c>
      <c r="L139" s="38">
        <v>0</v>
      </c>
      <c s="32">
        <f>ROUND(ROUND(L139,2)*ROUND(G139,3),2)</f>
      </c>
      <c s="36" t="s">
        <v>178</v>
      </c>
      <c>
        <f>(M139*21)/100</f>
      </c>
      <c t="s">
        <v>28</v>
      </c>
    </row>
    <row r="140" spans="1:5" ht="12.75">
      <c r="A140" s="35" t="s">
        <v>57</v>
      </c>
      <c r="E140" s="39" t="s">
        <v>1107</v>
      </c>
    </row>
    <row r="141" spans="1:5" ht="51">
      <c r="A141" s="35" t="s">
        <v>58</v>
      </c>
      <c r="E141" s="41" t="s">
        <v>1108</v>
      </c>
    </row>
    <row r="142" spans="1:5" ht="12.75">
      <c r="A142" t="s">
        <v>60</v>
      </c>
      <c r="E142" s="39" t="s">
        <v>5</v>
      </c>
    </row>
    <row r="143" spans="1:16" ht="12.75">
      <c r="A143" t="s">
        <v>50</v>
      </c>
      <c s="34" t="s">
        <v>271</v>
      </c>
      <c s="34" t="s">
        <v>1109</v>
      </c>
      <c s="35" t="s">
        <v>5</v>
      </c>
      <c s="6" t="s">
        <v>1110</v>
      </c>
      <c s="36" t="s">
        <v>539</v>
      </c>
      <c s="37">
        <v>243</v>
      </c>
      <c s="36">
        <v>0</v>
      </c>
      <c s="36">
        <f>ROUND(G143*H143,6)</f>
      </c>
      <c r="L143" s="38">
        <v>0</v>
      </c>
      <c s="32">
        <f>ROUND(ROUND(L143,2)*ROUND(G143,3),2)</f>
      </c>
      <c s="36" t="s">
        <v>178</v>
      </c>
      <c>
        <f>(M143*21)/100</f>
      </c>
      <c t="s">
        <v>28</v>
      </c>
    </row>
    <row r="144" spans="1:5" ht="12.75">
      <c r="A144" s="35" t="s">
        <v>57</v>
      </c>
      <c r="E144" s="39" t="s">
        <v>1110</v>
      </c>
    </row>
    <row r="145" spans="1:5" ht="12.75">
      <c r="A145" s="35" t="s">
        <v>58</v>
      </c>
      <c r="E145" s="40" t="s">
        <v>5</v>
      </c>
    </row>
    <row r="146" spans="1:5" ht="12.75">
      <c r="A146" t="s">
        <v>60</v>
      </c>
      <c r="E146" s="39" t="s">
        <v>5</v>
      </c>
    </row>
    <row r="147" spans="1:13" ht="12.75">
      <c r="A147" t="s">
        <v>47</v>
      </c>
      <c r="C147" s="31" t="s">
        <v>94</v>
      </c>
      <c r="E147" s="33" t="s">
        <v>672</v>
      </c>
      <c r="J147" s="32">
        <f>0</f>
      </c>
      <c s="32">
        <f>0</f>
      </c>
      <c s="32">
        <f>0+L148+L152+L156+L160</f>
      </c>
      <c s="32">
        <f>0+M148+M152+M156+M160</f>
      </c>
    </row>
    <row r="148" spans="1:16" ht="38.25">
      <c r="A148" t="s">
        <v>50</v>
      </c>
      <c s="34" t="s">
        <v>274</v>
      </c>
      <c s="34" t="s">
        <v>1111</v>
      </c>
      <c s="35" t="s">
        <v>5</v>
      </c>
      <c s="6" t="s">
        <v>1112</v>
      </c>
      <c s="36" t="s">
        <v>177</v>
      </c>
      <c s="37">
        <v>163.599</v>
      </c>
      <c s="36">
        <v>0</v>
      </c>
      <c s="36">
        <f>ROUND(G148*H148,6)</f>
      </c>
      <c r="L148" s="38">
        <v>0</v>
      </c>
      <c s="32">
        <f>ROUND(ROUND(L148,2)*ROUND(G148,3),2)</f>
      </c>
      <c s="36" t="s">
        <v>178</v>
      </c>
      <c>
        <f>(M148*21)/100</f>
      </c>
      <c t="s">
        <v>28</v>
      </c>
    </row>
    <row r="149" spans="1:5" ht="38.25">
      <c r="A149" s="35" t="s">
        <v>57</v>
      </c>
      <c r="E149" s="39" t="s">
        <v>1112</v>
      </c>
    </row>
    <row r="150" spans="1:5" ht="63.75">
      <c r="A150" s="35" t="s">
        <v>58</v>
      </c>
      <c r="E150" s="41" t="s">
        <v>1113</v>
      </c>
    </row>
    <row r="151" spans="1:5" ht="12.75">
      <c r="A151" t="s">
        <v>60</v>
      </c>
      <c r="E151" s="39" t="s">
        <v>5</v>
      </c>
    </row>
    <row r="152" spans="1:16" ht="12.75">
      <c r="A152" t="s">
        <v>50</v>
      </c>
      <c s="34" t="s">
        <v>277</v>
      </c>
      <c s="34" t="s">
        <v>684</v>
      </c>
      <c s="35" t="s">
        <v>5</v>
      </c>
      <c s="6" t="s">
        <v>685</v>
      </c>
      <c s="36" t="s">
        <v>177</v>
      </c>
      <c s="37">
        <v>168.507</v>
      </c>
      <c s="36">
        <v>0</v>
      </c>
      <c s="36">
        <f>ROUND(G152*H152,6)</f>
      </c>
      <c r="L152" s="38">
        <v>0</v>
      </c>
      <c s="32">
        <f>ROUND(ROUND(L152,2)*ROUND(G152,3),2)</f>
      </c>
      <c s="36" t="s">
        <v>178</v>
      </c>
      <c>
        <f>(M152*21)/100</f>
      </c>
      <c t="s">
        <v>28</v>
      </c>
    </row>
    <row r="153" spans="1:5" ht="12.75">
      <c r="A153" s="35" t="s">
        <v>57</v>
      </c>
      <c r="E153" s="39" t="s">
        <v>685</v>
      </c>
    </row>
    <row r="154" spans="1:5" ht="12.75">
      <c r="A154" s="35" t="s">
        <v>58</v>
      </c>
      <c r="E154" s="40" t="s">
        <v>5</v>
      </c>
    </row>
    <row r="155" spans="1:5" ht="12.75">
      <c r="A155" t="s">
        <v>60</v>
      </c>
      <c r="E155" s="39" t="s">
        <v>5</v>
      </c>
    </row>
    <row r="156" spans="1:16" ht="12.75">
      <c r="A156" t="s">
        <v>50</v>
      </c>
      <c s="34" t="s">
        <v>280</v>
      </c>
      <c s="34" t="s">
        <v>687</v>
      </c>
      <c s="35" t="s">
        <v>5</v>
      </c>
      <c s="6" t="s">
        <v>688</v>
      </c>
      <c s="36" t="s">
        <v>539</v>
      </c>
      <c s="37">
        <v>14.724</v>
      </c>
      <c s="36">
        <v>0</v>
      </c>
      <c s="36">
        <f>ROUND(G156*H156,6)</f>
      </c>
      <c r="L156" s="38">
        <v>0</v>
      </c>
      <c s="32">
        <f>ROUND(ROUND(L156,2)*ROUND(G156,3),2)</f>
      </c>
      <c s="36" t="s">
        <v>178</v>
      </c>
      <c>
        <f>(M156*21)/100</f>
      </c>
      <c t="s">
        <v>28</v>
      </c>
    </row>
    <row r="157" spans="1:5" ht="12.75">
      <c r="A157" s="35" t="s">
        <v>57</v>
      </c>
      <c r="E157" s="39" t="s">
        <v>688</v>
      </c>
    </row>
    <row r="158" spans="1:5" ht="25.5">
      <c r="A158" s="35" t="s">
        <v>58</v>
      </c>
      <c r="E158" s="40" t="s">
        <v>1114</v>
      </c>
    </row>
    <row r="159" spans="1:5" ht="12.75">
      <c r="A159" t="s">
        <v>60</v>
      </c>
      <c r="E159" s="39" t="s">
        <v>5</v>
      </c>
    </row>
    <row r="160" spans="1:16" ht="12.75">
      <c r="A160" t="s">
        <v>50</v>
      </c>
      <c s="34" t="s">
        <v>285</v>
      </c>
      <c s="34" t="s">
        <v>690</v>
      </c>
      <c s="35" t="s">
        <v>5</v>
      </c>
      <c s="6" t="s">
        <v>691</v>
      </c>
      <c s="36" t="s">
        <v>532</v>
      </c>
      <c s="37">
        <v>120</v>
      </c>
      <c s="36">
        <v>0</v>
      </c>
      <c s="36">
        <f>ROUND(G160*H160,6)</f>
      </c>
      <c r="L160" s="38">
        <v>0</v>
      </c>
      <c s="32">
        <f>ROUND(ROUND(L160,2)*ROUND(G160,3),2)</f>
      </c>
      <c s="36" t="s">
        <v>56</v>
      </c>
      <c>
        <f>(M160*21)/100</f>
      </c>
      <c t="s">
        <v>28</v>
      </c>
    </row>
    <row r="161" spans="1:5" ht="12.75">
      <c r="A161" s="35" t="s">
        <v>57</v>
      </c>
      <c r="E161" s="39" t="s">
        <v>691</v>
      </c>
    </row>
    <row r="162" spans="1:5" ht="38.25">
      <c r="A162" s="35" t="s">
        <v>58</v>
      </c>
      <c r="E162" s="41" t="s">
        <v>1115</v>
      </c>
    </row>
    <row r="163" spans="1:5" ht="12.75">
      <c r="A163" t="s">
        <v>60</v>
      </c>
      <c r="E163" s="39" t="s">
        <v>5</v>
      </c>
    </row>
    <row r="164" spans="1:13" ht="12.75">
      <c r="A164" t="s">
        <v>47</v>
      </c>
      <c r="C164" s="31" t="s">
        <v>715</v>
      </c>
      <c r="E164" s="33" t="s">
        <v>716</v>
      </c>
      <c r="J164" s="32">
        <f>0</f>
      </c>
      <c s="32">
        <f>0</f>
      </c>
      <c s="32">
        <f>0+L165</f>
      </c>
      <c s="32">
        <f>0+M165</f>
      </c>
    </row>
    <row r="165" spans="1:16" ht="25.5">
      <c r="A165" t="s">
        <v>50</v>
      </c>
      <c s="34" t="s">
        <v>288</v>
      </c>
      <c s="34" t="s">
        <v>1116</v>
      </c>
      <c s="35" t="s">
        <v>5</v>
      </c>
      <c s="6" t="s">
        <v>1117</v>
      </c>
      <c s="36" t="s">
        <v>55</v>
      </c>
      <c s="37">
        <v>137.93</v>
      </c>
      <c s="36">
        <v>0</v>
      </c>
      <c s="36">
        <f>ROUND(G165*H165,6)</f>
      </c>
      <c r="L165" s="38">
        <v>0</v>
      </c>
      <c s="32">
        <f>ROUND(ROUND(L165,2)*ROUND(G165,3),2)</f>
      </c>
      <c s="36" t="s">
        <v>178</v>
      </c>
      <c>
        <f>(M165*21)/100</f>
      </c>
      <c t="s">
        <v>28</v>
      </c>
    </row>
    <row r="166" spans="1:5" ht="25.5">
      <c r="A166" s="35" t="s">
        <v>57</v>
      </c>
      <c r="E166" s="39" t="s">
        <v>1117</v>
      </c>
    </row>
    <row r="167" spans="1:5" ht="12.75">
      <c r="A167" s="35" t="s">
        <v>58</v>
      </c>
      <c r="E167" s="40" t="s">
        <v>5</v>
      </c>
    </row>
    <row r="168" spans="1:5" ht="12.75">
      <c r="A168" t="s">
        <v>60</v>
      </c>
      <c r="E168" s="39" t="s">
        <v>5</v>
      </c>
    </row>
    <row r="169" spans="1:13" ht="12.75">
      <c r="A169" t="s">
        <v>47</v>
      </c>
      <c r="C169" s="31" t="s">
        <v>723</v>
      </c>
      <c r="E169" s="33" t="s">
        <v>724</v>
      </c>
      <c r="J169" s="32">
        <f>0</f>
      </c>
      <c s="32">
        <f>0</f>
      </c>
      <c s="32">
        <f>0+L170+L174</f>
      </c>
      <c s="32">
        <f>0+M170+M174</f>
      </c>
    </row>
    <row r="170" spans="1:16" ht="38.25">
      <c r="A170" t="s">
        <v>50</v>
      </c>
      <c s="34" t="s">
        <v>291</v>
      </c>
      <c s="34" t="s">
        <v>725</v>
      </c>
      <c s="35" t="s">
        <v>5</v>
      </c>
      <c s="6" t="s">
        <v>726</v>
      </c>
      <c s="36" t="s">
        <v>727</v>
      </c>
      <c s="37">
        <v>100</v>
      </c>
      <c s="36">
        <v>0</v>
      </c>
      <c s="36">
        <f>ROUND(G170*H170,6)</f>
      </c>
      <c r="L170" s="38">
        <v>0</v>
      </c>
      <c s="32">
        <f>ROUND(ROUND(L170,2)*ROUND(G170,3),2)</f>
      </c>
      <c s="36" t="s">
        <v>56</v>
      </c>
      <c>
        <f>(M170*21)/100</f>
      </c>
      <c t="s">
        <v>28</v>
      </c>
    </row>
    <row r="171" spans="1:5" ht="63.75">
      <c r="A171" s="35" t="s">
        <v>57</v>
      </c>
      <c r="E171" s="39" t="s">
        <v>728</v>
      </c>
    </row>
    <row r="172" spans="1:5" ht="76.5">
      <c r="A172" s="35" t="s">
        <v>58</v>
      </c>
      <c r="E172" s="41" t="s">
        <v>1118</v>
      </c>
    </row>
    <row r="173" spans="1:5" ht="12.75">
      <c r="A173" t="s">
        <v>60</v>
      </c>
      <c r="E173" s="39" t="s">
        <v>5</v>
      </c>
    </row>
    <row r="174" spans="1:16" ht="25.5">
      <c r="A174" t="s">
        <v>50</v>
      </c>
      <c s="34" t="s">
        <v>293</v>
      </c>
      <c s="34" t="s">
        <v>1119</v>
      </c>
      <c s="35" t="s">
        <v>5</v>
      </c>
      <c s="6" t="s">
        <v>1120</v>
      </c>
      <c s="36" t="s">
        <v>727</v>
      </c>
      <c s="37">
        <v>60</v>
      </c>
      <c s="36">
        <v>0</v>
      </c>
      <c s="36">
        <f>ROUND(G174*H174,6)</f>
      </c>
      <c r="L174" s="38">
        <v>0</v>
      </c>
      <c s="32">
        <f>ROUND(ROUND(L174,2)*ROUND(G174,3),2)</f>
      </c>
      <c s="36" t="s">
        <v>56</v>
      </c>
      <c>
        <f>(M174*21)/100</f>
      </c>
      <c t="s">
        <v>28</v>
      </c>
    </row>
    <row r="175" spans="1:5" ht="38.25">
      <c r="A175" s="35" t="s">
        <v>57</v>
      </c>
      <c r="E175" s="39" t="s">
        <v>1121</v>
      </c>
    </row>
    <row r="176" spans="1:5" ht="25.5">
      <c r="A176" s="35" t="s">
        <v>58</v>
      </c>
      <c r="E176" s="40" t="s">
        <v>1122</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1127</v>
      </c>
      <c r="E8" s="30" t="s">
        <v>1126</v>
      </c>
      <c r="J8" s="29">
        <f>0+J9+J58+J67+J108+J173</f>
      </c>
      <c s="29">
        <f>0+K9+K58+K67+K108+K173</f>
      </c>
      <c s="29">
        <f>0+L9+L58+L67+L108+L173</f>
      </c>
      <c s="29">
        <f>0+M9+M58+M67+M108+M173</f>
      </c>
    </row>
    <row r="9" spans="1:13" ht="12.75">
      <c r="A9" t="s">
        <v>47</v>
      </c>
      <c r="C9" s="31" t="s">
        <v>51</v>
      </c>
      <c r="E9" s="33" t="s">
        <v>529</v>
      </c>
      <c r="J9" s="32">
        <f>0</f>
      </c>
      <c s="32">
        <f>0</f>
      </c>
      <c s="32">
        <f>0+L10+L14+L18+L22+L26+L30+L34+L38+L42+L46+L50+L54</f>
      </c>
      <c s="32">
        <f>0+M10+M14+M18+M22+M26+M30+M34+M38+M42+M46+M50+M54</f>
      </c>
    </row>
    <row r="10" spans="1:16" ht="12.75">
      <c r="A10" t="s">
        <v>50</v>
      </c>
      <c s="34" t="s">
        <v>51</v>
      </c>
      <c s="34" t="s">
        <v>1128</v>
      </c>
      <c s="35" t="s">
        <v>5</v>
      </c>
      <c s="6" t="s">
        <v>1129</v>
      </c>
      <c s="36" t="s">
        <v>539</v>
      </c>
      <c s="37">
        <v>1057</v>
      </c>
      <c s="36">
        <v>0</v>
      </c>
      <c s="36">
        <f>ROUND(G10*H10,6)</f>
      </c>
      <c r="L10" s="38">
        <v>0</v>
      </c>
      <c s="32">
        <f>ROUND(ROUND(L10,2)*ROUND(G10,3),2)</f>
      </c>
      <c s="36" t="s">
        <v>1130</v>
      </c>
      <c>
        <f>(M10*21)/100</f>
      </c>
      <c t="s">
        <v>28</v>
      </c>
    </row>
    <row r="11" spans="1:5" ht="12.75">
      <c r="A11" s="35" t="s">
        <v>57</v>
      </c>
      <c r="E11" s="39" t="s">
        <v>1129</v>
      </c>
    </row>
    <row r="12" spans="1:5" ht="12.75">
      <c r="A12" s="35" t="s">
        <v>58</v>
      </c>
      <c r="E12" s="40" t="s">
        <v>5</v>
      </c>
    </row>
    <row r="13" spans="1:5" ht="12.75">
      <c r="A13" t="s">
        <v>60</v>
      </c>
      <c r="E13" s="39" t="s">
        <v>5</v>
      </c>
    </row>
    <row r="14" spans="1:16" ht="12.75">
      <c r="A14" t="s">
        <v>50</v>
      </c>
      <c s="34" t="s">
        <v>28</v>
      </c>
      <c s="34" t="s">
        <v>1131</v>
      </c>
      <c s="35" t="s">
        <v>5</v>
      </c>
      <c s="6" t="s">
        <v>1132</v>
      </c>
      <c s="36" t="s">
        <v>177</v>
      </c>
      <c s="37">
        <v>30</v>
      </c>
      <c s="36">
        <v>0</v>
      </c>
      <c s="36">
        <f>ROUND(G14*H14,6)</f>
      </c>
      <c r="L14" s="38">
        <v>0</v>
      </c>
      <c s="32">
        <f>ROUND(ROUND(L14,2)*ROUND(G14,3),2)</f>
      </c>
      <c s="36" t="s">
        <v>1130</v>
      </c>
      <c>
        <f>(M14*21)/100</f>
      </c>
      <c t="s">
        <v>28</v>
      </c>
    </row>
    <row r="15" spans="1:5" ht="12.75">
      <c r="A15" s="35" t="s">
        <v>57</v>
      </c>
      <c r="E15" s="39" t="s">
        <v>1132</v>
      </c>
    </row>
    <row r="16" spans="1:5" ht="12.75">
      <c r="A16" s="35" t="s">
        <v>58</v>
      </c>
      <c r="E16" s="40" t="s">
        <v>5</v>
      </c>
    </row>
    <row r="17" spans="1:5" ht="12.75">
      <c r="A17" t="s">
        <v>60</v>
      </c>
      <c r="E17" s="39" t="s">
        <v>5</v>
      </c>
    </row>
    <row r="18" spans="1:16" ht="12.75">
      <c r="A18" t="s">
        <v>50</v>
      </c>
      <c s="34" t="s">
        <v>26</v>
      </c>
      <c s="34" t="s">
        <v>1133</v>
      </c>
      <c s="35" t="s">
        <v>5</v>
      </c>
      <c s="6" t="s">
        <v>1134</v>
      </c>
      <c s="36" t="s">
        <v>539</v>
      </c>
      <c s="37">
        <v>60</v>
      </c>
      <c s="36">
        <v>0</v>
      </c>
      <c s="36">
        <f>ROUND(G18*H18,6)</f>
      </c>
      <c r="L18" s="38">
        <v>0</v>
      </c>
      <c s="32">
        <f>ROUND(ROUND(L18,2)*ROUND(G18,3),2)</f>
      </c>
      <c s="36" t="s">
        <v>1130</v>
      </c>
      <c>
        <f>(M18*21)/100</f>
      </c>
      <c t="s">
        <v>28</v>
      </c>
    </row>
    <row r="19" spans="1:5" ht="12.75">
      <c r="A19" s="35" t="s">
        <v>57</v>
      </c>
      <c r="E19" s="39" t="s">
        <v>1134</v>
      </c>
    </row>
    <row r="20" spans="1:5" ht="12.75">
      <c r="A20" s="35" t="s">
        <v>58</v>
      </c>
      <c r="E20" s="40" t="s">
        <v>5</v>
      </c>
    </row>
    <row r="21" spans="1:5" ht="12.75">
      <c r="A21" t="s">
        <v>60</v>
      </c>
      <c r="E21" s="39" t="s">
        <v>5</v>
      </c>
    </row>
    <row r="22" spans="1:16" ht="12.75">
      <c r="A22" t="s">
        <v>50</v>
      </c>
      <c s="34" t="s">
        <v>70</v>
      </c>
      <c s="34" t="s">
        <v>1135</v>
      </c>
      <c s="35" t="s">
        <v>5</v>
      </c>
      <c s="6" t="s">
        <v>1136</v>
      </c>
      <c s="36" t="s">
        <v>539</v>
      </c>
      <c s="37">
        <v>132</v>
      </c>
      <c s="36">
        <v>0</v>
      </c>
      <c s="36">
        <f>ROUND(G22*H22,6)</f>
      </c>
      <c r="L22" s="38">
        <v>0</v>
      </c>
      <c s="32">
        <f>ROUND(ROUND(L22,2)*ROUND(G22,3),2)</f>
      </c>
      <c s="36" t="s">
        <v>1130</v>
      </c>
      <c>
        <f>(M22*21)/100</f>
      </c>
      <c t="s">
        <v>28</v>
      </c>
    </row>
    <row r="23" spans="1:5" ht="12.75">
      <c r="A23" s="35" t="s">
        <v>57</v>
      </c>
      <c r="E23" s="39" t="s">
        <v>1136</v>
      </c>
    </row>
    <row r="24" spans="1:5" ht="12.75">
      <c r="A24" s="35" t="s">
        <v>58</v>
      </c>
      <c r="E24" s="40" t="s">
        <v>5</v>
      </c>
    </row>
    <row r="25" spans="1:5" ht="12.75">
      <c r="A25" t="s">
        <v>60</v>
      </c>
      <c r="E25" s="39" t="s">
        <v>5</v>
      </c>
    </row>
    <row r="26" spans="1:16" ht="25.5">
      <c r="A26" t="s">
        <v>50</v>
      </c>
      <c s="34" t="s">
        <v>75</v>
      </c>
      <c s="34" t="s">
        <v>1137</v>
      </c>
      <c s="35" t="s">
        <v>5</v>
      </c>
      <c s="6" t="s">
        <v>1138</v>
      </c>
      <c s="36" t="s">
        <v>539</v>
      </c>
      <c s="37">
        <v>685</v>
      </c>
      <c s="36">
        <v>0</v>
      </c>
      <c s="36">
        <f>ROUND(G26*H26,6)</f>
      </c>
      <c r="L26" s="38">
        <v>0</v>
      </c>
      <c s="32">
        <f>ROUND(ROUND(L26,2)*ROUND(G26,3),2)</f>
      </c>
      <c s="36" t="s">
        <v>1130</v>
      </c>
      <c>
        <f>(M26*21)/100</f>
      </c>
      <c t="s">
        <v>28</v>
      </c>
    </row>
    <row r="27" spans="1:5" ht="25.5">
      <c r="A27" s="35" t="s">
        <v>57</v>
      </c>
      <c r="E27" s="39" t="s">
        <v>1138</v>
      </c>
    </row>
    <row r="28" spans="1:5" ht="12.75">
      <c r="A28" s="35" t="s">
        <v>58</v>
      </c>
      <c r="E28" s="40" t="s">
        <v>5</v>
      </c>
    </row>
    <row r="29" spans="1:5" ht="12.75">
      <c r="A29" t="s">
        <v>60</v>
      </c>
      <c r="E29" s="39" t="s">
        <v>5</v>
      </c>
    </row>
    <row r="30" spans="1:16" ht="12.75">
      <c r="A30" t="s">
        <v>50</v>
      </c>
      <c s="34" t="s">
        <v>27</v>
      </c>
      <c s="34" t="s">
        <v>1139</v>
      </c>
      <c s="35" t="s">
        <v>5</v>
      </c>
      <c s="6" t="s">
        <v>1140</v>
      </c>
      <c s="36" t="s">
        <v>539</v>
      </c>
      <c s="37">
        <v>1057</v>
      </c>
      <c s="36">
        <v>0</v>
      </c>
      <c s="36">
        <f>ROUND(G30*H30,6)</f>
      </c>
      <c r="L30" s="38">
        <v>0</v>
      </c>
      <c s="32">
        <f>ROUND(ROUND(L30,2)*ROUND(G30,3),2)</f>
      </c>
      <c s="36" t="s">
        <v>1130</v>
      </c>
      <c>
        <f>(M30*21)/100</f>
      </c>
      <c t="s">
        <v>28</v>
      </c>
    </row>
    <row r="31" spans="1:5" ht="12.75">
      <c r="A31" s="35" t="s">
        <v>57</v>
      </c>
      <c r="E31" s="39" t="s">
        <v>1140</v>
      </c>
    </row>
    <row r="32" spans="1:5" ht="12.75">
      <c r="A32" s="35" t="s">
        <v>58</v>
      </c>
      <c r="E32" s="40" t="s">
        <v>5</v>
      </c>
    </row>
    <row r="33" spans="1:5" ht="12.75">
      <c r="A33" t="s">
        <v>60</v>
      </c>
      <c r="E33" s="39" t="s">
        <v>5</v>
      </c>
    </row>
    <row r="34" spans="1:16" ht="12.75">
      <c r="A34" t="s">
        <v>50</v>
      </c>
      <c s="34" t="s">
        <v>84</v>
      </c>
      <c s="34" t="s">
        <v>1141</v>
      </c>
      <c s="35" t="s">
        <v>5</v>
      </c>
      <c s="6" t="s">
        <v>1142</v>
      </c>
      <c s="36" t="s">
        <v>539</v>
      </c>
      <c s="37">
        <v>1057</v>
      </c>
      <c s="36">
        <v>0</v>
      </c>
      <c s="36">
        <f>ROUND(G34*H34,6)</f>
      </c>
      <c r="L34" s="38">
        <v>0</v>
      </c>
      <c s="32">
        <f>ROUND(ROUND(L34,2)*ROUND(G34,3),2)</f>
      </c>
      <c s="36" t="s">
        <v>1130</v>
      </c>
      <c>
        <f>(M34*21)/100</f>
      </c>
      <c t="s">
        <v>28</v>
      </c>
    </row>
    <row r="35" spans="1:5" ht="12.75">
      <c r="A35" s="35" t="s">
        <v>57</v>
      </c>
      <c r="E35" s="39" t="s">
        <v>1142</v>
      </c>
    </row>
    <row r="36" spans="1:5" ht="12.75">
      <c r="A36" s="35" t="s">
        <v>58</v>
      </c>
      <c r="E36" s="40" t="s">
        <v>5</v>
      </c>
    </row>
    <row r="37" spans="1:5" ht="12.75">
      <c r="A37" t="s">
        <v>60</v>
      </c>
      <c r="E37" s="39" t="s">
        <v>5</v>
      </c>
    </row>
    <row r="38" spans="1:16" ht="25.5">
      <c r="A38" t="s">
        <v>50</v>
      </c>
      <c s="34" t="s">
        <v>89</v>
      </c>
      <c s="34" t="s">
        <v>52</v>
      </c>
      <c s="35" t="s">
        <v>53</v>
      </c>
      <c s="6" t="s">
        <v>560</v>
      </c>
      <c s="36" t="s">
        <v>55</v>
      </c>
      <c s="37">
        <v>1902.6</v>
      </c>
      <c s="36">
        <v>0</v>
      </c>
      <c s="36">
        <f>ROUND(G38*H38,6)</f>
      </c>
      <c r="L38" s="38">
        <v>0</v>
      </c>
      <c s="32">
        <f>ROUND(ROUND(L38,2)*ROUND(G38,3),2)</f>
      </c>
      <c s="36" t="s">
        <v>256</v>
      </c>
      <c>
        <f>(M38*21)/100</f>
      </c>
      <c t="s">
        <v>28</v>
      </c>
    </row>
    <row r="39" spans="1:5" ht="25.5">
      <c r="A39" s="35" t="s">
        <v>57</v>
      </c>
      <c r="E39" s="39" t="s">
        <v>560</v>
      </c>
    </row>
    <row r="40" spans="1:5" ht="38.25">
      <c r="A40" s="35" t="s">
        <v>58</v>
      </c>
      <c r="E40" s="41" t="s">
        <v>1143</v>
      </c>
    </row>
    <row r="41" spans="1:5" ht="102">
      <c r="A41" t="s">
        <v>60</v>
      </c>
      <c r="E41" s="39" t="s">
        <v>258</v>
      </c>
    </row>
    <row r="42" spans="1:16" ht="12.75">
      <c r="A42" t="s">
        <v>50</v>
      </c>
      <c s="34" t="s">
        <v>94</v>
      </c>
      <c s="34" t="s">
        <v>1144</v>
      </c>
      <c s="35" t="s">
        <v>5</v>
      </c>
      <c s="6" t="s">
        <v>1145</v>
      </c>
      <c s="36" t="s">
        <v>539</v>
      </c>
      <c s="37">
        <v>132</v>
      </c>
      <c s="36">
        <v>0</v>
      </c>
      <c s="36">
        <f>ROUND(G42*H42,6)</f>
      </c>
      <c r="L42" s="38">
        <v>0</v>
      </c>
      <c s="32">
        <f>ROUND(ROUND(L42,2)*ROUND(G42,3),2)</f>
      </c>
      <c s="36" t="s">
        <v>56</v>
      </c>
      <c>
        <f>(M42*21)/100</f>
      </c>
      <c t="s">
        <v>28</v>
      </c>
    </row>
    <row r="43" spans="1:5" ht="12.75">
      <c r="A43" s="35" t="s">
        <v>57</v>
      </c>
      <c r="E43" s="39" t="s">
        <v>1145</v>
      </c>
    </row>
    <row r="44" spans="1:5" ht="12.75">
      <c r="A44" s="35" t="s">
        <v>58</v>
      </c>
      <c r="E44" s="40" t="s">
        <v>5</v>
      </c>
    </row>
    <row r="45" spans="1:5" ht="12.75">
      <c r="A45" t="s">
        <v>60</v>
      </c>
      <c r="E45" s="39" t="s">
        <v>5</v>
      </c>
    </row>
    <row r="46" spans="1:16" ht="12.75">
      <c r="A46" t="s">
        <v>50</v>
      </c>
      <c s="34" t="s">
        <v>99</v>
      </c>
      <c s="34" t="s">
        <v>1146</v>
      </c>
      <c s="35" t="s">
        <v>5</v>
      </c>
      <c s="6" t="s">
        <v>1147</v>
      </c>
      <c s="36" t="s">
        <v>539</v>
      </c>
      <c s="37">
        <v>685</v>
      </c>
      <c s="36">
        <v>0</v>
      </c>
      <c s="36">
        <f>ROUND(G46*H46,6)</f>
      </c>
      <c r="L46" s="38">
        <v>0</v>
      </c>
      <c s="32">
        <f>ROUND(ROUND(L46,2)*ROUND(G46,3),2)</f>
      </c>
      <c s="36" t="s">
        <v>56</v>
      </c>
      <c>
        <f>(M46*21)/100</f>
      </c>
      <c t="s">
        <v>28</v>
      </c>
    </row>
    <row r="47" spans="1:5" ht="12.75">
      <c r="A47" s="35" t="s">
        <v>57</v>
      </c>
      <c r="E47" s="39" t="s">
        <v>1147</v>
      </c>
    </row>
    <row r="48" spans="1:5" ht="12.75">
      <c r="A48" s="35" t="s">
        <v>58</v>
      </c>
      <c r="E48" s="40" t="s">
        <v>5</v>
      </c>
    </row>
    <row r="49" spans="1:5" ht="12.75">
      <c r="A49" t="s">
        <v>60</v>
      </c>
      <c r="E49" s="39" t="s">
        <v>5</v>
      </c>
    </row>
    <row r="50" spans="1:16" ht="12.75">
      <c r="A50" t="s">
        <v>50</v>
      </c>
      <c s="34" t="s">
        <v>105</v>
      </c>
      <c s="34" t="s">
        <v>1148</v>
      </c>
      <c s="35" t="s">
        <v>5</v>
      </c>
      <c s="6" t="s">
        <v>1149</v>
      </c>
      <c s="36" t="s">
        <v>532</v>
      </c>
      <c s="37">
        <v>928</v>
      </c>
      <c s="36">
        <v>0</v>
      </c>
      <c s="36">
        <f>ROUND(G50*H50,6)</f>
      </c>
      <c r="L50" s="38">
        <v>0</v>
      </c>
      <c s="32">
        <f>ROUND(ROUND(L50,2)*ROUND(G50,3),2)</f>
      </c>
      <c s="36" t="s">
        <v>1130</v>
      </c>
      <c>
        <f>(M50*21)/100</f>
      </c>
      <c t="s">
        <v>28</v>
      </c>
    </row>
    <row r="51" spans="1:5" ht="12.75">
      <c r="A51" s="35" t="s">
        <v>57</v>
      </c>
      <c r="E51" s="39" t="s">
        <v>1149</v>
      </c>
    </row>
    <row r="52" spans="1:5" ht="12.75">
      <c r="A52" s="35" t="s">
        <v>58</v>
      </c>
      <c r="E52" s="40" t="s">
        <v>5</v>
      </c>
    </row>
    <row r="53" spans="1:5" ht="12.75">
      <c r="A53" t="s">
        <v>60</v>
      </c>
      <c r="E53" s="39" t="s">
        <v>5</v>
      </c>
    </row>
    <row r="54" spans="1:16" ht="12.75">
      <c r="A54" t="s">
        <v>50</v>
      </c>
      <c s="34" t="s">
        <v>111</v>
      </c>
      <c s="34" t="s">
        <v>1150</v>
      </c>
      <c s="35" t="s">
        <v>5</v>
      </c>
      <c s="6" t="s">
        <v>1151</v>
      </c>
      <c s="36" t="s">
        <v>532</v>
      </c>
      <c s="37">
        <v>928</v>
      </c>
      <c s="36">
        <v>0</v>
      </c>
      <c s="36">
        <f>ROUND(G54*H54,6)</f>
      </c>
      <c r="L54" s="38">
        <v>0</v>
      </c>
      <c s="32">
        <f>ROUND(ROUND(L54,2)*ROUND(G54,3),2)</f>
      </c>
      <c s="36" t="s">
        <v>1130</v>
      </c>
      <c>
        <f>(M54*21)/100</f>
      </c>
      <c t="s">
        <v>28</v>
      </c>
    </row>
    <row r="55" spans="1:5" ht="12.75">
      <c r="A55" s="35" t="s">
        <v>57</v>
      </c>
      <c r="E55" s="39" t="s">
        <v>1151</v>
      </c>
    </row>
    <row r="56" spans="1:5" ht="12.75">
      <c r="A56" s="35" t="s">
        <v>58</v>
      </c>
      <c r="E56" s="40" t="s">
        <v>5</v>
      </c>
    </row>
    <row r="57" spans="1:5" ht="12.75">
      <c r="A57" t="s">
        <v>60</v>
      </c>
      <c r="E57" s="39" t="s">
        <v>5</v>
      </c>
    </row>
    <row r="58" spans="1:13" ht="12.75">
      <c r="A58" t="s">
        <v>47</v>
      </c>
      <c r="C58" s="31" t="s">
        <v>70</v>
      </c>
      <c r="E58" s="33" t="s">
        <v>1152</v>
      </c>
      <c r="J58" s="32">
        <f>0</f>
      </c>
      <c s="32">
        <f>0</f>
      </c>
      <c s="32">
        <f>0+L59+L63</f>
      </c>
      <c s="32">
        <f>0+M59+M63</f>
      </c>
    </row>
    <row r="59" spans="1:16" ht="12.75">
      <c r="A59" t="s">
        <v>50</v>
      </c>
      <c s="34" t="s">
        <v>117</v>
      </c>
      <c s="34" t="s">
        <v>1153</v>
      </c>
      <c s="35" t="s">
        <v>5</v>
      </c>
      <c s="6" t="s">
        <v>1154</v>
      </c>
      <c s="36" t="s">
        <v>539</v>
      </c>
      <c s="37">
        <v>45</v>
      </c>
      <c s="36">
        <v>0</v>
      </c>
      <c s="36">
        <f>ROUND(G59*H59,6)</f>
      </c>
      <c r="L59" s="38">
        <v>0</v>
      </c>
      <c s="32">
        <f>ROUND(ROUND(L59,2)*ROUND(G59,3),2)</f>
      </c>
      <c s="36" t="s">
        <v>1130</v>
      </c>
      <c>
        <f>(M59*21)/100</f>
      </c>
      <c t="s">
        <v>28</v>
      </c>
    </row>
    <row r="60" spans="1:5" ht="12.75">
      <c r="A60" s="35" t="s">
        <v>57</v>
      </c>
      <c r="E60" s="39" t="s">
        <v>1154</v>
      </c>
    </row>
    <row r="61" spans="1:5" ht="12.75">
      <c r="A61" s="35" t="s">
        <v>58</v>
      </c>
      <c r="E61" s="40" t="s">
        <v>5</v>
      </c>
    </row>
    <row r="62" spans="1:5" ht="12.75">
      <c r="A62" t="s">
        <v>60</v>
      </c>
      <c r="E62" s="39" t="s">
        <v>5</v>
      </c>
    </row>
    <row r="63" spans="1:16" ht="12.75">
      <c r="A63" t="s">
        <v>50</v>
      </c>
      <c s="34" t="s">
        <v>122</v>
      </c>
      <c s="34" t="s">
        <v>1155</v>
      </c>
      <c s="35" t="s">
        <v>5</v>
      </c>
      <c s="6" t="s">
        <v>1156</v>
      </c>
      <c s="36" t="s">
        <v>532</v>
      </c>
      <c s="37">
        <v>150</v>
      </c>
      <c s="36">
        <v>0</v>
      </c>
      <c s="36">
        <f>ROUND(G63*H63,6)</f>
      </c>
      <c r="L63" s="38">
        <v>0</v>
      </c>
      <c s="32">
        <f>ROUND(ROUND(L63,2)*ROUND(G63,3),2)</f>
      </c>
      <c s="36" t="s">
        <v>1130</v>
      </c>
      <c>
        <f>(M63*21)/100</f>
      </c>
      <c t="s">
        <v>28</v>
      </c>
    </row>
    <row r="64" spans="1:5" ht="12.75">
      <c r="A64" s="35" t="s">
        <v>57</v>
      </c>
      <c r="E64" s="39" t="s">
        <v>1156</v>
      </c>
    </row>
    <row r="65" spans="1:5" ht="12.75">
      <c r="A65" s="35" t="s">
        <v>58</v>
      </c>
      <c r="E65" s="40" t="s">
        <v>5</v>
      </c>
    </row>
    <row r="66" spans="1:5" ht="12.75">
      <c r="A66" t="s">
        <v>60</v>
      </c>
      <c r="E66" s="39" t="s">
        <v>5</v>
      </c>
    </row>
    <row r="67" spans="1:13" ht="12.75">
      <c r="A67" t="s">
        <v>47</v>
      </c>
      <c r="C67" s="31" t="s">
        <v>75</v>
      </c>
      <c r="E67" s="33" t="s">
        <v>1157</v>
      </c>
      <c r="J67" s="32">
        <f>0</f>
      </c>
      <c s="32">
        <f>0</f>
      </c>
      <c s="32">
        <f>0+L68+L72+L76+L80+L84+L88+L92+L96+L100+L104</f>
      </c>
      <c s="32">
        <f>0+M68+M72+M76+M80+M84+M88+M92+M96+M100+M104</f>
      </c>
    </row>
    <row r="68" spans="1:16" ht="12.75">
      <c r="A68" t="s">
        <v>50</v>
      </c>
      <c s="34" t="s">
        <v>127</v>
      </c>
      <c s="34" t="s">
        <v>1158</v>
      </c>
      <c s="35" t="s">
        <v>5</v>
      </c>
      <c s="6" t="s">
        <v>1159</v>
      </c>
      <c s="36" t="s">
        <v>532</v>
      </c>
      <c s="37">
        <v>40</v>
      </c>
      <c s="36">
        <v>0</v>
      </c>
      <c s="36">
        <f>ROUND(G68*H68,6)</f>
      </c>
      <c r="L68" s="38">
        <v>0</v>
      </c>
      <c s="32">
        <f>ROUND(ROUND(L68,2)*ROUND(G68,3),2)</f>
      </c>
      <c s="36" t="s">
        <v>1130</v>
      </c>
      <c>
        <f>(M68*21)/100</f>
      </c>
      <c t="s">
        <v>28</v>
      </c>
    </row>
    <row r="69" spans="1:5" ht="12.75">
      <c r="A69" s="35" t="s">
        <v>57</v>
      </c>
      <c r="E69" s="39" t="s">
        <v>1159</v>
      </c>
    </row>
    <row r="70" spans="1:5" ht="12.75">
      <c r="A70" s="35" t="s">
        <v>58</v>
      </c>
      <c r="E70" s="40" t="s">
        <v>5</v>
      </c>
    </row>
    <row r="71" spans="1:5" ht="12.75">
      <c r="A71" t="s">
        <v>60</v>
      </c>
      <c r="E71" s="39" t="s">
        <v>5</v>
      </c>
    </row>
    <row r="72" spans="1:16" ht="12.75">
      <c r="A72" t="s">
        <v>50</v>
      </c>
      <c s="34" t="s">
        <v>211</v>
      </c>
      <c s="34" t="s">
        <v>1160</v>
      </c>
      <c s="35" t="s">
        <v>5</v>
      </c>
      <c s="6" t="s">
        <v>1161</v>
      </c>
      <c s="36" t="s">
        <v>532</v>
      </c>
      <c s="37">
        <v>150</v>
      </c>
      <c s="36">
        <v>0</v>
      </c>
      <c s="36">
        <f>ROUND(G72*H72,6)</f>
      </c>
      <c r="L72" s="38">
        <v>0</v>
      </c>
      <c s="32">
        <f>ROUND(ROUND(L72,2)*ROUND(G72,3),2)</f>
      </c>
      <c s="36" t="s">
        <v>1130</v>
      </c>
      <c>
        <f>(M72*21)/100</f>
      </c>
      <c t="s">
        <v>28</v>
      </c>
    </row>
    <row r="73" spans="1:5" ht="12.75">
      <c r="A73" s="35" t="s">
        <v>57</v>
      </c>
      <c r="E73" s="39" t="s">
        <v>1161</v>
      </c>
    </row>
    <row r="74" spans="1:5" ht="12.75">
      <c r="A74" s="35" t="s">
        <v>58</v>
      </c>
      <c r="E74" s="40" t="s">
        <v>5</v>
      </c>
    </row>
    <row r="75" spans="1:5" ht="12.75">
      <c r="A75" t="s">
        <v>60</v>
      </c>
      <c r="E75" s="39" t="s">
        <v>5</v>
      </c>
    </row>
    <row r="76" spans="1:16" ht="38.25">
      <c r="A76" t="s">
        <v>50</v>
      </c>
      <c s="34" t="s">
        <v>215</v>
      </c>
      <c s="34" t="s">
        <v>90</v>
      </c>
      <c s="35" t="s">
        <v>91</v>
      </c>
      <c s="6" t="s">
        <v>1162</v>
      </c>
      <c s="36" t="s">
        <v>55</v>
      </c>
      <c s="37">
        <v>62.55</v>
      </c>
      <c s="36">
        <v>0</v>
      </c>
      <c s="36">
        <f>ROUND(G76*H76,6)</f>
      </c>
      <c r="L76" s="38">
        <v>0</v>
      </c>
      <c s="32">
        <f>ROUND(ROUND(L76,2)*ROUND(G76,3),2)</f>
      </c>
      <c s="36" t="s">
        <v>256</v>
      </c>
      <c>
        <f>(M76*21)/100</f>
      </c>
      <c t="s">
        <v>28</v>
      </c>
    </row>
    <row r="77" spans="1:5" ht="38.25">
      <c r="A77" s="35" t="s">
        <v>57</v>
      </c>
      <c r="E77" s="39" t="s">
        <v>1162</v>
      </c>
    </row>
    <row r="78" spans="1:5" ht="38.25">
      <c r="A78" s="35" t="s">
        <v>58</v>
      </c>
      <c r="E78" s="41" t="s">
        <v>1163</v>
      </c>
    </row>
    <row r="79" spans="1:5" ht="102">
      <c r="A79" t="s">
        <v>60</v>
      </c>
      <c r="E79" s="39" t="s">
        <v>258</v>
      </c>
    </row>
    <row r="80" spans="1:16" ht="12.75">
      <c r="A80" t="s">
        <v>50</v>
      </c>
      <c s="34" t="s">
        <v>218</v>
      </c>
      <c s="34" t="s">
        <v>1164</v>
      </c>
      <c s="35" t="s">
        <v>5</v>
      </c>
      <c s="6" t="s">
        <v>1165</v>
      </c>
      <c s="36" t="s">
        <v>532</v>
      </c>
      <c s="37">
        <v>430</v>
      </c>
      <c s="36">
        <v>0</v>
      </c>
      <c s="36">
        <f>ROUND(G80*H80,6)</f>
      </c>
      <c r="L80" s="38">
        <v>0</v>
      </c>
      <c s="32">
        <f>ROUND(ROUND(L80,2)*ROUND(G80,3),2)</f>
      </c>
      <c s="36" t="s">
        <v>1130</v>
      </c>
      <c>
        <f>(M80*21)/100</f>
      </c>
      <c t="s">
        <v>28</v>
      </c>
    </row>
    <row r="81" spans="1:5" ht="12.75">
      <c r="A81" s="35" t="s">
        <v>57</v>
      </c>
      <c r="E81" s="39" t="s">
        <v>1165</v>
      </c>
    </row>
    <row r="82" spans="1:5" ht="12.75">
      <c r="A82" s="35" t="s">
        <v>58</v>
      </c>
      <c r="E82" s="40" t="s">
        <v>5</v>
      </c>
    </row>
    <row r="83" spans="1:5" ht="12.75">
      <c r="A83" t="s">
        <v>60</v>
      </c>
      <c r="E83" s="39" t="s">
        <v>5</v>
      </c>
    </row>
    <row r="84" spans="1:16" ht="12.75">
      <c r="A84" t="s">
        <v>50</v>
      </c>
      <c s="34" t="s">
        <v>221</v>
      </c>
      <c s="34" t="s">
        <v>1166</v>
      </c>
      <c s="35" t="s">
        <v>5</v>
      </c>
      <c s="6" t="s">
        <v>1167</v>
      </c>
      <c s="36" t="s">
        <v>532</v>
      </c>
      <c s="37">
        <v>580</v>
      </c>
      <c s="36">
        <v>0</v>
      </c>
      <c s="36">
        <f>ROUND(G84*H84,6)</f>
      </c>
      <c r="L84" s="38">
        <v>0</v>
      </c>
      <c s="32">
        <f>ROUND(ROUND(L84,2)*ROUND(G84,3),2)</f>
      </c>
      <c s="36" t="s">
        <v>1130</v>
      </c>
      <c>
        <f>(M84*21)/100</f>
      </c>
      <c t="s">
        <v>28</v>
      </c>
    </row>
    <row r="85" spans="1:5" ht="12.75">
      <c r="A85" s="35" t="s">
        <v>57</v>
      </c>
      <c r="E85" s="39" t="s">
        <v>1167</v>
      </c>
    </row>
    <row r="86" spans="1:5" ht="12.75">
      <c r="A86" s="35" t="s">
        <v>58</v>
      </c>
      <c r="E86" s="40" t="s">
        <v>5</v>
      </c>
    </row>
    <row r="87" spans="1:5" ht="12.75">
      <c r="A87" t="s">
        <v>60</v>
      </c>
      <c r="E87" s="39" t="s">
        <v>5</v>
      </c>
    </row>
    <row r="88" spans="1:16" ht="38.25">
      <c r="A88" t="s">
        <v>50</v>
      </c>
      <c s="34" t="s">
        <v>224</v>
      </c>
      <c s="34" t="s">
        <v>128</v>
      </c>
      <c s="35" t="s">
        <v>129</v>
      </c>
      <c s="6" t="s">
        <v>130</v>
      </c>
      <c s="36" t="s">
        <v>55</v>
      </c>
      <c s="37">
        <v>94.6</v>
      </c>
      <c s="36">
        <v>0</v>
      </c>
      <c s="36">
        <f>ROUND(G88*H88,6)</f>
      </c>
      <c r="L88" s="38">
        <v>0</v>
      </c>
      <c s="32">
        <f>ROUND(ROUND(L88,2)*ROUND(G88,3),2)</f>
      </c>
      <c s="36" t="s">
        <v>256</v>
      </c>
      <c>
        <f>(M88*21)/100</f>
      </c>
      <c t="s">
        <v>28</v>
      </c>
    </row>
    <row r="89" spans="1:5" ht="38.25">
      <c r="A89" s="35" t="s">
        <v>57</v>
      </c>
      <c r="E89" s="39" t="s">
        <v>130</v>
      </c>
    </row>
    <row r="90" spans="1:5" ht="38.25">
      <c r="A90" s="35" t="s">
        <v>58</v>
      </c>
      <c r="E90" s="41" t="s">
        <v>1168</v>
      </c>
    </row>
    <row r="91" spans="1:5" ht="102">
      <c r="A91" t="s">
        <v>60</v>
      </c>
      <c r="E91" s="39" t="s">
        <v>258</v>
      </c>
    </row>
    <row r="92" spans="1:16" ht="25.5">
      <c r="A92" t="s">
        <v>50</v>
      </c>
      <c s="34" t="s">
        <v>227</v>
      </c>
      <c s="34" t="s">
        <v>52</v>
      </c>
      <c s="35" t="s">
        <v>53</v>
      </c>
      <c s="6" t="s">
        <v>560</v>
      </c>
      <c s="36" t="s">
        <v>55</v>
      </c>
      <c s="37">
        <v>168.2</v>
      </c>
      <c s="36">
        <v>0</v>
      </c>
      <c s="36">
        <f>ROUND(G92*H92,6)</f>
      </c>
      <c r="L92" s="38">
        <v>0</v>
      </c>
      <c s="32">
        <f>ROUND(ROUND(L92,2)*ROUND(G92,3),2)</f>
      </c>
      <c s="36" t="s">
        <v>256</v>
      </c>
      <c>
        <f>(M92*21)/100</f>
      </c>
      <c t="s">
        <v>28</v>
      </c>
    </row>
    <row r="93" spans="1:5" ht="25.5">
      <c r="A93" s="35" t="s">
        <v>57</v>
      </c>
      <c r="E93" s="39" t="s">
        <v>560</v>
      </c>
    </row>
    <row r="94" spans="1:5" ht="38.25">
      <c r="A94" s="35" t="s">
        <v>58</v>
      </c>
      <c r="E94" s="41" t="s">
        <v>1169</v>
      </c>
    </row>
    <row r="95" spans="1:5" ht="102">
      <c r="A95" t="s">
        <v>60</v>
      </c>
      <c r="E95" s="39" t="s">
        <v>258</v>
      </c>
    </row>
    <row r="96" spans="1:16" ht="12.75">
      <c r="A96" t="s">
        <v>50</v>
      </c>
      <c s="34" t="s">
        <v>230</v>
      </c>
      <c s="34" t="s">
        <v>1170</v>
      </c>
      <c s="35" t="s">
        <v>5</v>
      </c>
      <c s="6" t="s">
        <v>1171</v>
      </c>
      <c s="36" t="s">
        <v>532</v>
      </c>
      <c s="37">
        <v>150</v>
      </c>
      <c s="36">
        <v>0</v>
      </c>
      <c s="36">
        <f>ROUND(G96*H96,6)</f>
      </c>
      <c r="L96" s="38">
        <v>0</v>
      </c>
      <c s="32">
        <f>ROUND(ROUND(L96,2)*ROUND(G96,3),2)</f>
      </c>
      <c s="36" t="s">
        <v>1130</v>
      </c>
      <c>
        <f>(M96*21)/100</f>
      </c>
      <c t="s">
        <v>28</v>
      </c>
    </row>
    <row r="97" spans="1:5" ht="12.75">
      <c r="A97" s="35" t="s">
        <v>57</v>
      </c>
      <c r="E97" s="39" t="s">
        <v>1171</v>
      </c>
    </row>
    <row r="98" spans="1:5" ht="12.75">
      <c r="A98" s="35" t="s">
        <v>58</v>
      </c>
      <c r="E98" s="40" t="s">
        <v>5</v>
      </c>
    </row>
    <row r="99" spans="1:5" ht="12.75">
      <c r="A99" t="s">
        <v>60</v>
      </c>
      <c r="E99" s="39" t="s">
        <v>5</v>
      </c>
    </row>
    <row r="100" spans="1:16" ht="12.75">
      <c r="A100" t="s">
        <v>50</v>
      </c>
      <c s="34" t="s">
        <v>233</v>
      </c>
      <c s="34" t="s">
        <v>1172</v>
      </c>
      <c s="35" t="s">
        <v>5</v>
      </c>
      <c s="6" t="s">
        <v>1173</v>
      </c>
      <c s="36" t="s">
        <v>532</v>
      </c>
      <c s="37">
        <v>430</v>
      </c>
      <c s="36">
        <v>0</v>
      </c>
      <c s="36">
        <f>ROUND(G100*H100,6)</f>
      </c>
      <c r="L100" s="38">
        <v>0</v>
      </c>
      <c s="32">
        <f>ROUND(ROUND(L100,2)*ROUND(G100,3),2)</f>
      </c>
      <c s="36" t="s">
        <v>1130</v>
      </c>
      <c>
        <f>(M100*21)/100</f>
      </c>
      <c t="s">
        <v>28</v>
      </c>
    </row>
    <row r="101" spans="1:5" ht="12.75">
      <c r="A101" s="35" t="s">
        <v>57</v>
      </c>
      <c r="E101" s="39" t="s">
        <v>1173</v>
      </c>
    </row>
    <row r="102" spans="1:5" ht="12.75">
      <c r="A102" s="35" t="s">
        <v>58</v>
      </c>
      <c r="E102" s="40" t="s">
        <v>5</v>
      </c>
    </row>
    <row r="103" spans="1:5" ht="12.75">
      <c r="A103" t="s">
        <v>60</v>
      </c>
      <c r="E103" s="39" t="s">
        <v>5</v>
      </c>
    </row>
    <row r="104" spans="1:16" ht="12.75">
      <c r="A104" t="s">
        <v>50</v>
      </c>
      <c s="34" t="s">
        <v>237</v>
      </c>
      <c s="34" t="s">
        <v>1174</v>
      </c>
      <c s="35" t="s">
        <v>5</v>
      </c>
      <c s="6" t="s">
        <v>1175</v>
      </c>
      <c s="36" t="s">
        <v>532</v>
      </c>
      <c s="37">
        <v>430</v>
      </c>
      <c s="36">
        <v>0</v>
      </c>
      <c s="36">
        <f>ROUND(G104*H104,6)</f>
      </c>
      <c r="L104" s="38">
        <v>0</v>
      </c>
      <c s="32">
        <f>ROUND(ROUND(L104,2)*ROUND(G104,3),2)</f>
      </c>
      <c s="36" t="s">
        <v>1130</v>
      </c>
      <c>
        <f>(M104*21)/100</f>
      </c>
      <c t="s">
        <v>28</v>
      </c>
    </row>
    <row r="105" spans="1:5" ht="12.75">
      <c r="A105" s="35" t="s">
        <v>57</v>
      </c>
      <c r="E105" s="39" t="s">
        <v>1175</v>
      </c>
    </row>
    <row r="106" spans="1:5" ht="12.75">
      <c r="A106" s="35" t="s">
        <v>58</v>
      </c>
      <c r="E106" s="40" t="s">
        <v>5</v>
      </c>
    </row>
    <row r="107" spans="1:5" ht="12.75">
      <c r="A107" t="s">
        <v>60</v>
      </c>
      <c r="E107" s="39" t="s">
        <v>5</v>
      </c>
    </row>
    <row r="108" spans="1:13" ht="12.75">
      <c r="A108" t="s">
        <v>47</v>
      </c>
      <c r="C108" s="31" t="s">
        <v>89</v>
      </c>
      <c r="E108" s="33" t="s">
        <v>1176</v>
      </c>
      <c r="J108" s="32">
        <f>0</f>
      </c>
      <c s="32">
        <f>0</f>
      </c>
      <c s="32">
        <f>0+L109+L113+L117+L121+L125+L129+L133+L137+L141+L145+L149+L153+L157+L161+L165+L169</f>
      </c>
      <c s="32">
        <f>0+M109+M113+M117+M121+M125+M129+M133+M137+M141+M145+M149+M153+M157+M161+M165+M169</f>
      </c>
    </row>
    <row r="109" spans="1:16" ht="25.5">
      <c r="A109" t="s">
        <v>50</v>
      </c>
      <c s="34" t="s">
        <v>240</v>
      </c>
      <c s="34" t="s">
        <v>1177</v>
      </c>
      <c s="35" t="s">
        <v>5</v>
      </c>
      <c s="6" t="s">
        <v>1178</v>
      </c>
      <c s="36" t="s">
        <v>177</v>
      </c>
      <c s="37">
        <v>43</v>
      </c>
      <c s="36">
        <v>0</v>
      </c>
      <c s="36">
        <f>ROUND(G109*H109,6)</f>
      </c>
      <c r="L109" s="38">
        <v>0</v>
      </c>
      <c s="32">
        <f>ROUND(ROUND(L109,2)*ROUND(G109,3),2)</f>
      </c>
      <c s="36" t="s">
        <v>1130</v>
      </c>
      <c>
        <f>(M109*21)/100</f>
      </c>
      <c t="s">
        <v>28</v>
      </c>
    </row>
    <row r="110" spans="1:5" ht="25.5">
      <c r="A110" s="35" t="s">
        <v>57</v>
      </c>
      <c r="E110" s="39" t="s">
        <v>1178</v>
      </c>
    </row>
    <row r="111" spans="1:5" ht="12.75">
      <c r="A111" s="35" t="s">
        <v>58</v>
      </c>
      <c r="E111" s="40" t="s">
        <v>5</v>
      </c>
    </row>
    <row r="112" spans="1:5" ht="12.75">
      <c r="A112" t="s">
        <v>60</v>
      </c>
      <c r="E112" s="39" t="s">
        <v>5</v>
      </c>
    </row>
    <row r="113" spans="1:16" ht="25.5">
      <c r="A113" t="s">
        <v>50</v>
      </c>
      <c s="34" t="s">
        <v>243</v>
      </c>
      <c s="34" t="s">
        <v>1177</v>
      </c>
      <c s="35" t="s">
        <v>51</v>
      </c>
      <c s="6" t="s">
        <v>1179</v>
      </c>
      <c s="36" t="s">
        <v>177</v>
      </c>
      <c s="37">
        <v>50</v>
      </c>
      <c s="36">
        <v>0</v>
      </c>
      <c s="36">
        <f>ROUND(G113*H113,6)</f>
      </c>
      <c r="L113" s="38">
        <v>0</v>
      </c>
      <c s="32">
        <f>ROUND(ROUND(L113,2)*ROUND(G113,3),2)</f>
      </c>
      <c s="36" t="s">
        <v>1130</v>
      </c>
      <c>
        <f>(M113*21)/100</f>
      </c>
      <c t="s">
        <v>28</v>
      </c>
    </row>
    <row r="114" spans="1:5" ht="25.5">
      <c r="A114" s="35" t="s">
        <v>57</v>
      </c>
      <c r="E114" s="39" t="s">
        <v>1179</v>
      </c>
    </row>
    <row r="115" spans="1:5" ht="12.75">
      <c r="A115" s="35" t="s">
        <v>58</v>
      </c>
      <c r="E115" s="40" t="s">
        <v>5</v>
      </c>
    </row>
    <row r="116" spans="1:5" ht="12.75">
      <c r="A116" t="s">
        <v>60</v>
      </c>
      <c r="E116" s="39" t="s">
        <v>5</v>
      </c>
    </row>
    <row r="117" spans="1:16" ht="25.5">
      <c r="A117" t="s">
        <v>50</v>
      </c>
      <c s="34" t="s">
        <v>246</v>
      </c>
      <c s="34" t="s">
        <v>1180</v>
      </c>
      <c s="35" t="s">
        <v>5</v>
      </c>
      <c s="6" t="s">
        <v>1181</v>
      </c>
      <c s="36" t="s">
        <v>177</v>
      </c>
      <c s="37">
        <v>352</v>
      </c>
      <c s="36">
        <v>0</v>
      </c>
      <c s="36">
        <f>ROUND(G117*H117,6)</f>
      </c>
      <c r="L117" s="38">
        <v>0</v>
      </c>
      <c s="32">
        <f>ROUND(ROUND(L117,2)*ROUND(G117,3),2)</f>
      </c>
      <c s="36" t="s">
        <v>1130</v>
      </c>
      <c>
        <f>(M117*21)/100</f>
      </c>
      <c t="s">
        <v>28</v>
      </c>
    </row>
    <row r="118" spans="1:5" ht="25.5">
      <c r="A118" s="35" t="s">
        <v>57</v>
      </c>
      <c r="E118" s="39" t="s">
        <v>1181</v>
      </c>
    </row>
    <row r="119" spans="1:5" ht="12.75">
      <c r="A119" s="35" t="s">
        <v>58</v>
      </c>
      <c r="E119" s="40" t="s">
        <v>5</v>
      </c>
    </row>
    <row r="120" spans="1:5" ht="12.75">
      <c r="A120" t="s">
        <v>60</v>
      </c>
      <c r="E120" s="39" t="s">
        <v>5</v>
      </c>
    </row>
    <row r="121" spans="1:16" ht="12.75">
      <c r="A121" t="s">
        <v>50</v>
      </c>
      <c s="34" t="s">
        <v>249</v>
      </c>
      <c s="34" t="s">
        <v>1182</v>
      </c>
      <c s="35" t="s">
        <v>5</v>
      </c>
      <c s="6" t="s">
        <v>1183</v>
      </c>
      <c s="36" t="s">
        <v>1184</v>
      </c>
      <c s="37">
        <v>442</v>
      </c>
      <c s="36">
        <v>0</v>
      </c>
      <c s="36">
        <f>ROUND(G121*H121,6)</f>
      </c>
      <c r="L121" s="38">
        <v>0</v>
      </c>
      <c s="32">
        <f>ROUND(ROUND(L121,2)*ROUND(G121,3),2)</f>
      </c>
      <c s="36" t="s">
        <v>1130</v>
      </c>
      <c>
        <f>(M121*21)/100</f>
      </c>
      <c t="s">
        <v>28</v>
      </c>
    </row>
    <row r="122" spans="1:5" ht="12.75">
      <c r="A122" s="35" t="s">
        <v>57</v>
      </c>
      <c r="E122" s="39" t="s">
        <v>1183</v>
      </c>
    </row>
    <row r="123" spans="1:5" ht="12.75">
      <c r="A123" s="35" t="s">
        <v>58</v>
      </c>
      <c r="E123" s="40" t="s">
        <v>5</v>
      </c>
    </row>
    <row r="124" spans="1:5" ht="12.75">
      <c r="A124" t="s">
        <v>60</v>
      </c>
      <c r="E124" s="39" t="s">
        <v>5</v>
      </c>
    </row>
    <row r="125" spans="1:16" ht="12.75">
      <c r="A125" t="s">
        <v>50</v>
      </c>
      <c s="34" t="s">
        <v>252</v>
      </c>
      <c s="34" t="s">
        <v>1185</v>
      </c>
      <c s="35" t="s">
        <v>5</v>
      </c>
      <c s="6" t="s">
        <v>1186</v>
      </c>
      <c s="36" t="s">
        <v>1184</v>
      </c>
      <c s="37">
        <v>2</v>
      </c>
      <c s="36">
        <v>0</v>
      </c>
      <c s="36">
        <f>ROUND(G125*H125,6)</f>
      </c>
      <c r="L125" s="38">
        <v>0</v>
      </c>
      <c s="32">
        <f>ROUND(ROUND(L125,2)*ROUND(G125,3),2)</f>
      </c>
      <c s="36" t="s">
        <v>56</v>
      </c>
      <c>
        <f>(M125*21)/100</f>
      </c>
      <c t="s">
        <v>28</v>
      </c>
    </row>
    <row r="126" spans="1:5" ht="12.75">
      <c r="A126" s="35" t="s">
        <v>57</v>
      </c>
      <c r="E126" s="39" t="s">
        <v>1186</v>
      </c>
    </row>
    <row r="127" spans="1:5" ht="12.75">
      <c r="A127" s="35" t="s">
        <v>58</v>
      </c>
      <c r="E127" s="40" t="s">
        <v>5</v>
      </c>
    </row>
    <row r="128" spans="1:5" ht="12.75">
      <c r="A128" t="s">
        <v>60</v>
      </c>
      <c r="E128" s="39" t="s">
        <v>5</v>
      </c>
    </row>
    <row r="129" spans="1:16" ht="12.75">
      <c r="A129" t="s">
        <v>50</v>
      </c>
      <c s="34" t="s">
        <v>255</v>
      </c>
      <c s="34" t="s">
        <v>1187</v>
      </c>
      <c s="35" t="s">
        <v>5</v>
      </c>
      <c s="6" t="s">
        <v>1188</v>
      </c>
      <c s="36" t="s">
        <v>1184</v>
      </c>
      <c s="37">
        <v>1</v>
      </c>
      <c s="36">
        <v>0</v>
      </c>
      <c s="36">
        <f>ROUND(G129*H129,6)</f>
      </c>
      <c r="L129" s="38">
        <v>0</v>
      </c>
      <c s="32">
        <f>ROUND(ROUND(L129,2)*ROUND(G129,3),2)</f>
      </c>
      <c s="36" t="s">
        <v>56</v>
      </c>
      <c>
        <f>(M129*21)/100</f>
      </c>
      <c t="s">
        <v>28</v>
      </c>
    </row>
    <row r="130" spans="1:5" ht="12.75">
      <c r="A130" s="35" t="s">
        <v>57</v>
      </c>
      <c r="E130" s="39" t="s">
        <v>1188</v>
      </c>
    </row>
    <row r="131" spans="1:5" ht="12.75">
      <c r="A131" s="35" t="s">
        <v>58</v>
      </c>
      <c r="E131" s="40" t="s">
        <v>5</v>
      </c>
    </row>
    <row r="132" spans="1:5" ht="12.75">
      <c r="A132" t="s">
        <v>60</v>
      </c>
      <c r="E132" s="39" t="s">
        <v>5</v>
      </c>
    </row>
    <row r="133" spans="1:16" ht="12.75">
      <c r="A133" t="s">
        <v>50</v>
      </c>
      <c s="34" t="s">
        <v>261</v>
      </c>
      <c s="34" t="s">
        <v>1189</v>
      </c>
      <c s="35" t="s">
        <v>5</v>
      </c>
      <c s="6" t="s">
        <v>1190</v>
      </c>
      <c s="36" t="s">
        <v>1191</v>
      </c>
      <c s="37">
        <v>1</v>
      </c>
      <c s="36">
        <v>0</v>
      </c>
      <c s="36">
        <f>ROUND(G133*H133,6)</f>
      </c>
      <c r="L133" s="38">
        <v>0</v>
      </c>
      <c s="32">
        <f>ROUND(ROUND(L133,2)*ROUND(G133,3),2)</f>
      </c>
      <c s="36" t="s">
        <v>56</v>
      </c>
      <c>
        <f>(M133*21)/100</f>
      </c>
      <c t="s">
        <v>28</v>
      </c>
    </row>
    <row r="134" spans="1:5" ht="12.75">
      <c r="A134" s="35" t="s">
        <v>57</v>
      </c>
      <c r="E134" s="39" t="s">
        <v>1190</v>
      </c>
    </row>
    <row r="135" spans="1:5" ht="12.75">
      <c r="A135" s="35" t="s">
        <v>58</v>
      </c>
      <c r="E135" s="40" t="s">
        <v>5</v>
      </c>
    </row>
    <row r="136" spans="1:5" ht="12.75">
      <c r="A136" t="s">
        <v>60</v>
      </c>
      <c r="E136" s="39" t="s">
        <v>5</v>
      </c>
    </row>
    <row r="137" spans="1:16" ht="12.75">
      <c r="A137" t="s">
        <v>50</v>
      </c>
      <c s="34" t="s">
        <v>264</v>
      </c>
      <c s="34" t="s">
        <v>1192</v>
      </c>
      <c s="35" t="s">
        <v>5</v>
      </c>
      <c s="6" t="s">
        <v>1193</v>
      </c>
      <c s="36" t="s">
        <v>1191</v>
      </c>
      <c s="37">
        <v>1</v>
      </c>
      <c s="36">
        <v>0</v>
      </c>
      <c s="36">
        <f>ROUND(G137*H137,6)</f>
      </c>
      <c r="L137" s="38">
        <v>0</v>
      </c>
      <c s="32">
        <f>ROUND(ROUND(L137,2)*ROUND(G137,3),2)</f>
      </c>
      <c s="36" t="s">
        <v>56</v>
      </c>
      <c>
        <f>(M137*21)/100</f>
      </c>
      <c t="s">
        <v>28</v>
      </c>
    </row>
    <row r="138" spans="1:5" ht="12.75">
      <c r="A138" s="35" t="s">
        <v>57</v>
      </c>
      <c r="E138" s="39" t="s">
        <v>1193</v>
      </c>
    </row>
    <row r="139" spans="1:5" ht="12.75">
      <c r="A139" s="35" t="s">
        <v>58</v>
      </c>
      <c r="E139" s="40" t="s">
        <v>5</v>
      </c>
    </row>
    <row r="140" spans="1:5" ht="12.75">
      <c r="A140" t="s">
        <v>60</v>
      </c>
      <c r="E140" s="39" t="s">
        <v>5</v>
      </c>
    </row>
    <row r="141" spans="1:16" ht="12.75">
      <c r="A141" t="s">
        <v>50</v>
      </c>
      <c s="34" t="s">
        <v>267</v>
      </c>
      <c s="34" t="s">
        <v>1194</v>
      </c>
      <c s="35" t="s">
        <v>5</v>
      </c>
      <c s="6" t="s">
        <v>1195</v>
      </c>
      <c s="36" t="s">
        <v>1191</v>
      </c>
      <c s="37">
        <v>2</v>
      </c>
      <c s="36">
        <v>0</v>
      </c>
      <c s="36">
        <f>ROUND(G141*H141,6)</f>
      </c>
      <c r="L141" s="38">
        <v>0</v>
      </c>
      <c s="32">
        <f>ROUND(ROUND(L141,2)*ROUND(G141,3),2)</f>
      </c>
      <c s="36" t="s">
        <v>56</v>
      </c>
      <c>
        <f>(M141*21)/100</f>
      </c>
      <c t="s">
        <v>28</v>
      </c>
    </row>
    <row r="142" spans="1:5" ht="12.75">
      <c r="A142" s="35" t="s">
        <v>57</v>
      </c>
      <c r="E142" s="39" t="s">
        <v>1195</v>
      </c>
    </row>
    <row r="143" spans="1:5" ht="12.75">
      <c r="A143" s="35" t="s">
        <v>58</v>
      </c>
      <c r="E143" s="40" t="s">
        <v>5</v>
      </c>
    </row>
    <row r="144" spans="1:5" ht="12.75">
      <c r="A144" t="s">
        <v>60</v>
      </c>
      <c r="E144" s="39" t="s">
        <v>5</v>
      </c>
    </row>
    <row r="145" spans="1:16" ht="12.75">
      <c r="A145" t="s">
        <v>50</v>
      </c>
      <c s="34" t="s">
        <v>271</v>
      </c>
      <c s="34" t="s">
        <v>1196</v>
      </c>
      <c s="35" t="s">
        <v>5</v>
      </c>
      <c s="6" t="s">
        <v>1197</v>
      </c>
      <c s="36" t="s">
        <v>1191</v>
      </c>
      <c s="37">
        <v>1</v>
      </c>
      <c s="36">
        <v>0</v>
      </c>
      <c s="36">
        <f>ROUND(G145*H145,6)</f>
      </c>
      <c r="L145" s="38">
        <v>0</v>
      </c>
      <c s="32">
        <f>ROUND(ROUND(L145,2)*ROUND(G145,3),2)</f>
      </c>
      <c s="36" t="s">
        <v>56</v>
      </c>
      <c>
        <f>(M145*21)/100</f>
      </c>
      <c t="s">
        <v>28</v>
      </c>
    </row>
    <row r="146" spans="1:5" ht="12.75">
      <c r="A146" s="35" t="s">
        <v>57</v>
      </c>
      <c r="E146" s="39" t="s">
        <v>1197</v>
      </c>
    </row>
    <row r="147" spans="1:5" ht="12.75">
      <c r="A147" s="35" t="s">
        <v>58</v>
      </c>
      <c r="E147" s="40" t="s">
        <v>5</v>
      </c>
    </row>
    <row r="148" spans="1:5" ht="12.75">
      <c r="A148" t="s">
        <v>60</v>
      </c>
      <c r="E148" s="39" t="s">
        <v>5</v>
      </c>
    </row>
    <row r="149" spans="1:16" ht="12.75">
      <c r="A149" t="s">
        <v>50</v>
      </c>
      <c s="34" t="s">
        <v>274</v>
      </c>
      <c s="34" t="s">
        <v>1198</v>
      </c>
      <c s="35" t="s">
        <v>5</v>
      </c>
      <c s="6" t="s">
        <v>1199</v>
      </c>
      <c s="36" t="s">
        <v>1191</v>
      </c>
      <c s="37">
        <v>2</v>
      </c>
      <c s="36">
        <v>0</v>
      </c>
      <c s="36">
        <f>ROUND(G149*H149,6)</f>
      </c>
      <c r="L149" s="38">
        <v>0</v>
      </c>
      <c s="32">
        <f>ROUND(ROUND(L149,2)*ROUND(G149,3),2)</f>
      </c>
      <c s="36" t="s">
        <v>56</v>
      </c>
      <c>
        <f>(M149*21)/100</f>
      </c>
      <c t="s">
        <v>28</v>
      </c>
    </row>
    <row r="150" spans="1:5" ht="12.75">
      <c r="A150" s="35" t="s">
        <v>57</v>
      </c>
      <c r="E150" s="39" t="s">
        <v>1199</v>
      </c>
    </row>
    <row r="151" spans="1:5" ht="12.75">
      <c r="A151" s="35" t="s">
        <v>58</v>
      </c>
      <c r="E151" s="40" t="s">
        <v>5</v>
      </c>
    </row>
    <row r="152" spans="1:5" ht="12.75">
      <c r="A152" t="s">
        <v>60</v>
      </c>
      <c r="E152" s="39" t="s">
        <v>5</v>
      </c>
    </row>
    <row r="153" spans="1:16" ht="25.5">
      <c r="A153" t="s">
        <v>50</v>
      </c>
      <c s="34" t="s">
        <v>277</v>
      </c>
      <c s="34" t="s">
        <v>1200</v>
      </c>
      <c s="35" t="s">
        <v>5</v>
      </c>
      <c s="6" t="s">
        <v>1201</v>
      </c>
      <c s="36" t="s">
        <v>1191</v>
      </c>
      <c s="37">
        <v>2</v>
      </c>
      <c s="36">
        <v>0</v>
      </c>
      <c s="36">
        <f>ROUND(G153*H153,6)</f>
      </c>
      <c r="L153" s="38">
        <v>0</v>
      </c>
      <c s="32">
        <f>ROUND(ROUND(L153,2)*ROUND(G153,3),2)</f>
      </c>
      <c s="36" t="s">
        <v>56</v>
      </c>
      <c>
        <f>(M153*21)/100</f>
      </c>
      <c t="s">
        <v>28</v>
      </c>
    </row>
    <row r="154" spans="1:5" ht="25.5">
      <c r="A154" s="35" t="s">
        <v>57</v>
      </c>
      <c r="E154" s="39" t="s">
        <v>1201</v>
      </c>
    </row>
    <row r="155" spans="1:5" ht="12.75">
      <c r="A155" s="35" t="s">
        <v>58</v>
      </c>
      <c r="E155" s="40" t="s">
        <v>5</v>
      </c>
    </row>
    <row r="156" spans="1:5" ht="12.75">
      <c r="A156" t="s">
        <v>60</v>
      </c>
      <c r="E156" s="39" t="s">
        <v>5</v>
      </c>
    </row>
    <row r="157" spans="1:16" ht="25.5">
      <c r="A157" t="s">
        <v>50</v>
      </c>
      <c s="34" t="s">
        <v>280</v>
      </c>
      <c s="34" t="s">
        <v>1202</v>
      </c>
      <c s="35" t="s">
        <v>5</v>
      </c>
      <c s="6" t="s">
        <v>1203</v>
      </c>
      <c s="36" t="s">
        <v>1191</v>
      </c>
      <c s="37">
        <v>1</v>
      </c>
      <c s="36">
        <v>0</v>
      </c>
      <c s="36">
        <f>ROUND(G157*H157,6)</f>
      </c>
      <c r="L157" s="38">
        <v>0</v>
      </c>
      <c s="32">
        <f>ROUND(ROUND(L157,2)*ROUND(G157,3),2)</f>
      </c>
      <c s="36" t="s">
        <v>56</v>
      </c>
      <c>
        <f>(M157*21)/100</f>
      </c>
      <c t="s">
        <v>28</v>
      </c>
    </row>
    <row r="158" spans="1:5" ht="25.5">
      <c r="A158" s="35" t="s">
        <v>57</v>
      </c>
      <c r="E158" s="39" t="s">
        <v>1203</v>
      </c>
    </row>
    <row r="159" spans="1:5" ht="12.75">
      <c r="A159" s="35" t="s">
        <v>58</v>
      </c>
      <c r="E159" s="40" t="s">
        <v>5</v>
      </c>
    </row>
    <row r="160" spans="1:5" ht="12.75">
      <c r="A160" t="s">
        <v>60</v>
      </c>
      <c r="E160" s="39" t="s">
        <v>5</v>
      </c>
    </row>
    <row r="161" spans="1:16" ht="12.75">
      <c r="A161" t="s">
        <v>50</v>
      </c>
      <c s="34" t="s">
        <v>285</v>
      </c>
      <c s="34" t="s">
        <v>1204</v>
      </c>
      <c s="35" t="s">
        <v>5</v>
      </c>
      <c s="6" t="s">
        <v>1205</v>
      </c>
      <c s="36" t="s">
        <v>1191</v>
      </c>
      <c s="37">
        <v>3</v>
      </c>
      <c s="36">
        <v>0</v>
      </c>
      <c s="36">
        <f>ROUND(G161*H161,6)</f>
      </c>
      <c r="L161" s="38">
        <v>0</v>
      </c>
      <c s="32">
        <f>ROUND(ROUND(L161,2)*ROUND(G161,3),2)</f>
      </c>
      <c s="36" t="s">
        <v>56</v>
      </c>
      <c>
        <f>(M161*21)/100</f>
      </c>
      <c t="s">
        <v>28</v>
      </c>
    </row>
    <row r="162" spans="1:5" ht="12.75">
      <c r="A162" s="35" t="s">
        <v>57</v>
      </c>
      <c r="E162" s="39" t="s">
        <v>1205</v>
      </c>
    </row>
    <row r="163" spans="1:5" ht="12.75">
      <c r="A163" s="35" t="s">
        <v>58</v>
      </c>
      <c r="E163" s="40" t="s">
        <v>5</v>
      </c>
    </row>
    <row r="164" spans="1:5" ht="12.75">
      <c r="A164" t="s">
        <v>60</v>
      </c>
      <c r="E164" s="39" t="s">
        <v>5</v>
      </c>
    </row>
    <row r="165" spans="1:16" ht="25.5">
      <c r="A165" t="s">
        <v>50</v>
      </c>
      <c s="34" t="s">
        <v>288</v>
      </c>
      <c s="34" t="s">
        <v>1206</v>
      </c>
      <c s="35" t="s">
        <v>5</v>
      </c>
      <c s="6" t="s">
        <v>1207</v>
      </c>
      <c s="36" t="s">
        <v>1191</v>
      </c>
      <c s="37">
        <v>4</v>
      </c>
      <c s="36">
        <v>0</v>
      </c>
      <c s="36">
        <f>ROUND(G165*H165,6)</f>
      </c>
      <c r="L165" s="38">
        <v>0</v>
      </c>
      <c s="32">
        <f>ROUND(ROUND(L165,2)*ROUND(G165,3),2)</f>
      </c>
      <c s="36" t="s">
        <v>56</v>
      </c>
      <c>
        <f>(M165*21)/100</f>
      </c>
      <c t="s">
        <v>28</v>
      </c>
    </row>
    <row r="166" spans="1:5" ht="25.5">
      <c r="A166" s="35" t="s">
        <v>57</v>
      </c>
      <c r="E166" s="39" t="s">
        <v>1207</v>
      </c>
    </row>
    <row r="167" spans="1:5" ht="12.75">
      <c r="A167" s="35" t="s">
        <v>58</v>
      </c>
      <c r="E167" s="40" t="s">
        <v>5</v>
      </c>
    </row>
    <row r="168" spans="1:5" ht="12.75">
      <c r="A168" t="s">
        <v>60</v>
      </c>
      <c r="E168" s="39" t="s">
        <v>5</v>
      </c>
    </row>
    <row r="169" spans="1:16" ht="12.75">
      <c r="A169" t="s">
        <v>50</v>
      </c>
      <c s="34" t="s">
        <v>291</v>
      </c>
      <c s="34" t="s">
        <v>1208</v>
      </c>
      <c s="35" t="s">
        <v>5</v>
      </c>
      <c s="6" t="s">
        <v>1209</v>
      </c>
      <c s="36" t="s">
        <v>1191</v>
      </c>
      <c s="37">
        <v>6</v>
      </c>
      <c s="36">
        <v>0</v>
      </c>
      <c s="36">
        <f>ROUND(G169*H169,6)</f>
      </c>
      <c r="L169" s="38">
        <v>0</v>
      </c>
      <c s="32">
        <f>ROUND(ROUND(L169,2)*ROUND(G169,3),2)</f>
      </c>
      <c s="36" t="s">
        <v>56</v>
      </c>
      <c>
        <f>(M169*21)/100</f>
      </c>
      <c t="s">
        <v>28</v>
      </c>
    </row>
    <row r="170" spans="1:5" ht="12.75">
      <c r="A170" s="35" t="s">
        <v>57</v>
      </c>
      <c r="E170" s="39" t="s">
        <v>1209</v>
      </c>
    </row>
    <row r="171" spans="1:5" ht="12.75">
      <c r="A171" s="35" t="s">
        <v>58</v>
      </c>
      <c r="E171" s="40" t="s">
        <v>5</v>
      </c>
    </row>
    <row r="172" spans="1:5" ht="12.75">
      <c r="A172" t="s">
        <v>60</v>
      </c>
      <c r="E172" s="39" t="s">
        <v>5</v>
      </c>
    </row>
    <row r="173" spans="1:13" ht="12.75">
      <c r="A173" t="s">
        <v>47</v>
      </c>
      <c r="C173" s="31" t="s">
        <v>1024</v>
      </c>
      <c r="E173" s="33" t="s">
        <v>1210</v>
      </c>
      <c r="J173" s="32">
        <f>0</f>
      </c>
      <c s="32">
        <f>0</f>
      </c>
      <c s="32">
        <f>0+L174</f>
      </c>
      <c s="32">
        <f>0+M174</f>
      </c>
    </row>
    <row r="174" spans="1:16" ht="12.75">
      <c r="A174" t="s">
        <v>50</v>
      </c>
      <c s="34" t="s">
        <v>293</v>
      </c>
      <c s="34" t="s">
        <v>1211</v>
      </c>
      <c s="35" t="s">
        <v>5</v>
      </c>
      <c s="6" t="s">
        <v>1212</v>
      </c>
      <c s="36" t="s">
        <v>55</v>
      </c>
      <c s="37">
        <v>25</v>
      </c>
      <c s="36">
        <v>0</v>
      </c>
      <c s="36">
        <f>ROUND(G174*H174,6)</f>
      </c>
      <c r="L174" s="38">
        <v>0</v>
      </c>
      <c s="32">
        <f>ROUND(ROUND(L174,2)*ROUND(G174,3),2)</f>
      </c>
      <c s="36" t="s">
        <v>1130</v>
      </c>
      <c>
        <f>(M174*21)/100</f>
      </c>
      <c t="s">
        <v>28</v>
      </c>
    </row>
    <row r="175" spans="1:5" ht="12.75">
      <c r="A175" s="35" t="s">
        <v>57</v>
      </c>
      <c r="E175" s="39" t="s">
        <v>1212</v>
      </c>
    </row>
    <row r="176" spans="1:5" ht="12.75">
      <c r="A176" s="35" t="s">
        <v>58</v>
      </c>
      <c r="E176" s="40" t="s">
        <v>5</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5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COUNTIFS(L8:L2525,"=0",A8:A2525,"P")+COUNTIFS(L8:L2525,"",A8:A2525,"P")+SUM(Q8:Q2525)</f>
      </c>
    </row>
    <row r="8" spans="1:13" ht="25.5">
      <c r="A8" t="s">
        <v>45</v>
      </c>
      <c r="C8" s="28" t="s">
        <v>1215</v>
      </c>
      <c r="E8" s="30" t="s">
        <v>1214</v>
      </c>
      <c r="J8" s="29">
        <f>0+J9+J74+J107+J128+J145+J282+J295+J304+J377+J394+J431+J540+J689+J754+J791+J820+J833+J882+J899+J1028+J1133+J1274+J1291+J1500+J1693+J1758+J1771+J1856+J1901+J2006+J2059+J2096+J2109+J2122+J2187+J2260+J2265+J2486+J2499+J2504</f>
      </c>
      <c s="29">
        <f>0+K9+K74+K107+K128+K145+K282+K295+K304+K377+K394+K431+K540+K689+K754+K791+K820+K833+K882+K899+K1028+K1133+K1274+K1291+K1500+K1693+K1758+K1771+K1856+K1901+K2006+K2059+K2096+K2109+K2122+K2187+K2260+K2265+K2486+K2499+K2504</f>
      </c>
      <c s="29">
        <f>0+L9+L74+L107+L128+L145+L282+L295+L304+L377+L394+L431+L540+L689+L754+L791+L820+L833+L882+L899+L1028+L1133+L1274+L1291+L1500+L1693+L1758+L1771+L1856+L1901+L2006+L2059+L2096+L2109+L2122+L2187+L2260+L2265+L2486+L2499+L2504</f>
      </c>
      <c s="29">
        <f>0+M9+M74+M107+M128+M145+M282+M295+M304+M377+M394+M431+M540+M689+M754+M791+M820+M833+M882+M899+M1028+M1133+M1274+M1291+M1500+M1693+M1758+M1771+M1856+M1901+M2006+M2059+M2096+M2109+M2122+M2187+M2260+M2265+M2486+M2499+M2504</f>
      </c>
    </row>
    <row r="9" spans="1:13" ht="12.75">
      <c r="A9" t="s">
        <v>47</v>
      </c>
      <c r="C9" s="31" t="s">
        <v>51</v>
      </c>
      <c r="E9" s="33" t="s">
        <v>529</v>
      </c>
      <c r="J9" s="32">
        <f>0</f>
      </c>
      <c s="32">
        <f>0</f>
      </c>
      <c s="32">
        <f>0+L10+L14+L18+L22+L26+L30+L34+L38+L42+L46+L50+L54+L58+L62+L66+L70</f>
      </c>
      <c s="32">
        <f>0+M10+M14+M18+M22+M26+M30+M34+M38+M42+M46+M50+M54+M58+M62+M66+M70</f>
      </c>
    </row>
    <row r="10" spans="1:16" ht="12.75">
      <c r="A10" t="s">
        <v>50</v>
      </c>
      <c s="34" t="s">
        <v>51</v>
      </c>
      <c s="34" t="s">
        <v>1216</v>
      </c>
      <c s="35" t="s">
        <v>5</v>
      </c>
      <c s="6" t="s">
        <v>1217</v>
      </c>
      <c s="36" t="s">
        <v>539</v>
      </c>
      <c s="37">
        <v>3.72</v>
      </c>
      <c s="36">
        <v>0</v>
      </c>
      <c s="36">
        <f>ROUND(G10*H10,6)</f>
      </c>
      <c r="L10" s="38">
        <v>0</v>
      </c>
      <c s="32">
        <f>ROUND(ROUND(L10,2)*ROUND(G10,3),2)</f>
      </c>
      <c s="36" t="s">
        <v>178</v>
      </c>
      <c>
        <f>(M10*21)/100</f>
      </c>
      <c t="s">
        <v>28</v>
      </c>
    </row>
    <row r="11" spans="1:5" ht="12.75">
      <c r="A11" s="35" t="s">
        <v>57</v>
      </c>
      <c r="E11" s="39" t="s">
        <v>1217</v>
      </c>
    </row>
    <row r="12" spans="1:5" ht="76.5">
      <c r="A12" s="35" t="s">
        <v>58</v>
      </c>
      <c r="E12" s="41" t="s">
        <v>1218</v>
      </c>
    </row>
    <row r="13" spans="1:5" ht="12.75">
      <c r="A13" t="s">
        <v>60</v>
      </c>
      <c r="E13" s="39" t="s">
        <v>5</v>
      </c>
    </row>
    <row r="14" spans="1:16" ht="25.5">
      <c r="A14" t="s">
        <v>50</v>
      </c>
      <c s="34" t="s">
        <v>28</v>
      </c>
      <c s="34" t="s">
        <v>1219</v>
      </c>
      <c s="35" t="s">
        <v>5</v>
      </c>
      <c s="6" t="s">
        <v>1220</v>
      </c>
      <c s="36" t="s">
        <v>539</v>
      </c>
      <c s="37">
        <v>3.72</v>
      </c>
      <c s="36">
        <v>0</v>
      </c>
      <c s="36">
        <f>ROUND(G14*H14,6)</f>
      </c>
      <c r="L14" s="38">
        <v>0</v>
      </c>
      <c s="32">
        <f>ROUND(ROUND(L14,2)*ROUND(G14,3),2)</f>
      </c>
      <c s="36" t="s">
        <v>178</v>
      </c>
      <c>
        <f>(M14*21)/100</f>
      </c>
      <c t="s">
        <v>28</v>
      </c>
    </row>
    <row r="15" spans="1:5" ht="38.25">
      <c r="A15" s="35" t="s">
        <v>57</v>
      </c>
      <c r="E15" s="39" t="s">
        <v>1221</v>
      </c>
    </row>
    <row r="16" spans="1:5" ht="25.5">
      <c r="A16" s="35" t="s">
        <v>58</v>
      </c>
      <c r="E16" s="40" t="s">
        <v>1222</v>
      </c>
    </row>
    <row r="17" spans="1:5" ht="12.75">
      <c r="A17" t="s">
        <v>60</v>
      </c>
      <c r="E17" s="39" t="s">
        <v>5</v>
      </c>
    </row>
    <row r="18" spans="1:16" ht="25.5">
      <c r="A18" t="s">
        <v>50</v>
      </c>
      <c s="34" t="s">
        <v>26</v>
      </c>
      <c s="34" t="s">
        <v>734</v>
      </c>
      <c s="35" t="s">
        <v>5</v>
      </c>
      <c s="6" t="s">
        <v>735</v>
      </c>
      <c s="36" t="s">
        <v>539</v>
      </c>
      <c s="37">
        <v>139.847</v>
      </c>
      <c s="36">
        <v>0</v>
      </c>
      <c s="36">
        <f>ROUND(G18*H18,6)</f>
      </c>
      <c r="L18" s="38">
        <v>0</v>
      </c>
      <c s="32">
        <f>ROUND(ROUND(L18,2)*ROUND(G18,3),2)</f>
      </c>
      <c s="36" t="s">
        <v>178</v>
      </c>
      <c>
        <f>(M18*21)/100</f>
      </c>
      <c t="s">
        <v>28</v>
      </c>
    </row>
    <row r="19" spans="1:5" ht="25.5">
      <c r="A19" s="35" t="s">
        <v>57</v>
      </c>
      <c r="E19" s="39" t="s">
        <v>735</v>
      </c>
    </row>
    <row r="20" spans="1:5" ht="127.5">
      <c r="A20" s="35" t="s">
        <v>58</v>
      </c>
      <c r="E20" s="41" t="s">
        <v>1223</v>
      </c>
    </row>
    <row r="21" spans="1:5" ht="12.75">
      <c r="A21" t="s">
        <v>60</v>
      </c>
      <c r="E21" s="39" t="s">
        <v>5</v>
      </c>
    </row>
    <row r="22" spans="1:16" ht="25.5">
      <c r="A22" t="s">
        <v>50</v>
      </c>
      <c s="34" t="s">
        <v>70</v>
      </c>
      <c s="34" t="s">
        <v>547</v>
      </c>
      <c s="35" t="s">
        <v>5</v>
      </c>
      <c s="6" t="s">
        <v>548</v>
      </c>
      <c s="36" t="s">
        <v>539</v>
      </c>
      <c s="37">
        <v>1.903</v>
      </c>
      <c s="36">
        <v>0</v>
      </c>
      <c s="36">
        <f>ROUND(G22*H22,6)</f>
      </c>
      <c r="L22" s="38">
        <v>0</v>
      </c>
      <c s="32">
        <f>ROUND(ROUND(L22,2)*ROUND(G22,3),2)</f>
      </c>
      <c s="36" t="s">
        <v>178</v>
      </c>
      <c>
        <f>(M22*21)/100</f>
      </c>
      <c t="s">
        <v>28</v>
      </c>
    </row>
    <row r="23" spans="1:5" ht="38.25">
      <c r="A23" s="35" t="s">
        <v>57</v>
      </c>
      <c r="E23" s="39" t="s">
        <v>549</v>
      </c>
    </row>
    <row r="24" spans="1:5" ht="63.75">
      <c r="A24" s="35" t="s">
        <v>58</v>
      </c>
      <c r="E24" s="41" t="s">
        <v>1224</v>
      </c>
    </row>
    <row r="25" spans="1:5" ht="12.75">
      <c r="A25" t="s">
        <v>60</v>
      </c>
      <c r="E25" s="39" t="s">
        <v>5</v>
      </c>
    </row>
    <row r="26" spans="1:16" ht="12.75">
      <c r="A26" t="s">
        <v>50</v>
      </c>
      <c s="34" t="s">
        <v>75</v>
      </c>
      <c s="34" t="s">
        <v>585</v>
      </c>
      <c s="35" t="s">
        <v>5</v>
      </c>
      <c s="6" t="s">
        <v>586</v>
      </c>
      <c s="36" t="s">
        <v>55</v>
      </c>
      <c s="37">
        <v>3.806</v>
      </c>
      <c s="36">
        <v>0</v>
      </c>
      <c s="36">
        <f>ROUND(G26*H26,6)</f>
      </c>
      <c r="L26" s="38">
        <v>0</v>
      </c>
      <c s="32">
        <f>ROUND(ROUND(L26,2)*ROUND(G26,3),2)</f>
      </c>
      <c s="36" t="s">
        <v>178</v>
      </c>
      <c>
        <f>(M26*21)/100</f>
      </c>
      <c t="s">
        <v>28</v>
      </c>
    </row>
    <row r="27" spans="1:5" ht="12.75">
      <c r="A27" s="35" t="s">
        <v>57</v>
      </c>
      <c r="E27" s="39" t="s">
        <v>586</v>
      </c>
    </row>
    <row r="28" spans="1:5" ht="25.5">
      <c r="A28" s="35" t="s">
        <v>58</v>
      </c>
      <c r="E28" s="40" t="s">
        <v>1225</v>
      </c>
    </row>
    <row r="29" spans="1:5" ht="12.75">
      <c r="A29" t="s">
        <v>60</v>
      </c>
      <c r="E29" s="39" t="s">
        <v>5</v>
      </c>
    </row>
    <row r="30" spans="1:16" ht="25.5">
      <c r="A30" t="s">
        <v>50</v>
      </c>
      <c s="34" t="s">
        <v>27</v>
      </c>
      <c s="34" t="s">
        <v>554</v>
      </c>
      <c s="35" t="s">
        <v>5</v>
      </c>
      <c s="6" t="s">
        <v>555</v>
      </c>
      <c s="36" t="s">
        <v>539</v>
      </c>
      <c s="37">
        <v>85.037</v>
      </c>
      <c s="36">
        <v>0</v>
      </c>
      <c s="36">
        <f>ROUND(G30*H30,6)</f>
      </c>
      <c r="L30" s="38">
        <v>0</v>
      </c>
      <c s="32">
        <f>ROUND(ROUND(L30,2)*ROUND(G30,3),2)</f>
      </c>
      <c s="36" t="s">
        <v>178</v>
      </c>
      <c>
        <f>(M30*21)/100</f>
      </c>
      <c t="s">
        <v>28</v>
      </c>
    </row>
    <row r="31" spans="1:5" ht="25.5">
      <c r="A31" s="35" t="s">
        <v>57</v>
      </c>
      <c r="E31" s="39" t="s">
        <v>555</v>
      </c>
    </row>
    <row r="32" spans="1:5" ht="140.25">
      <c r="A32" s="35" t="s">
        <v>58</v>
      </c>
      <c r="E32" s="41" t="s">
        <v>1226</v>
      </c>
    </row>
    <row r="33" spans="1:5" ht="12.75">
      <c r="A33" t="s">
        <v>60</v>
      </c>
      <c r="E33" s="39" t="s">
        <v>5</v>
      </c>
    </row>
    <row r="34" spans="1:16" ht="12.75">
      <c r="A34" t="s">
        <v>50</v>
      </c>
      <c s="34" t="s">
        <v>84</v>
      </c>
      <c s="34" t="s">
        <v>557</v>
      </c>
      <c s="35" t="s">
        <v>5</v>
      </c>
      <c s="6" t="s">
        <v>558</v>
      </c>
      <c s="36" t="s">
        <v>539</v>
      </c>
      <c s="37">
        <v>85.037</v>
      </c>
      <c s="36">
        <v>0</v>
      </c>
      <c s="36">
        <f>ROUND(G34*H34,6)</f>
      </c>
      <c r="L34" s="38">
        <v>0</v>
      </c>
      <c s="32">
        <f>ROUND(ROUND(L34,2)*ROUND(G34,3),2)</f>
      </c>
      <c s="36" t="s">
        <v>178</v>
      </c>
      <c>
        <f>(M34*21)/100</f>
      </c>
      <c t="s">
        <v>28</v>
      </c>
    </row>
    <row r="35" spans="1:5" ht="12.75">
      <c r="A35" s="35" t="s">
        <v>57</v>
      </c>
      <c r="E35" s="39" t="s">
        <v>558</v>
      </c>
    </row>
    <row r="36" spans="1:5" ht="38.25">
      <c r="A36" s="35" t="s">
        <v>58</v>
      </c>
      <c r="E36" s="41" t="s">
        <v>1227</v>
      </c>
    </row>
    <row r="37" spans="1:5" ht="12.75">
      <c r="A37" t="s">
        <v>60</v>
      </c>
      <c r="E37" s="39" t="s">
        <v>5</v>
      </c>
    </row>
    <row r="38" spans="1:16" ht="38.25">
      <c r="A38" t="s">
        <v>50</v>
      </c>
      <c s="34" t="s">
        <v>89</v>
      </c>
      <c s="34" t="s">
        <v>739</v>
      </c>
      <c s="35" t="s">
        <v>5</v>
      </c>
      <c s="6" t="s">
        <v>740</v>
      </c>
      <c s="36" t="s">
        <v>539</v>
      </c>
      <c s="37">
        <v>58.53</v>
      </c>
      <c s="36">
        <v>0</v>
      </c>
      <c s="36">
        <f>ROUND(G38*H38,6)</f>
      </c>
      <c r="L38" s="38">
        <v>0</v>
      </c>
      <c s="32">
        <f>ROUND(ROUND(L38,2)*ROUND(G38,3),2)</f>
      </c>
      <c s="36" t="s">
        <v>178</v>
      </c>
      <c>
        <f>(M38*21)/100</f>
      </c>
      <c t="s">
        <v>28</v>
      </c>
    </row>
    <row r="39" spans="1:5" ht="38.25">
      <c r="A39" s="35" t="s">
        <v>57</v>
      </c>
      <c r="E39" s="39" t="s">
        <v>741</v>
      </c>
    </row>
    <row r="40" spans="1:5" ht="63.75">
      <c r="A40" s="35" t="s">
        <v>58</v>
      </c>
      <c r="E40" s="41" t="s">
        <v>1228</v>
      </c>
    </row>
    <row r="41" spans="1:5" ht="12.75">
      <c r="A41" t="s">
        <v>60</v>
      </c>
      <c r="E41" s="39" t="s">
        <v>5</v>
      </c>
    </row>
    <row r="42" spans="1:16" ht="38.25">
      <c r="A42" t="s">
        <v>50</v>
      </c>
      <c s="34" t="s">
        <v>94</v>
      </c>
      <c s="34" t="s">
        <v>743</v>
      </c>
      <c s="35" t="s">
        <v>5</v>
      </c>
      <c s="6" t="s">
        <v>744</v>
      </c>
      <c s="36" t="s">
        <v>539</v>
      </c>
      <c s="37">
        <v>175.59</v>
      </c>
      <c s="36">
        <v>0</v>
      </c>
      <c s="36">
        <f>ROUND(G42*H42,6)</f>
      </c>
      <c r="L42" s="38">
        <v>0</v>
      </c>
      <c s="32">
        <f>ROUND(ROUND(L42,2)*ROUND(G42,3),2)</f>
      </c>
      <c s="36" t="s">
        <v>178</v>
      </c>
      <c>
        <f>(M42*21)/100</f>
      </c>
      <c t="s">
        <v>28</v>
      </c>
    </row>
    <row r="43" spans="1:5" ht="38.25">
      <c r="A43" s="35" t="s">
        <v>57</v>
      </c>
      <c r="E43" s="39" t="s">
        <v>745</v>
      </c>
    </row>
    <row r="44" spans="1:5" ht="25.5">
      <c r="A44" s="35" t="s">
        <v>58</v>
      </c>
      <c r="E44" s="40" t="s">
        <v>1229</v>
      </c>
    </row>
    <row r="45" spans="1:5" ht="12.75">
      <c r="A45" t="s">
        <v>60</v>
      </c>
      <c r="E45" s="39" t="s">
        <v>5</v>
      </c>
    </row>
    <row r="46" spans="1:16" ht="25.5">
      <c r="A46" t="s">
        <v>50</v>
      </c>
      <c s="34" t="s">
        <v>99</v>
      </c>
      <c s="34" t="s">
        <v>52</v>
      </c>
      <c s="35" t="s">
        <v>53</v>
      </c>
      <c s="6" t="s">
        <v>560</v>
      </c>
      <c s="36" t="s">
        <v>55</v>
      </c>
      <c s="37">
        <v>105.354</v>
      </c>
      <c s="36">
        <v>0</v>
      </c>
      <c s="36">
        <f>ROUND(G46*H46,6)</f>
      </c>
      <c r="L46" s="38">
        <v>0</v>
      </c>
      <c s="32">
        <f>ROUND(ROUND(L46,2)*ROUND(G46,3),2)</f>
      </c>
      <c s="36" t="s">
        <v>256</v>
      </c>
      <c>
        <f>(M46*21)/100</f>
      </c>
      <c t="s">
        <v>28</v>
      </c>
    </row>
    <row r="47" spans="1:5" ht="25.5">
      <c r="A47" s="35" t="s">
        <v>57</v>
      </c>
      <c r="E47" s="39" t="s">
        <v>560</v>
      </c>
    </row>
    <row r="48" spans="1:5" ht="38.25">
      <c r="A48" s="35" t="s">
        <v>58</v>
      </c>
      <c r="E48" s="41" t="s">
        <v>1230</v>
      </c>
    </row>
    <row r="49" spans="1:5" ht="102">
      <c r="A49" t="s">
        <v>60</v>
      </c>
      <c r="E49" s="39" t="s">
        <v>258</v>
      </c>
    </row>
    <row r="50" spans="1:16" ht="25.5">
      <c r="A50" t="s">
        <v>50</v>
      </c>
      <c s="34" t="s">
        <v>105</v>
      </c>
      <c s="34" t="s">
        <v>572</v>
      </c>
      <c s="35" t="s">
        <v>5</v>
      </c>
      <c s="6" t="s">
        <v>573</v>
      </c>
      <c s="36" t="s">
        <v>539</v>
      </c>
      <c s="37">
        <v>33</v>
      </c>
      <c s="36">
        <v>0</v>
      </c>
      <c s="36">
        <f>ROUND(G50*H50,6)</f>
      </c>
      <c r="L50" s="38">
        <v>0</v>
      </c>
      <c s="32">
        <f>ROUND(ROUND(L50,2)*ROUND(G50,3),2)</f>
      </c>
      <c s="36" t="s">
        <v>178</v>
      </c>
      <c>
        <f>(M50*21)/100</f>
      </c>
      <c t="s">
        <v>28</v>
      </c>
    </row>
    <row r="51" spans="1:5" ht="25.5">
      <c r="A51" s="35" t="s">
        <v>57</v>
      </c>
      <c r="E51" s="39" t="s">
        <v>573</v>
      </c>
    </row>
    <row r="52" spans="1:5" ht="51">
      <c r="A52" s="35" t="s">
        <v>58</v>
      </c>
      <c r="E52" s="41" t="s">
        <v>1231</v>
      </c>
    </row>
    <row r="53" spans="1:5" ht="12.75">
      <c r="A53" t="s">
        <v>60</v>
      </c>
      <c r="E53" s="39" t="s">
        <v>5</v>
      </c>
    </row>
    <row r="54" spans="1:16" ht="25.5">
      <c r="A54" t="s">
        <v>50</v>
      </c>
      <c s="34" t="s">
        <v>111</v>
      </c>
      <c s="34" t="s">
        <v>575</v>
      </c>
      <c s="35" t="s">
        <v>5</v>
      </c>
      <c s="6" t="s">
        <v>576</v>
      </c>
      <c s="36" t="s">
        <v>177</v>
      </c>
      <c s="37">
        <v>45</v>
      </c>
      <c s="36">
        <v>0</v>
      </c>
      <c s="36">
        <f>ROUND(G54*H54,6)</f>
      </c>
      <c r="L54" s="38">
        <v>0</v>
      </c>
      <c s="32">
        <f>ROUND(ROUND(L54,2)*ROUND(G54,3),2)</f>
      </c>
      <c s="36" t="s">
        <v>178</v>
      </c>
      <c>
        <f>(M54*21)/100</f>
      </c>
      <c t="s">
        <v>28</v>
      </c>
    </row>
    <row r="55" spans="1:5" ht="63.75">
      <c r="A55" s="35" t="s">
        <v>57</v>
      </c>
      <c r="E55" s="39" t="s">
        <v>577</v>
      </c>
    </row>
    <row r="56" spans="1:5" ht="38.25">
      <c r="A56" s="35" t="s">
        <v>58</v>
      </c>
      <c r="E56" s="41" t="s">
        <v>1232</v>
      </c>
    </row>
    <row r="57" spans="1:5" ht="12.75">
      <c r="A57" t="s">
        <v>60</v>
      </c>
      <c r="E57" s="39" t="s">
        <v>5</v>
      </c>
    </row>
    <row r="58" spans="1:16" ht="25.5">
      <c r="A58" t="s">
        <v>50</v>
      </c>
      <c s="34" t="s">
        <v>117</v>
      </c>
      <c s="34" t="s">
        <v>579</v>
      </c>
      <c s="35" t="s">
        <v>5</v>
      </c>
      <c s="6" t="s">
        <v>576</v>
      </c>
      <c s="36" t="s">
        <v>177</v>
      </c>
      <c s="37">
        <v>80</v>
      </c>
      <c s="36">
        <v>0</v>
      </c>
      <c s="36">
        <f>ROUND(G58*H58,6)</f>
      </c>
      <c r="L58" s="38">
        <v>0</v>
      </c>
      <c s="32">
        <f>ROUND(ROUND(L58,2)*ROUND(G58,3),2)</f>
      </c>
      <c s="36" t="s">
        <v>178</v>
      </c>
      <c>
        <f>(M58*21)/100</f>
      </c>
      <c t="s">
        <v>28</v>
      </c>
    </row>
    <row r="59" spans="1:5" ht="63.75">
      <c r="A59" s="35" t="s">
        <v>57</v>
      </c>
      <c r="E59" s="39" t="s">
        <v>580</v>
      </c>
    </row>
    <row r="60" spans="1:5" ht="25.5">
      <c r="A60" s="35" t="s">
        <v>58</v>
      </c>
      <c r="E60" s="40" t="s">
        <v>581</v>
      </c>
    </row>
    <row r="61" spans="1:5" ht="12.75">
      <c r="A61" t="s">
        <v>60</v>
      </c>
      <c r="E61" s="39" t="s">
        <v>5</v>
      </c>
    </row>
    <row r="62" spans="1:16" ht="25.5">
      <c r="A62" t="s">
        <v>50</v>
      </c>
      <c s="34" t="s">
        <v>122</v>
      </c>
      <c s="34" t="s">
        <v>582</v>
      </c>
      <c s="35" t="s">
        <v>5</v>
      </c>
      <c s="6" t="s">
        <v>583</v>
      </c>
      <c s="36" t="s">
        <v>539</v>
      </c>
      <c s="37">
        <v>1.523</v>
      </c>
      <c s="36">
        <v>0</v>
      </c>
      <c s="36">
        <f>ROUND(G62*H62,6)</f>
      </c>
      <c r="L62" s="38">
        <v>0</v>
      </c>
      <c s="32">
        <f>ROUND(ROUND(L62,2)*ROUND(G62,3),2)</f>
      </c>
      <c s="36" t="s">
        <v>178</v>
      </c>
      <c>
        <f>(M62*21)/100</f>
      </c>
      <c t="s">
        <v>28</v>
      </c>
    </row>
    <row r="63" spans="1:5" ht="25.5">
      <c r="A63" s="35" t="s">
        <v>57</v>
      </c>
      <c r="E63" s="39" t="s">
        <v>583</v>
      </c>
    </row>
    <row r="64" spans="1:5" ht="63.75">
      <c r="A64" s="35" t="s">
        <v>58</v>
      </c>
      <c r="E64" s="41" t="s">
        <v>1233</v>
      </c>
    </row>
    <row r="65" spans="1:5" ht="12.75">
      <c r="A65" t="s">
        <v>60</v>
      </c>
      <c r="E65" s="39" t="s">
        <v>5</v>
      </c>
    </row>
    <row r="66" spans="1:16" ht="12.75">
      <c r="A66" t="s">
        <v>50</v>
      </c>
      <c s="34" t="s">
        <v>127</v>
      </c>
      <c s="34" t="s">
        <v>1234</v>
      </c>
      <c s="35" t="s">
        <v>5</v>
      </c>
      <c s="6" t="s">
        <v>1235</v>
      </c>
      <c s="36" t="s">
        <v>55</v>
      </c>
      <c s="37">
        <v>3.046</v>
      </c>
      <c s="36">
        <v>0</v>
      </c>
      <c s="36">
        <f>ROUND(G66*H66,6)</f>
      </c>
      <c r="L66" s="38">
        <v>0</v>
      </c>
      <c s="32">
        <f>ROUND(ROUND(L66,2)*ROUND(G66,3),2)</f>
      </c>
      <c s="36" t="s">
        <v>178</v>
      </c>
      <c>
        <f>(M66*21)/100</f>
      </c>
      <c t="s">
        <v>28</v>
      </c>
    </row>
    <row r="67" spans="1:5" ht="12.75">
      <c r="A67" s="35" t="s">
        <v>57</v>
      </c>
      <c r="E67" s="39" t="s">
        <v>1235</v>
      </c>
    </row>
    <row r="68" spans="1:5" ht="12.75">
      <c r="A68" s="35" t="s">
        <v>58</v>
      </c>
      <c r="E68" s="40" t="s">
        <v>5</v>
      </c>
    </row>
    <row r="69" spans="1:5" ht="12.75">
      <c r="A69" t="s">
        <v>60</v>
      </c>
      <c r="E69" s="39" t="s">
        <v>5</v>
      </c>
    </row>
    <row r="70" spans="1:16" ht="25.5">
      <c r="A70" t="s">
        <v>50</v>
      </c>
      <c s="34" t="s">
        <v>211</v>
      </c>
      <c s="34" t="s">
        <v>1236</v>
      </c>
      <c s="35" t="s">
        <v>5</v>
      </c>
      <c s="6" t="s">
        <v>1237</v>
      </c>
      <c s="36" t="s">
        <v>532</v>
      </c>
      <c s="37">
        <v>357.102</v>
      </c>
      <c s="36">
        <v>0</v>
      </c>
      <c s="36">
        <f>ROUND(G70*H70,6)</f>
      </c>
      <c r="L70" s="38">
        <v>0</v>
      </c>
      <c s="32">
        <f>ROUND(ROUND(L70,2)*ROUND(G70,3),2)</f>
      </c>
      <c s="36" t="s">
        <v>178</v>
      </c>
      <c>
        <f>(M70*21)/100</f>
      </c>
      <c t="s">
        <v>28</v>
      </c>
    </row>
    <row r="71" spans="1:5" ht="25.5">
      <c r="A71" s="35" t="s">
        <v>57</v>
      </c>
      <c r="E71" s="39" t="s">
        <v>1237</v>
      </c>
    </row>
    <row r="72" spans="1:5" ht="140.25">
      <c r="A72" s="35" t="s">
        <v>58</v>
      </c>
      <c r="E72" s="41" t="s">
        <v>1238</v>
      </c>
    </row>
    <row r="73" spans="1:5" ht="12.75">
      <c r="A73" t="s">
        <v>60</v>
      </c>
      <c r="E73" s="39" t="s">
        <v>5</v>
      </c>
    </row>
    <row r="74" spans="1:13" ht="12.75">
      <c r="A74" t="s">
        <v>47</v>
      </c>
      <c r="C74" s="31" t="s">
        <v>99</v>
      </c>
      <c r="E74" s="33" t="s">
        <v>588</v>
      </c>
      <c r="J74" s="32">
        <f>0</f>
      </c>
      <c s="32">
        <f>0</f>
      </c>
      <c s="32">
        <f>0+L75+L79+L83+L87+L91+L95+L99+L103</f>
      </c>
      <c s="32">
        <f>0+M75+M79+M83+M87+M91+M95+M99+M103</f>
      </c>
    </row>
    <row r="75" spans="1:16" ht="25.5">
      <c r="A75" t="s">
        <v>50</v>
      </c>
      <c s="34" t="s">
        <v>215</v>
      </c>
      <c s="34" t="s">
        <v>600</v>
      </c>
      <c s="35" t="s">
        <v>5</v>
      </c>
      <c s="6" t="s">
        <v>601</v>
      </c>
      <c s="36" t="s">
        <v>532</v>
      </c>
      <c s="37">
        <v>15.656</v>
      </c>
      <c s="36">
        <v>0</v>
      </c>
      <c s="36">
        <f>ROUND(G75*H75,6)</f>
      </c>
      <c r="L75" s="38">
        <v>0</v>
      </c>
      <c s="32">
        <f>ROUND(ROUND(L75,2)*ROUND(G75,3),2)</f>
      </c>
      <c s="36" t="s">
        <v>178</v>
      </c>
      <c>
        <f>(M75*21)/100</f>
      </c>
      <c t="s">
        <v>28</v>
      </c>
    </row>
    <row r="76" spans="1:5" ht="38.25">
      <c r="A76" s="35" t="s">
        <v>57</v>
      </c>
      <c r="E76" s="39" t="s">
        <v>602</v>
      </c>
    </row>
    <row r="77" spans="1:5" ht="76.5">
      <c r="A77" s="35" t="s">
        <v>58</v>
      </c>
      <c r="E77" s="41" t="s">
        <v>1239</v>
      </c>
    </row>
    <row r="78" spans="1:5" ht="12.75">
      <c r="A78" t="s">
        <v>60</v>
      </c>
      <c r="E78" s="39" t="s">
        <v>5</v>
      </c>
    </row>
    <row r="79" spans="1:16" ht="25.5">
      <c r="A79" t="s">
        <v>50</v>
      </c>
      <c s="34" t="s">
        <v>218</v>
      </c>
      <c s="34" t="s">
        <v>768</v>
      </c>
      <c s="35" t="s">
        <v>5</v>
      </c>
      <c s="6" t="s">
        <v>601</v>
      </c>
      <c s="36" t="s">
        <v>532</v>
      </c>
      <c s="37">
        <v>39.834</v>
      </c>
      <c s="36">
        <v>0</v>
      </c>
      <c s="36">
        <f>ROUND(G79*H79,6)</f>
      </c>
      <c r="L79" s="38">
        <v>0</v>
      </c>
      <c s="32">
        <f>ROUND(ROUND(L79,2)*ROUND(G79,3),2)</f>
      </c>
      <c s="36" t="s">
        <v>178</v>
      </c>
      <c>
        <f>(M79*21)/100</f>
      </c>
      <c t="s">
        <v>28</v>
      </c>
    </row>
    <row r="80" spans="1:5" ht="38.25">
      <c r="A80" s="35" t="s">
        <v>57</v>
      </c>
      <c r="E80" s="39" t="s">
        <v>769</v>
      </c>
    </row>
    <row r="81" spans="1:5" ht="102">
      <c r="A81" s="35" t="s">
        <v>58</v>
      </c>
      <c r="E81" s="41" t="s">
        <v>1240</v>
      </c>
    </row>
    <row r="82" spans="1:5" ht="12.75">
      <c r="A82" t="s">
        <v>60</v>
      </c>
      <c r="E82" s="39" t="s">
        <v>5</v>
      </c>
    </row>
    <row r="83" spans="1:16" ht="25.5">
      <c r="A83" t="s">
        <v>50</v>
      </c>
      <c s="34" t="s">
        <v>221</v>
      </c>
      <c s="34" t="s">
        <v>1241</v>
      </c>
      <c s="35" t="s">
        <v>5</v>
      </c>
      <c s="6" t="s">
        <v>1242</v>
      </c>
      <c s="36" t="s">
        <v>532</v>
      </c>
      <c s="37">
        <v>3.36</v>
      </c>
      <c s="36">
        <v>0</v>
      </c>
      <c s="36">
        <f>ROUND(G83*H83,6)</f>
      </c>
      <c r="L83" s="38">
        <v>0</v>
      </c>
      <c s="32">
        <f>ROUND(ROUND(L83,2)*ROUND(G83,3),2)</f>
      </c>
      <c s="36" t="s">
        <v>178</v>
      </c>
      <c>
        <f>(M83*21)/100</f>
      </c>
      <c t="s">
        <v>28</v>
      </c>
    </row>
    <row r="84" spans="1:5" ht="38.25">
      <c r="A84" s="35" t="s">
        <v>57</v>
      </c>
      <c r="E84" s="39" t="s">
        <v>1243</v>
      </c>
    </row>
    <row r="85" spans="1:5" ht="76.5">
      <c r="A85" s="35" t="s">
        <v>58</v>
      </c>
      <c r="E85" s="41" t="s">
        <v>1244</v>
      </c>
    </row>
    <row r="86" spans="1:5" ht="12.75">
      <c r="A86" t="s">
        <v>60</v>
      </c>
      <c r="E86" s="39" t="s">
        <v>5</v>
      </c>
    </row>
    <row r="87" spans="1:16" ht="12.75">
      <c r="A87" t="s">
        <v>50</v>
      </c>
      <c s="34" t="s">
        <v>224</v>
      </c>
      <c s="34" t="s">
        <v>1245</v>
      </c>
      <c s="35" t="s">
        <v>5</v>
      </c>
      <c s="6" t="s">
        <v>1246</v>
      </c>
      <c s="36" t="s">
        <v>177</v>
      </c>
      <c s="37">
        <v>2.8</v>
      </c>
      <c s="36">
        <v>0</v>
      </c>
      <c s="36">
        <f>ROUND(G87*H87,6)</f>
      </c>
      <c r="L87" s="38">
        <v>0</v>
      </c>
      <c s="32">
        <f>ROUND(ROUND(L87,2)*ROUND(G87,3),2)</f>
      </c>
      <c s="36" t="s">
        <v>178</v>
      </c>
      <c>
        <f>(M87*21)/100</f>
      </c>
      <c t="s">
        <v>28</v>
      </c>
    </row>
    <row r="88" spans="1:5" ht="12.75">
      <c r="A88" s="35" t="s">
        <v>57</v>
      </c>
      <c r="E88" s="39" t="s">
        <v>1246</v>
      </c>
    </row>
    <row r="89" spans="1:5" ht="12.75">
      <c r="A89" s="35" t="s">
        <v>58</v>
      </c>
      <c r="E89" s="40" t="s">
        <v>5</v>
      </c>
    </row>
    <row r="90" spans="1:5" ht="12.75">
      <c r="A90" t="s">
        <v>60</v>
      </c>
      <c r="E90" s="39" t="s">
        <v>5</v>
      </c>
    </row>
    <row r="91" spans="1:16" ht="25.5">
      <c r="A91" t="s">
        <v>50</v>
      </c>
      <c s="34" t="s">
        <v>227</v>
      </c>
      <c s="34" t="s">
        <v>604</v>
      </c>
      <c s="35" t="s">
        <v>5</v>
      </c>
      <c s="6" t="s">
        <v>605</v>
      </c>
      <c s="36" t="s">
        <v>55</v>
      </c>
      <c s="37">
        <v>17.161</v>
      </c>
      <c s="36">
        <v>0</v>
      </c>
      <c s="36">
        <f>ROUND(G91*H91,6)</f>
      </c>
      <c r="L91" s="38">
        <v>0</v>
      </c>
      <c s="32">
        <f>ROUND(ROUND(L91,2)*ROUND(G91,3),2)</f>
      </c>
      <c s="36" t="s">
        <v>178</v>
      </c>
      <c>
        <f>(M91*21)/100</f>
      </c>
      <c t="s">
        <v>28</v>
      </c>
    </row>
    <row r="92" spans="1:5" ht="25.5">
      <c r="A92" s="35" t="s">
        <v>57</v>
      </c>
      <c r="E92" s="39" t="s">
        <v>605</v>
      </c>
    </row>
    <row r="93" spans="1:5" ht="102">
      <c r="A93" s="35" t="s">
        <v>58</v>
      </c>
      <c r="E93" s="41" t="s">
        <v>1247</v>
      </c>
    </row>
    <row r="94" spans="1:5" ht="12.75">
      <c r="A94" t="s">
        <v>60</v>
      </c>
      <c r="E94" s="39" t="s">
        <v>5</v>
      </c>
    </row>
    <row r="95" spans="1:16" ht="25.5">
      <c r="A95" t="s">
        <v>50</v>
      </c>
      <c s="34" t="s">
        <v>230</v>
      </c>
      <c s="34" t="s">
        <v>617</v>
      </c>
      <c s="35" t="s">
        <v>5</v>
      </c>
      <c s="6" t="s">
        <v>618</v>
      </c>
      <c s="36" t="s">
        <v>55</v>
      </c>
      <c s="37">
        <v>17.161</v>
      </c>
      <c s="36">
        <v>0</v>
      </c>
      <c s="36">
        <f>ROUND(G95*H95,6)</f>
      </c>
      <c r="L95" s="38">
        <v>0</v>
      </c>
      <c s="32">
        <f>ROUND(ROUND(L95,2)*ROUND(G95,3),2)</f>
      </c>
      <c s="36" t="s">
        <v>178</v>
      </c>
      <c>
        <f>(M95*21)/100</f>
      </c>
      <c t="s">
        <v>28</v>
      </c>
    </row>
    <row r="96" spans="1:5" ht="38.25">
      <c r="A96" s="35" t="s">
        <v>57</v>
      </c>
      <c r="E96" s="39" t="s">
        <v>619</v>
      </c>
    </row>
    <row r="97" spans="1:5" ht="12.75">
      <c r="A97" s="35" t="s">
        <v>58</v>
      </c>
      <c r="E97" s="40" t="s">
        <v>5</v>
      </c>
    </row>
    <row r="98" spans="1:5" ht="12.75">
      <c r="A98" t="s">
        <v>60</v>
      </c>
      <c r="E98" s="39" t="s">
        <v>5</v>
      </c>
    </row>
    <row r="99" spans="1:16" ht="25.5">
      <c r="A99" t="s">
        <v>50</v>
      </c>
      <c s="34" t="s">
        <v>233</v>
      </c>
      <c s="34" t="s">
        <v>90</v>
      </c>
      <c s="35" t="s">
        <v>91</v>
      </c>
      <c s="6" t="s">
        <v>611</v>
      </c>
      <c s="36" t="s">
        <v>55</v>
      </c>
      <c s="37">
        <v>3.679</v>
      </c>
      <c s="36">
        <v>0</v>
      </c>
      <c s="36">
        <f>ROUND(G99*H99,6)</f>
      </c>
      <c r="L99" s="38">
        <v>0</v>
      </c>
      <c s="32">
        <f>ROUND(ROUND(L99,2)*ROUND(G99,3),2)</f>
      </c>
      <c s="36" t="s">
        <v>256</v>
      </c>
      <c>
        <f>(M99*21)/100</f>
      </c>
      <c t="s">
        <v>28</v>
      </c>
    </row>
    <row r="100" spans="1:5" ht="25.5">
      <c r="A100" s="35" t="s">
        <v>57</v>
      </c>
      <c r="E100" s="39" t="s">
        <v>611</v>
      </c>
    </row>
    <row r="101" spans="1:5" ht="38.25">
      <c r="A101" s="35" t="s">
        <v>58</v>
      </c>
      <c r="E101" s="41" t="s">
        <v>1248</v>
      </c>
    </row>
    <row r="102" spans="1:5" ht="102">
      <c r="A102" t="s">
        <v>60</v>
      </c>
      <c r="E102" s="39" t="s">
        <v>258</v>
      </c>
    </row>
    <row r="103" spans="1:16" ht="25.5">
      <c r="A103" t="s">
        <v>50</v>
      </c>
      <c s="34" t="s">
        <v>237</v>
      </c>
      <c s="34" t="s">
        <v>61</v>
      </c>
      <c s="35" t="s">
        <v>62</v>
      </c>
      <c s="6" t="s">
        <v>63</v>
      </c>
      <c s="36" t="s">
        <v>55</v>
      </c>
      <c s="37">
        <v>13.482</v>
      </c>
      <c s="36">
        <v>0</v>
      </c>
      <c s="36">
        <f>ROUND(G103*H103,6)</f>
      </c>
      <c r="L103" s="38">
        <v>0</v>
      </c>
      <c s="32">
        <f>ROUND(ROUND(L103,2)*ROUND(G103,3),2)</f>
      </c>
      <c s="36" t="s">
        <v>256</v>
      </c>
      <c>
        <f>(M103*21)/100</f>
      </c>
      <c t="s">
        <v>28</v>
      </c>
    </row>
    <row r="104" spans="1:5" ht="25.5">
      <c r="A104" s="35" t="s">
        <v>57</v>
      </c>
      <c r="E104" s="39" t="s">
        <v>63</v>
      </c>
    </row>
    <row r="105" spans="1:5" ht="38.25">
      <c r="A105" s="35" t="s">
        <v>58</v>
      </c>
      <c r="E105" s="41" t="s">
        <v>1249</v>
      </c>
    </row>
    <row r="106" spans="1:5" ht="102">
      <c r="A106" t="s">
        <v>60</v>
      </c>
      <c r="E106" s="39" t="s">
        <v>258</v>
      </c>
    </row>
    <row r="107" spans="1:13" ht="12.75">
      <c r="A107" t="s">
        <v>47</v>
      </c>
      <c r="C107" s="31" t="s">
        <v>105</v>
      </c>
      <c r="E107" s="33" t="s">
        <v>1250</v>
      </c>
      <c r="J107" s="32">
        <f>0</f>
      </c>
      <c s="32">
        <f>0</f>
      </c>
      <c s="32">
        <f>0+L108+L112+L116+L120+L124</f>
      </c>
      <c s="32">
        <f>0+M108+M112+M116+M120+M124</f>
      </c>
    </row>
    <row r="108" spans="1:16" ht="25.5">
      <c r="A108" t="s">
        <v>50</v>
      </c>
      <c s="34" t="s">
        <v>240</v>
      </c>
      <c s="34" t="s">
        <v>600</v>
      </c>
      <c s="35" t="s">
        <v>5</v>
      </c>
      <c s="6" t="s">
        <v>601</v>
      </c>
      <c s="36" t="s">
        <v>532</v>
      </c>
      <c s="37">
        <v>36.532</v>
      </c>
      <c s="36">
        <v>0</v>
      </c>
      <c s="36">
        <f>ROUND(G108*H108,6)</f>
      </c>
      <c r="L108" s="38">
        <v>0</v>
      </c>
      <c s="32">
        <f>ROUND(ROUND(L108,2)*ROUND(G108,3),2)</f>
      </c>
      <c s="36" t="s">
        <v>178</v>
      </c>
      <c>
        <f>(M108*21)/100</f>
      </c>
      <c t="s">
        <v>28</v>
      </c>
    </row>
    <row r="109" spans="1:5" ht="38.25">
      <c r="A109" s="35" t="s">
        <v>57</v>
      </c>
      <c r="E109" s="39" t="s">
        <v>602</v>
      </c>
    </row>
    <row r="110" spans="1:5" ht="76.5">
      <c r="A110" s="35" t="s">
        <v>58</v>
      </c>
      <c r="E110" s="41" t="s">
        <v>1251</v>
      </c>
    </row>
    <row r="111" spans="1:5" ht="12.75">
      <c r="A111" t="s">
        <v>60</v>
      </c>
      <c r="E111" s="39" t="s">
        <v>5</v>
      </c>
    </row>
    <row r="112" spans="1:16" ht="25.5">
      <c r="A112" t="s">
        <v>50</v>
      </c>
      <c s="34" t="s">
        <v>243</v>
      </c>
      <c s="34" t="s">
        <v>768</v>
      </c>
      <c s="35" t="s">
        <v>5</v>
      </c>
      <c s="6" t="s">
        <v>601</v>
      </c>
      <c s="36" t="s">
        <v>532</v>
      </c>
      <c s="37">
        <v>39.834</v>
      </c>
      <c s="36">
        <v>0</v>
      </c>
      <c s="36">
        <f>ROUND(G112*H112,6)</f>
      </c>
      <c r="L112" s="38">
        <v>0</v>
      </c>
      <c s="32">
        <f>ROUND(ROUND(L112,2)*ROUND(G112,3),2)</f>
      </c>
      <c s="36" t="s">
        <v>178</v>
      </c>
      <c>
        <f>(M112*21)/100</f>
      </c>
      <c t="s">
        <v>28</v>
      </c>
    </row>
    <row r="113" spans="1:5" ht="38.25">
      <c r="A113" s="35" t="s">
        <v>57</v>
      </c>
      <c r="E113" s="39" t="s">
        <v>769</v>
      </c>
    </row>
    <row r="114" spans="1:5" ht="102">
      <c r="A114" s="35" t="s">
        <v>58</v>
      </c>
      <c r="E114" s="41" t="s">
        <v>1252</v>
      </c>
    </row>
    <row r="115" spans="1:5" ht="12.75">
      <c r="A115" t="s">
        <v>60</v>
      </c>
      <c r="E115" s="39" t="s">
        <v>5</v>
      </c>
    </row>
    <row r="116" spans="1:16" ht="25.5">
      <c r="A116" t="s">
        <v>50</v>
      </c>
      <c s="34" t="s">
        <v>246</v>
      </c>
      <c s="34" t="s">
        <v>1253</v>
      </c>
      <c s="35" t="s">
        <v>5</v>
      </c>
      <c s="6" t="s">
        <v>1254</v>
      </c>
      <c s="36" t="s">
        <v>55</v>
      </c>
      <c s="37">
        <v>18.942</v>
      </c>
      <c s="36">
        <v>0</v>
      </c>
      <c s="36">
        <f>ROUND(G116*H116,6)</f>
      </c>
      <c r="L116" s="38">
        <v>0</v>
      </c>
      <c s="32">
        <f>ROUND(ROUND(L116,2)*ROUND(G116,3),2)</f>
      </c>
      <c s="36" t="s">
        <v>178</v>
      </c>
      <c>
        <f>(M116*21)/100</f>
      </c>
      <c t="s">
        <v>28</v>
      </c>
    </row>
    <row r="117" spans="1:5" ht="25.5">
      <c r="A117" s="35" t="s">
        <v>57</v>
      </c>
      <c r="E117" s="39" t="s">
        <v>1254</v>
      </c>
    </row>
    <row r="118" spans="1:5" ht="76.5">
      <c r="A118" s="35" t="s">
        <v>58</v>
      </c>
      <c r="E118" s="41" t="s">
        <v>1255</v>
      </c>
    </row>
    <row r="119" spans="1:5" ht="12.75">
      <c r="A119" t="s">
        <v>60</v>
      </c>
      <c r="E119" s="39" t="s">
        <v>5</v>
      </c>
    </row>
    <row r="120" spans="1:16" ht="25.5">
      <c r="A120" t="s">
        <v>50</v>
      </c>
      <c s="34" t="s">
        <v>249</v>
      </c>
      <c s="34" t="s">
        <v>1256</v>
      </c>
      <c s="35" t="s">
        <v>5</v>
      </c>
      <c s="6" t="s">
        <v>1257</v>
      </c>
      <c s="36" t="s">
        <v>55</v>
      </c>
      <c s="37">
        <v>18.942</v>
      </c>
      <c s="36">
        <v>0</v>
      </c>
      <c s="36">
        <f>ROUND(G120*H120,6)</f>
      </c>
      <c r="L120" s="38">
        <v>0</v>
      </c>
      <c s="32">
        <f>ROUND(ROUND(L120,2)*ROUND(G120,3),2)</f>
      </c>
      <c s="36" t="s">
        <v>178</v>
      </c>
      <c>
        <f>(M120*21)/100</f>
      </c>
      <c t="s">
        <v>28</v>
      </c>
    </row>
    <row r="121" spans="1:5" ht="25.5">
      <c r="A121" s="35" t="s">
        <v>57</v>
      </c>
      <c r="E121" s="39" t="s">
        <v>1257</v>
      </c>
    </row>
    <row r="122" spans="1:5" ht="12.75">
      <c r="A122" s="35" t="s">
        <v>58</v>
      </c>
      <c r="E122" s="40" t="s">
        <v>5</v>
      </c>
    </row>
    <row r="123" spans="1:5" ht="12.75">
      <c r="A123" t="s">
        <v>60</v>
      </c>
      <c r="E123" s="39" t="s">
        <v>5</v>
      </c>
    </row>
    <row r="124" spans="1:16" ht="12.75">
      <c r="A124" t="s">
        <v>50</v>
      </c>
      <c s="34" t="s">
        <v>252</v>
      </c>
      <c s="34" t="s">
        <v>607</v>
      </c>
      <c s="35" t="s">
        <v>5</v>
      </c>
      <c s="6" t="s">
        <v>608</v>
      </c>
      <c s="36" t="s">
        <v>55</v>
      </c>
      <c s="37">
        <v>18.942</v>
      </c>
      <c s="36">
        <v>0</v>
      </c>
      <c s="36">
        <f>ROUND(G124*H124,6)</f>
      </c>
      <c r="L124" s="38">
        <v>0</v>
      </c>
      <c s="32">
        <f>ROUND(ROUND(L124,2)*ROUND(G124,3),2)</f>
      </c>
      <c s="36" t="s">
        <v>178</v>
      </c>
      <c>
        <f>(M124*21)/100</f>
      </c>
      <c t="s">
        <v>28</v>
      </c>
    </row>
    <row r="125" spans="1:5" ht="12.75">
      <c r="A125" s="35" t="s">
        <v>57</v>
      </c>
      <c r="E125" s="39" t="s">
        <v>608</v>
      </c>
    </row>
    <row r="126" spans="1:5" ht="38.25">
      <c r="A126" s="35" t="s">
        <v>58</v>
      </c>
      <c r="E126" s="41" t="s">
        <v>1258</v>
      </c>
    </row>
    <row r="127" spans="1:5" ht="12.75">
      <c r="A127" t="s">
        <v>60</v>
      </c>
      <c r="E127" s="39" t="s">
        <v>5</v>
      </c>
    </row>
    <row r="128" spans="1:13" ht="12.75">
      <c r="A128" t="s">
        <v>47</v>
      </c>
      <c r="C128" s="31" t="s">
        <v>28</v>
      </c>
      <c r="E128" s="33" t="s">
        <v>796</v>
      </c>
      <c r="J128" s="32">
        <f>0</f>
      </c>
      <c s="32">
        <f>0</f>
      </c>
      <c s="32">
        <f>0+L129+L133+L137+L141</f>
      </c>
      <c s="32">
        <f>0+M129+M133+M137+M141</f>
      </c>
    </row>
    <row r="129" spans="1:16" ht="25.5">
      <c r="A129" t="s">
        <v>50</v>
      </c>
      <c s="34" t="s">
        <v>255</v>
      </c>
      <c s="34" t="s">
        <v>1259</v>
      </c>
      <c s="35" t="s">
        <v>5</v>
      </c>
      <c s="6" t="s">
        <v>1260</v>
      </c>
      <c s="36" t="s">
        <v>539</v>
      </c>
      <c s="37">
        <v>2.626</v>
      </c>
      <c s="36">
        <v>0</v>
      </c>
      <c s="36">
        <f>ROUND(G129*H129,6)</f>
      </c>
      <c r="L129" s="38">
        <v>0</v>
      </c>
      <c s="32">
        <f>ROUND(ROUND(L129,2)*ROUND(G129,3),2)</f>
      </c>
      <c s="36" t="s">
        <v>178</v>
      </c>
      <c>
        <f>(M129*21)/100</f>
      </c>
      <c t="s">
        <v>28</v>
      </c>
    </row>
    <row r="130" spans="1:5" ht="25.5">
      <c r="A130" s="35" t="s">
        <v>57</v>
      </c>
      <c r="E130" s="39" t="s">
        <v>1260</v>
      </c>
    </row>
    <row r="131" spans="1:5" ht="51">
      <c r="A131" s="35" t="s">
        <v>58</v>
      </c>
      <c r="E131" s="41" t="s">
        <v>1261</v>
      </c>
    </row>
    <row r="132" spans="1:5" ht="12.75">
      <c r="A132" t="s">
        <v>60</v>
      </c>
      <c r="E132" s="39" t="s">
        <v>5</v>
      </c>
    </row>
    <row r="133" spans="1:16" ht="12.75">
      <c r="A133" t="s">
        <v>50</v>
      </c>
      <c s="34" t="s">
        <v>261</v>
      </c>
      <c s="34" t="s">
        <v>1262</v>
      </c>
      <c s="35" t="s">
        <v>5</v>
      </c>
      <c s="6" t="s">
        <v>1263</v>
      </c>
      <c s="36" t="s">
        <v>532</v>
      </c>
      <c s="37">
        <v>3.282</v>
      </c>
      <c s="36">
        <v>0</v>
      </c>
      <c s="36">
        <f>ROUND(G133*H133,6)</f>
      </c>
      <c r="L133" s="38">
        <v>0</v>
      </c>
      <c s="32">
        <f>ROUND(ROUND(L133,2)*ROUND(G133,3),2)</f>
      </c>
      <c s="36" t="s">
        <v>178</v>
      </c>
      <c>
        <f>(M133*21)/100</f>
      </c>
      <c t="s">
        <v>28</v>
      </c>
    </row>
    <row r="134" spans="1:5" ht="12.75">
      <c r="A134" s="35" t="s">
        <v>57</v>
      </c>
      <c r="E134" s="39" t="s">
        <v>1263</v>
      </c>
    </row>
    <row r="135" spans="1:5" ht="38.25">
      <c r="A135" s="35" t="s">
        <v>58</v>
      </c>
      <c r="E135" s="41" t="s">
        <v>1264</v>
      </c>
    </row>
    <row r="136" spans="1:5" ht="12.75">
      <c r="A136" t="s">
        <v>60</v>
      </c>
      <c r="E136" s="39" t="s">
        <v>5</v>
      </c>
    </row>
    <row r="137" spans="1:16" ht="12.75">
      <c r="A137" t="s">
        <v>50</v>
      </c>
      <c s="34" t="s">
        <v>264</v>
      </c>
      <c s="34" t="s">
        <v>1265</v>
      </c>
      <c s="35" t="s">
        <v>5</v>
      </c>
      <c s="6" t="s">
        <v>1266</v>
      </c>
      <c s="36" t="s">
        <v>532</v>
      </c>
      <c s="37">
        <v>3.282</v>
      </c>
      <c s="36">
        <v>0</v>
      </c>
      <c s="36">
        <f>ROUND(G137*H137,6)</f>
      </c>
      <c r="L137" s="38">
        <v>0</v>
      </c>
      <c s="32">
        <f>ROUND(ROUND(L137,2)*ROUND(G137,3),2)</f>
      </c>
      <c s="36" t="s">
        <v>178</v>
      </c>
      <c>
        <f>(M137*21)/100</f>
      </c>
      <c t="s">
        <v>28</v>
      </c>
    </row>
    <row r="138" spans="1:5" ht="12.75">
      <c r="A138" s="35" t="s">
        <v>57</v>
      </c>
      <c r="E138" s="39" t="s">
        <v>1266</v>
      </c>
    </row>
    <row r="139" spans="1:5" ht="12.75">
      <c r="A139" s="35" t="s">
        <v>58</v>
      </c>
      <c r="E139" s="40" t="s">
        <v>5</v>
      </c>
    </row>
    <row r="140" spans="1:5" ht="12.75">
      <c r="A140" t="s">
        <v>60</v>
      </c>
      <c r="E140" s="39" t="s">
        <v>5</v>
      </c>
    </row>
    <row r="141" spans="1:16" ht="12.75">
      <c r="A141" t="s">
        <v>50</v>
      </c>
      <c s="34" t="s">
        <v>267</v>
      </c>
      <c s="34" t="s">
        <v>1267</v>
      </c>
      <c s="35" t="s">
        <v>5</v>
      </c>
      <c s="6" t="s">
        <v>1268</v>
      </c>
      <c s="36" t="s">
        <v>539</v>
      </c>
      <c s="37">
        <v>0.656</v>
      </c>
      <c s="36">
        <v>0</v>
      </c>
      <c s="36">
        <f>ROUND(G141*H141,6)</f>
      </c>
      <c r="L141" s="38">
        <v>0</v>
      </c>
      <c s="32">
        <f>ROUND(ROUND(L141,2)*ROUND(G141,3),2)</f>
      </c>
      <c s="36" t="s">
        <v>178</v>
      </c>
      <c>
        <f>(M141*21)/100</f>
      </c>
      <c t="s">
        <v>28</v>
      </c>
    </row>
    <row r="142" spans="1:5" ht="12.75">
      <c r="A142" s="35" t="s">
        <v>57</v>
      </c>
      <c r="E142" s="39" t="s">
        <v>1268</v>
      </c>
    </row>
    <row r="143" spans="1:5" ht="51">
      <c r="A143" s="35" t="s">
        <v>58</v>
      </c>
      <c r="E143" s="41" t="s">
        <v>1269</v>
      </c>
    </row>
    <row r="144" spans="1:5" ht="12.75">
      <c r="A144" t="s">
        <v>60</v>
      </c>
      <c r="E144" s="39" t="s">
        <v>5</v>
      </c>
    </row>
    <row r="145" spans="1:13" ht="12.75">
      <c r="A145" t="s">
        <v>47</v>
      </c>
      <c r="C145" s="31" t="s">
        <v>26</v>
      </c>
      <c r="E145" s="33" t="s">
        <v>803</v>
      </c>
      <c r="J145" s="32">
        <f>0</f>
      </c>
      <c s="32">
        <f>0</f>
      </c>
      <c s="32">
        <f>0+L146+L150+L154+L158+L162+L166+L170+L174+L178+L182+L186+L190+L194+L198+L202+L206+L210+L214+L218+L222+L226+L230+L234+L238+L242+L246+L250+L254+L258+L262+L266+L270+L274+L278</f>
      </c>
      <c s="32">
        <f>0+M146+M150+M154+M158+M162+M166+M170+M174+M178+M182+M186+M190+M194+M198+M202+M206+M210+M214+M218+M222+M226+M230+M234+M238+M242+M246+M250+M254+M258+M262+M266+M270+M274+M278</f>
      </c>
    </row>
    <row r="146" spans="1:16" ht="25.5">
      <c r="A146" t="s">
        <v>50</v>
      </c>
      <c s="34" t="s">
        <v>271</v>
      </c>
      <c s="34" t="s">
        <v>1270</v>
      </c>
      <c s="35" t="s">
        <v>5</v>
      </c>
      <c s="6" t="s">
        <v>1271</v>
      </c>
      <c s="36" t="s">
        <v>55</v>
      </c>
      <c s="37">
        <v>0.375</v>
      </c>
      <c s="36">
        <v>0</v>
      </c>
      <c s="36">
        <f>ROUND(G146*H146,6)</f>
      </c>
      <c r="L146" s="38">
        <v>0</v>
      </c>
      <c s="32">
        <f>ROUND(ROUND(L146,2)*ROUND(G146,3),2)</f>
      </c>
      <c s="36" t="s">
        <v>178</v>
      </c>
      <c>
        <f>(M146*21)/100</f>
      </c>
      <c t="s">
        <v>28</v>
      </c>
    </row>
    <row r="147" spans="1:5" ht="25.5">
      <c r="A147" s="35" t="s">
        <v>57</v>
      </c>
      <c r="E147" s="39" t="s">
        <v>1271</v>
      </c>
    </row>
    <row r="148" spans="1:5" ht="153">
      <c r="A148" s="35" t="s">
        <v>58</v>
      </c>
      <c r="E148" s="41" t="s">
        <v>1272</v>
      </c>
    </row>
    <row r="149" spans="1:5" ht="12.75">
      <c r="A149" t="s">
        <v>60</v>
      </c>
      <c r="E149" s="39" t="s">
        <v>5</v>
      </c>
    </row>
    <row r="150" spans="1:16" ht="12.75">
      <c r="A150" t="s">
        <v>50</v>
      </c>
      <c s="34" t="s">
        <v>274</v>
      </c>
      <c s="34" t="s">
        <v>1273</v>
      </c>
      <c s="35" t="s">
        <v>5</v>
      </c>
      <c s="6" t="s">
        <v>1274</v>
      </c>
      <c s="36" t="s">
        <v>55</v>
      </c>
      <c s="37">
        <v>0.413</v>
      </c>
      <c s="36">
        <v>0</v>
      </c>
      <c s="36">
        <f>ROUND(G150*H150,6)</f>
      </c>
      <c r="L150" s="38">
        <v>0</v>
      </c>
      <c s="32">
        <f>ROUND(ROUND(L150,2)*ROUND(G150,3),2)</f>
      </c>
      <c s="36" t="s">
        <v>178</v>
      </c>
      <c>
        <f>(M150*21)/100</f>
      </c>
      <c t="s">
        <v>28</v>
      </c>
    </row>
    <row r="151" spans="1:5" ht="12.75">
      <c r="A151" s="35" t="s">
        <v>57</v>
      </c>
      <c r="E151" s="39" t="s">
        <v>1274</v>
      </c>
    </row>
    <row r="152" spans="1:5" ht="12.75">
      <c r="A152" s="35" t="s">
        <v>58</v>
      </c>
      <c r="E152" s="40" t="s">
        <v>5</v>
      </c>
    </row>
    <row r="153" spans="1:5" ht="12.75">
      <c r="A153" t="s">
        <v>60</v>
      </c>
      <c r="E153" s="39" t="s">
        <v>5</v>
      </c>
    </row>
    <row r="154" spans="1:16" ht="25.5">
      <c r="A154" t="s">
        <v>50</v>
      </c>
      <c s="34" t="s">
        <v>277</v>
      </c>
      <c s="34" t="s">
        <v>1275</v>
      </c>
      <c s="35" t="s">
        <v>5</v>
      </c>
      <c s="6" t="s">
        <v>1276</v>
      </c>
      <c s="36" t="s">
        <v>55</v>
      </c>
      <c s="37">
        <v>0.486</v>
      </c>
      <c s="36">
        <v>0</v>
      </c>
      <c s="36">
        <f>ROUND(G154*H154,6)</f>
      </c>
      <c r="L154" s="38">
        <v>0</v>
      </c>
      <c s="32">
        <f>ROUND(ROUND(L154,2)*ROUND(G154,3),2)</f>
      </c>
      <c s="36" t="s">
        <v>178</v>
      </c>
      <c>
        <f>(M154*21)/100</f>
      </c>
      <c t="s">
        <v>28</v>
      </c>
    </row>
    <row r="155" spans="1:5" ht="25.5">
      <c r="A155" s="35" t="s">
        <v>57</v>
      </c>
      <c r="E155" s="39" t="s">
        <v>1276</v>
      </c>
    </row>
    <row r="156" spans="1:5" ht="51">
      <c r="A156" s="35" t="s">
        <v>58</v>
      </c>
      <c r="E156" s="41" t="s">
        <v>1277</v>
      </c>
    </row>
    <row r="157" spans="1:5" ht="12.75">
      <c r="A157" t="s">
        <v>60</v>
      </c>
      <c r="E157" s="39" t="s">
        <v>5</v>
      </c>
    </row>
    <row r="158" spans="1:16" ht="12.75">
      <c r="A158" t="s">
        <v>50</v>
      </c>
      <c s="34" t="s">
        <v>280</v>
      </c>
      <c s="34" t="s">
        <v>1278</v>
      </c>
      <c s="35" t="s">
        <v>5</v>
      </c>
      <c s="6" t="s">
        <v>1279</v>
      </c>
      <c s="36" t="s">
        <v>55</v>
      </c>
      <c s="37">
        <v>0.256</v>
      </c>
      <c s="36">
        <v>0</v>
      </c>
      <c s="36">
        <f>ROUND(G158*H158,6)</f>
      </c>
      <c r="L158" s="38">
        <v>0</v>
      </c>
      <c s="32">
        <f>ROUND(ROUND(L158,2)*ROUND(G158,3),2)</f>
      </c>
      <c s="36" t="s">
        <v>178</v>
      </c>
      <c>
        <f>(M158*21)/100</f>
      </c>
      <c t="s">
        <v>28</v>
      </c>
    </row>
    <row r="159" spans="1:5" ht="12.75">
      <c r="A159" s="35" t="s">
        <v>57</v>
      </c>
      <c r="E159" s="39" t="s">
        <v>1279</v>
      </c>
    </row>
    <row r="160" spans="1:5" ht="12.75">
      <c r="A160" s="35" t="s">
        <v>58</v>
      </c>
      <c r="E160" s="40" t="s">
        <v>5</v>
      </c>
    </row>
    <row r="161" spans="1:5" ht="12.75">
      <c r="A161" t="s">
        <v>60</v>
      </c>
      <c r="E161" s="39" t="s">
        <v>5</v>
      </c>
    </row>
    <row r="162" spans="1:16" ht="12.75">
      <c r="A162" t="s">
        <v>50</v>
      </c>
      <c s="34" t="s">
        <v>285</v>
      </c>
      <c s="34" t="s">
        <v>1280</v>
      </c>
      <c s="35" t="s">
        <v>5</v>
      </c>
      <c s="6" t="s">
        <v>1281</v>
      </c>
      <c s="36" t="s">
        <v>55</v>
      </c>
      <c s="37">
        <v>0.278</v>
      </c>
      <c s="36">
        <v>0</v>
      </c>
      <c s="36">
        <f>ROUND(G162*H162,6)</f>
      </c>
      <c r="L162" s="38">
        <v>0</v>
      </c>
      <c s="32">
        <f>ROUND(ROUND(L162,2)*ROUND(G162,3),2)</f>
      </c>
      <c s="36" t="s">
        <v>178</v>
      </c>
      <c>
        <f>(M162*21)/100</f>
      </c>
      <c t="s">
        <v>28</v>
      </c>
    </row>
    <row r="163" spans="1:5" ht="12.75">
      <c r="A163" s="35" t="s">
        <v>57</v>
      </c>
      <c r="E163" s="39" t="s">
        <v>1281</v>
      </c>
    </row>
    <row r="164" spans="1:5" ht="12.75">
      <c r="A164" s="35" t="s">
        <v>58</v>
      </c>
      <c r="E164" s="40" t="s">
        <v>5</v>
      </c>
    </row>
    <row r="165" spans="1:5" ht="12.75">
      <c r="A165" t="s">
        <v>60</v>
      </c>
      <c r="E165" s="39" t="s">
        <v>5</v>
      </c>
    </row>
    <row r="166" spans="1:16" ht="25.5">
      <c r="A166" t="s">
        <v>50</v>
      </c>
      <c s="34" t="s">
        <v>288</v>
      </c>
      <c s="34" t="s">
        <v>1282</v>
      </c>
      <c s="35" t="s">
        <v>5</v>
      </c>
      <c s="6" t="s">
        <v>1283</v>
      </c>
      <c s="36" t="s">
        <v>532</v>
      </c>
      <c s="37">
        <v>3.54</v>
      </c>
      <c s="36">
        <v>0</v>
      </c>
      <c s="36">
        <f>ROUND(G166*H166,6)</f>
      </c>
      <c r="L166" s="38">
        <v>0</v>
      </c>
      <c s="32">
        <f>ROUND(ROUND(L166,2)*ROUND(G166,3),2)</f>
      </c>
      <c s="36" t="s">
        <v>178</v>
      </c>
      <c>
        <f>(M166*21)/100</f>
      </c>
      <c t="s">
        <v>28</v>
      </c>
    </row>
    <row r="167" spans="1:5" ht="25.5">
      <c r="A167" s="35" t="s">
        <v>57</v>
      </c>
      <c r="E167" s="39" t="s">
        <v>1283</v>
      </c>
    </row>
    <row r="168" spans="1:5" ht="89.25">
      <c r="A168" s="35" t="s">
        <v>58</v>
      </c>
      <c r="E168" s="41" t="s">
        <v>1284</v>
      </c>
    </row>
    <row r="169" spans="1:5" ht="12.75">
      <c r="A169" t="s">
        <v>60</v>
      </c>
      <c r="E169" s="39" t="s">
        <v>5</v>
      </c>
    </row>
    <row r="170" spans="1:16" ht="25.5">
      <c r="A170" t="s">
        <v>50</v>
      </c>
      <c s="34" t="s">
        <v>291</v>
      </c>
      <c s="34" t="s">
        <v>1285</v>
      </c>
      <c s="35" t="s">
        <v>5</v>
      </c>
      <c s="6" t="s">
        <v>1286</v>
      </c>
      <c s="36" t="s">
        <v>532</v>
      </c>
      <c s="37">
        <v>4</v>
      </c>
      <c s="36">
        <v>0</v>
      </c>
      <c s="36">
        <f>ROUND(G170*H170,6)</f>
      </c>
      <c r="L170" s="38">
        <v>0</v>
      </c>
      <c s="32">
        <f>ROUND(ROUND(L170,2)*ROUND(G170,3),2)</f>
      </c>
      <c s="36" t="s">
        <v>178</v>
      </c>
      <c>
        <f>(M170*21)/100</f>
      </c>
      <c t="s">
        <v>28</v>
      </c>
    </row>
    <row r="171" spans="1:5" ht="25.5">
      <c r="A171" s="35" t="s">
        <v>57</v>
      </c>
      <c r="E171" s="39" t="s">
        <v>1286</v>
      </c>
    </row>
    <row r="172" spans="1:5" ht="51">
      <c r="A172" s="35" t="s">
        <v>58</v>
      </c>
      <c r="E172" s="41" t="s">
        <v>1287</v>
      </c>
    </row>
    <row r="173" spans="1:5" ht="12.75">
      <c r="A173" t="s">
        <v>60</v>
      </c>
      <c r="E173" s="39" t="s">
        <v>5</v>
      </c>
    </row>
    <row r="174" spans="1:16" ht="12.75">
      <c r="A174" t="s">
        <v>50</v>
      </c>
      <c s="34" t="s">
        <v>293</v>
      </c>
      <c s="34" t="s">
        <v>1288</v>
      </c>
      <c s="35" t="s">
        <v>5</v>
      </c>
      <c s="6" t="s">
        <v>1289</v>
      </c>
      <c s="36" t="s">
        <v>539</v>
      </c>
      <c s="37">
        <v>0.831</v>
      </c>
      <c s="36">
        <v>0</v>
      </c>
      <c s="36">
        <f>ROUND(G174*H174,6)</f>
      </c>
      <c r="L174" s="38">
        <v>0</v>
      </c>
      <c s="32">
        <f>ROUND(ROUND(L174,2)*ROUND(G174,3),2)</f>
      </c>
      <c s="36" t="s">
        <v>178</v>
      </c>
      <c>
        <f>(M174*21)/100</f>
      </c>
      <c t="s">
        <v>28</v>
      </c>
    </row>
    <row r="175" spans="1:5" ht="12.75">
      <c r="A175" s="35" t="s">
        <v>57</v>
      </c>
      <c r="E175" s="39" t="s">
        <v>1289</v>
      </c>
    </row>
    <row r="176" spans="1:5" ht="165.75">
      <c r="A176" s="35" t="s">
        <v>58</v>
      </c>
      <c r="E176" s="41" t="s">
        <v>1290</v>
      </c>
    </row>
    <row r="177" spans="1:5" ht="12.75">
      <c r="A177" t="s">
        <v>60</v>
      </c>
      <c r="E177" s="39" t="s">
        <v>5</v>
      </c>
    </row>
    <row r="178" spans="1:16" ht="25.5">
      <c r="A178" t="s">
        <v>50</v>
      </c>
      <c s="34" t="s">
        <v>294</v>
      </c>
      <c s="34" t="s">
        <v>1291</v>
      </c>
      <c s="35" t="s">
        <v>5</v>
      </c>
      <c s="6" t="s">
        <v>1292</v>
      </c>
      <c s="36" t="s">
        <v>532</v>
      </c>
      <c s="37">
        <v>19.845</v>
      </c>
      <c s="36">
        <v>0</v>
      </c>
      <c s="36">
        <f>ROUND(G178*H178,6)</f>
      </c>
      <c r="L178" s="38">
        <v>0</v>
      </c>
      <c s="32">
        <f>ROUND(ROUND(L178,2)*ROUND(G178,3),2)</f>
      </c>
      <c s="36" t="s">
        <v>178</v>
      </c>
      <c>
        <f>(M178*21)/100</f>
      </c>
      <c t="s">
        <v>28</v>
      </c>
    </row>
    <row r="179" spans="1:5" ht="25.5">
      <c r="A179" s="35" t="s">
        <v>57</v>
      </c>
      <c r="E179" s="39" t="s">
        <v>1292</v>
      </c>
    </row>
    <row r="180" spans="1:5" ht="178.5">
      <c r="A180" s="35" t="s">
        <v>58</v>
      </c>
      <c r="E180" s="41" t="s">
        <v>1293</v>
      </c>
    </row>
    <row r="181" spans="1:5" ht="12.75">
      <c r="A181" t="s">
        <v>60</v>
      </c>
      <c r="E181" s="39" t="s">
        <v>5</v>
      </c>
    </row>
    <row r="182" spans="1:16" ht="12.75">
      <c r="A182" t="s">
        <v>50</v>
      </c>
      <c s="34" t="s">
        <v>297</v>
      </c>
      <c s="34" t="s">
        <v>1294</v>
      </c>
      <c s="35" t="s">
        <v>5</v>
      </c>
      <c s="6" t="s">
        <v>1295</v>
      </c>
      <c s="36" t="s">
        <v>539</v>
      </c>
      <c s="37">
        <v>2.32</v>
      </c>
      <c s="36">
        <v>0</v>
      </c>
      <c s="36">
        <f>ROUND(G182*H182,6)</f>
      </c>
      <c r="L182" s="38">
        <v>0</v>
      </c>
      <c s="32">
        <f>ROUND(ROUND(L182,2)*ROUND(G182,3),2)</f>
      </c>
      <c s="36" t="s">
        <v>178</v>
      </c>
      <c>
        <f>(M182*21)/100</f>
      </c>
      <c t="s">
        <v>28</v>
      </c>
    </row>
    <row r="183" spans="1:5" ht="12.75">
      <c r="A183" s="35" t="s">
        <v>57</v>
      </c>
      <c r="E183" s="39" t="s">
        <v>1295</v>
      </c>
    </row>
    <row r="184" spans="1:5" ht="140.25">
      <c r="A184" s="35" t="s">
        <v>58</v>
      </c>
      <c r="E184" s="41" t="s">
        <v>1296</v>
      </c>
    </row>
    <row r="185" spans="1:5" ht="12.75">
      <c r="A185" t="s">
        <v>60</v>
      </c>
      <c r="E185" s="39" t="s">
        <v>5</v>
      </c>
    </row>
    <row r="186" spans="1:16" ht="25.5">
      <c r="A186" t="s">
        <v>50</v>
      </c>
      <c s="34" t="s">
        <v>300</v>
      </c>
      <c s="34" t="s">
        <v>1297</v>
      </c>
      <c s="35" t="s">
        <v>5</v>
      </c>
      <c s="6" t="s">
        <v>1298</v>
      </c>
      <c s="36" t="s">
        <v>532</v>
      </c>
      <c s="37">
        <v>15.7</v>
      </c>
      <c s="36">
        <v>0</v>
      </c>
      <c s="36">
        <f>ROUND(G186*H186,6)</f>
      </c>
      <c r="L186" s="38">
        <v>0</v>
      </c>
      <c s="32">
        <f>ROUND(ROUND(L186,2)*ROUND(G186,3),2)</f>
      </c>
      <c s="36" t="s">
        <v>178</v>
      </c>
      <c>
        <f>(M186*21)/100</f>
      </c>
      <c t="s">
        <v>28</v>
      </c>
    </row>
    <row r="187" spans="1:5" ht="25.5">
      <c r="A187" s="35" t="s">
        <v>57</v>
      </c>
      <c r="E187" s="39" t="s">
        <v>1298</v>
      </c>
    </row>
    <row r="188" spans="1:5" ht="38.25">
      <c r="A188" s="35" t="s">
        <v>58</v>
      </c>
      <c r="E188" s="40" t="s">
        <v>1299</v>
      </c>
    </row>
    <row r="189" spans="1:5" ht="12.75">
      <c r="A189" t="s">
        <v>60</v>
      </c>
      <c r="E189" s="39" t="s">
        <v>5</v>
      </c>
    </row>
    <row r="190" spans="1:16" ht="25.5">
      <c r="A190" t="s">
        <v>50</v>
      </c>
      <c s="34" t="s">
        <v>302</v>
      </c>
      <c s="34" t="s">
        <v>1300</v>
      </c>
      <c s="35" t="s">
        <v>5</v>
      </c>
      <c s="6" t="s">
        <v>1301</v>
      </c>
      <c s="36" t="s">
        <v>532</v>
      </c>
      <c s="37">
        <v>15.7</v>
      </c>
      <c s="36">
        <v>0</v>
      </c>
      <c s="36">
        <f>ROUND(G190*H190,6)</f>
      </c>
      <c r="L190" s="38">
        <v>0</v>
      </c>
      <c s="32">
        <f>ROUND(ROUND(L190,2)*ROUND(G190,3),2)</f>
      </c>
      <c s="36" t="s">
        <v>178</v>
      </c>
      <c>
        <f>(M190*21)/100</f>
      </c>
      <c t="s">
        <v>28</v>
      </c>
    </row>
    <row r="191" spans="1:5" ht="25.5">
      <c r="A191" s="35" t="s">
        <v>57</v>
      </c>
      <c r="E191" s="39" t="s">
        <v>1301</v>
      </c>
    </row>
    <row r="192" spans="1:5" ht="12.75">
      <c r="A192" s="35" t="s">
        <v>58</v>
      </c>
      <c r="E192" s="40" t="s">
        <v>5</v>
      </c>
    </row>
    <row r="193" spans="1:5" ht="12.75">
      <c r="A193" t="s">
        <v>60</v>
      </c>
      <c r="E193" s="39" t="s">
        <v>5</v>
      </c>
    </row>
    <row r="194" spans="1:16" ht="25.5">
      <c r="A194" t="s">
        <v>50</v>
      </c>
      <c s="34" t="s">
        <v>305</v>
      </c>
      <c s="34" t="s">
        <v>1302</v>
      </c>
      <c s="35" t="s">
        <v>5</v>
      </c>
      <c s="6" t="s">
        <v>1303</v>
      </c>
      <c s="36" t="s">
        <v>55</v>
      </c>
      <c s="37">
        <v>0.116</v>
      </c>
      <c s="36">
        <v>0</v>
      </c>
      <c s="36">
        <f>ROUND(G194*H194,6)</f>
      </c>
      <c r="L194" s="38">
        <v>0</v>
      </c>
      <c s="32">
        <f>ROUND(ROUND(L194,2)*ROUND(G194,3),2)</f>
      </c>
      <c s="36" t="s">
        <v>178</v>
      </c>
      <c>
        <f>(M194*21)/100</f>
      </c>
      <c t="s">
        <v>28</v>
      </c>
    </row>
    <row r="195" spans="1:5" ht="25.5">
      <c r="A195" s="35" t="s">
        <v>57</v>
      </c>
      <c r="E195" s="39" t="s">
        <v>1303</v>
      </c>
    </row>
    <row r="196" spans="1:5" ht="51">
      <c r="A196" s="35" t="s">
        <v>58</v>
      </c>
      <c r="E196" s="41" t="s">
        <v>1304</v>
      </c>
    </row>
    <row r="197" spans="1:5" ht="12.75">
      <c r="A197" t="s">
        <v>60</v>
      </c>
      <c r="E197" s="39" t="s">
        <v>5</v>
      </c>
    </row>
    <row r="198" spans="1:16" ht="25.5">
      <c r="A198" t="s">
        <v>50</v>
      </c>
      <c s="34" t="s">
        <v>306</v>
      </c>
      <c s="34" t="s">
        <v>1305</v>
      </c>
      <c s="35" t="s">
        <v>5</v>
      </c>
      <c s="6" t="s">
        <v>1306</v>
      </c>
      <c s="36" t="s">
        <v>214</v>
      </c>
      <c s="37">
        <v>12</v>
      </c>
      <c s="36">
        <v>0</v>
      </c>
      <c s="36">
        <f>ROUND(G198*H198,6)</f>
      </c>
      <c r="L198" s="38">
        <v>0</v>
      </c>
      <c s="32">
        <f>ROUND(ROUND(L198,2)*ROUND(G198,3),2)</f>
      </c>
      <c s="36" t="s">
        <v>178</v>
      </c>
      <c>
        <f>(M198*21)/100</f>
      </c>
      <c t="s">
        <v>28</v>
      </c>
    </row>
    <row r="199" spans="1:5" ht="25.5">
      <c r="A199" s="35" t="s">
        <v>57</v>
      </c>
      <c r="E199" s="39" t="s">
        <v>1306</v>
      </c>
    </row>
    <row r="200" spans="1:5" ht="127.5">
      <c r="A200" s="35" t="s">
        <v>58</v>
      </c>
      <c r="E200" s="41" t="s">
        <v>1307</v>
      </c>
    </row>
    <row r="201" spans="1:5" ht="12.75">
      <c r="A201" t="s">
        <v>60</v>
      </c>
      <c r="E201" s="39" t="s">
        <v>5</v>
      </c>
    </row>
    <row r="202" spans="1:16" ht="25.5">
      <c r="A202" t="s">
        <v>50</v>
      </c>
      <c s="34" t="s">
        <v>309</v>
      </c>
      <c s="34" t="s">
        <v>1308</v>
      </c>
      <c s="35" t="s">
        <v>5</v>
      </c>
      <c s="6" t="s">
        <v>1309</v>
      </c>
      <c s="36" t="s">
        <v>214</v>
      </c>
      <c s="37">
        <v>4</v>
      </c>
      <c s="36">
        <v>0</v>
      </c>
      <c s="36">
        <f>ROUND(G202*H202,6)</f>
      </c>
      <c r="L202" s="38">
        <v>0</v>
      </c>
      <c s="32">
        <f>ROUND(ROUND(L202,2)*ROUND(G202,3),2)</f>
      </c>
      <c s="36" t="s">
        <v>178</v>
      </c>
      <c>
        <f>(M202*21)/100</f>
      </c>
      <c t="s">
        <v>28</v>
      </c>
    </row>
    <row r="203" spans="1:5" ht="25.5">
      <c r="A203" s="35" t="s">
        <v>57</v>
      </c>
      <c r="E203" s="39" t="s">
        <v>1309</v>
      </c>
    </row>
    <row r="204" spans="1:5" ht="51">
      <c r="A204" s="35" t="s">
        <v>58</v>
      </c>
      <c r="E204" s="41" t="s">
        <v>1310</v>
      </c>
    </row>
    <row r="205" spans="1:5" ht="12.75">
      <c r="A205" t="s">
        <v>60</v>
      </c>
      <c r="E205" s="39" t="s">
        <v>5</v>
      </c>
    </row>
    <row r="206" spans="1:16" ht="25.5">
      <c r="A206" t="s">
        <v>50</v>
      </c>
      <c s="34" t="s">
        <v>310</v>
      </c>
      <c s="34" t="s">
        <v>1311</v>
      </c>
      <c s="35" t="s">
        <v>5</v>
      </c>
      <c s="6" t="s">
        <v>1312</v>
      </c>
      <c s="36" t="s">
        <v>532</v>
      </c>
      <c s="37">
        <v>11.802</v>
      </c>
      <c s="36">
        <v>0</v>
      </c>
      <c s="36">
        <f>ROUND(G206*H206,6)</f>
      </c>
      <c r="L206" s="38">
        <v>0</v>
      </c>
      <c s="32">
        <f>ROUND(ROUND(L206,2)*ROUND(G206,3),2)</f>
      </c>
      <c s="36" t="s">
        <v>178</v>
      </c>
      <c>
        <f>(M206*21)/100</f>
      </c>
      <c t="s">
        <v>28</v>
      </c>
    </row>
    <row r="207" spans="1:5" ht="25.5">
      <c r="A207" s="35" t="s">
        <v>57</v>
      </c>
      <c r="E207" s="39" t="s">
        <v>1312</v>
      </c>
    </row>
    <row r="208" spans="1:5" ht="63.75">
      <c r="A208" s="35" t="s">
        <v>58</v>
      </c>
      <c r="E208" s="41" t="s">
        <v>1313</v>
      </c>
    </row>
    <row r="209" spans="1:5" ht="12.75">
      <c r="A209" t="s">
        <v>60</v>
      </c>
      <c r="E209" s="39" t="s">
        <v>5</v>
      </c>
    </row>
    <row r="210" spans="1:16" ht="25.5">
      <c r="A210" t="s">
        <v>50</v>
      </c>
      <c s="34" t="s">
        <v>311</v>
      </c>
      <c s="34" t="s">
        <v>1314</v>
      </c>
      <c s="35" t="s">
        <v>5</v>
      </c>
      <c s="6" t="s">
        <v>1315</v>
      </c>
      <c s="36" t="s">
        <v>532</v>
      </c>
      <c s="37">
        <v>9.239</v>
      </c>
      <c s="36">
        <v>0</v>
      </c>
      <c s="36">
        <f>ROUND(G210*H210,6)</f>
      </c>
      <c r="L210" s="38">
        <v>0</v>
      </c>
      <c s="32">
        <f>ROUND(ROUND(L210,2)*ROUND(G210,3),2)</f>
      </c>
      <c s="36" t="s">
        <v>178</v>
      </c>
      <c>
        <f>(M210*21)/100</f>
      </c>
      <c t="s">
        <v>28</v>
      </c>
    </row>
    <row r="211" spans="1:5" ht="25.5">
      <c r="A211" s="35" t="s">
        <v>57</v>
      </c>
      <c r="E211" s="39" t="s">
        <v>1315</v>
      </c>
    </row>
    <row r="212" spans="1:5" ht="76.5">
      <c r="A212" s="35" t="s">
        <v>58</v>
      </c>
      <c r="E212" s="41" t="s">
        <v>1316</v>
      </c>
    </row>
    <row r="213" spans="1:5" ht="12.75">
      <c r="A213" t="s">
        <v>60</v>
      </c>
      <c r="E213" s="39" t="s">
        <v>5</v>
      </c>
    </row>
    <row r="214" spans="1:16" ht="25.5">
      <c r="A214" t="s">
        <v>50</v>
      </c>
      <c s="34" t="s">
        <v>314</v>
      </c>
      <c s="34" t="s">
        <v>1317</v>
      </c>
      <c s="35" t="s">
        <v>5</v>
      </c>
      <c s="6" t="s">
        <v>1318</v>
      </c>
      <c s="36" t="s">
        <v>55</v>
      </c>
      <c s="37">
        <v>0.304</v>
      </c>
      <c s="36">
        <v>0</v>
      </c>
      <c s="36">
        <f>ROUND(G214*H214,6)</f>
      </c>
      <c r="L214" s="38">
        <v>0</v>
      </c>
      <c s="32">
        <f>ROUND(ROUND(L214,2)*ROUND(G214,3),2)</f>
      </c>
      <c s="36" t="s">
        <v>178</v>
      </c>
      <c>
        <f>(M214*21)/100</f>
      </c>
      <c t="s">
        <v>28</v>
      </c>
    </row>
    <row r="215" spans="1:5" ht="25.5">
      <c r="A215" s="35" t="s">
        <v>57</v>
      </c>
      <c r="E215" s="39" t="s">
        <v>1318</v>
      </c>
    </row>
    <row r="216" spans="1:5" ht="76.5">
      <c r="A216" s="35" t="s">
        <v>58</v>
      </c>
      <c r="E216" s="41" t="s">
        <v>1319</v>
      </c>
    </row>
    <row r="217" spans="1:5" ht="12.75">
      <c r="A217" t="s">
        <v>60</v>
      </c>
      <c r="E217" s="39" t="s">
        <v>5</v>
      </c>
    </row>
    <row r="218" spans="1:16" ht="25.5">
      <c r="A218" t="s">
        <v>50</v>
      </c>
      <c s="34" t="s">
        <v>317</v>
      </c>
      <c s="34" t="s">
        <v>1320</v>
      </c>
      <c s="35" t="s">
        <v>5</v>
      </c>
      <c s="6" t="s">
        <v>1321</v>
      </c>
      <c s="36" t="s">
        <v>532</v>
      </c>
      <c s="37">
        <v>99.464</v>
      </c>
      <c s="36">
        <v>0</v>
      </c>
      <c s="36">
        <f>ROUND(G218*H218,6)</f>
      </c>
      <c r="L218" s="38">
        <v>0</v>
      </c>
      <c s="32">
        <f>ROUND(ROUND(L218,2)*ROUND(G218,3),2)</f>
      </c>
      <c s="36" t="s">
        <v>178</v>
      </c>
      <c>
        <f>(M218*21)/100</f>
      </c>
      <c t="s">
        <v>28</v>
      </c>
    </row>
    <row r="219" spans="1:5" ht="25.5">
      <c r="A219" s="35" t="s">
        <v>57</v>
      </c>
      <c r="E219" s="39" t="s">
        <v>1321</v>
      </c>
    </row>
    <row r="220" spans="1:5" ht="204">
      <c r="A220" s="35" t="s">
        <v>58</v>
      </c>
      <c r="E220" s="41" t="s">
        <v>1322</v>
      </c>
    </row>
    <row r="221" spans="1:5" ht="12.75">
      <c r="A221" t="s">
        <v>60</v>
      </c>
      <c r="E221" s="39" t="s">
        <v>5</v>
      </c>
    </row>
    <row r="222" spans="1:16" ht="25.5">
      <c r="A222" t="s">
        <v>50</v>
      </c>
      <c s="34" t="s">
        <v>319</v>
      </c>
      <c s="34" t="s">
        <v>1323</v>
      </c>
      <c s="35" t="s">
        <v>5</v>
      </c>
      <c s="6" t="s">
        <v>1324</v>
      </c>
      <c s="36" t="s">
        <v>532</v>
      </c>
      <c s="37">
        <v>22.715</v>
      </c>
      <c s="36">
        <v>0</v>
      </c>
      <c s="36">
        <f>ROUND(G222*H222,6)</f>
      </c>
      <c r="L222" s="38">
        <v>0</v>
      </c>
      <c s="32">
        <f>ROUND(ROUND(L222,2)*ROUND(G222,3),2)</f>
      </c>
      <c s="36" t="s">
        <v>178</v>
      </c>
      <c>
        <f>(M222*21)/100</f>
      </c>
      <c t="s">
        <v>28</v>
      </c>
    </row>
    <row r="223" spans="1:5" ht="25.5">
      <c r="A223" s="35" t="s">
        <v>57</v>
      </c>
      <c r="E223" s="39" t="s">
        <v>1324</v>
      </c>
    </row>
    <row r="224" spans="1:5" ht="89.25">
      <c r="A224" s="35" t="s">
        <v>58</v>
      </c>
      <c r="E224" s="41" t="s">
        <v>1325</v>
      </c>
    </row>
    <row r="225" spans="1:5" ht="12.75">
      <c r="A225" t="s">
        <v>60</v>
      </c>
      <c r="E225" s="39" t="s">
        <v>5</v>
      </c>
    </row>
    <row r="226" spans="1:16" ht="25.5">
      <c r="A226" t="s">
        <v>50</v>
      </c>
      <c s="34" t="s">
        <v>320</v>
      </c>
      <c s="34" t="s">
        <v>1326</v>
      </c>
      <c s="35" t="s">
        <v>5</v>
      </c>
      <c s="6" t="s">
        <v>1327</v>
      </c>
      <c s="36" t="s">
        <v>532</v>
      </c>
      <c s="37">
        <v>4.392</v>
      </c>
      <c s="36">
        <v>0</v>
      </c>
      <c s="36">
        <f>ROUND(G226*H226,6)</f>
      </c>
      <c r="L226" s="38">
        <v>0</v>
      </c>
      <c s="32">
        <f>ROUND(ROUND(L226,2)*ROUND(G226,3),2)</f>
      </c>
      <c s="36" t="s">
        <v>178</v>
      </c>
      <c>
        <f>(M226*21)/100</f>
      </c>
      <c t="s">
        <v>28</v>
      </c>
    </row>
    <row r="227" spans="1:5" ht="25.5">
      <c r="A227" s="35" t="s">
        <v>57</v>
      </c>
      <c r="E227" s="39" t="s">
        <v>1327</v>
      </c>
    </row>
    <row r="228" spans="1:5" ht="63.75">
      <c r="A228" s="35" t="s">
        <v>58</v>
      </c>
      <c r="E228" s="41" t="s">
        <v>1328</v>
      </c>
    </row>
    <row r="229" spans="1:5" ht="12.75">
      <c r="A229" t="s">
        <v>60</v>
      </c>
      <c r="E229" s="39" t="s">
        <v>5</v>
      </c>
    </row>
    <row r="230" spans="1:16" ht="25.5">
      <c r="A230" t="s">
        <v>50</v>
      </c>
      <c s="34" t="s">
        <v>321</v>
      </c>
      <c s="34" t="s">
        <v>1329</v>
      </c>
      <c s="35" t="s">
        <v>5</v>
      </c>
      <c s="6" t="s">
        <v>1330</v>
      </c>
      <c s="36" t="s">
        <v>532</v>
      </c>
      <c s="37">
        <v>51.128</v>
      </c>
      <c s="36">
        <v>0</v>
      </c>
      <c s="36">
        <f>ROUND(G230*H230,6)</f>
      </c>
      <c r="L230" s="38">
        <v>0</v>
      </c>
      <c s="32">
        <f>ROUND(ROUND(L230,2)*ROUND(G230,3),2)</f>
      </c>
      <c s="36" t="s">
        <v>178</v>
      </c>
      <c>
        <f>(M230*21)/100</f>
      </c>
      <c t="s">
        <v>28</v>
      </c>
    </row>
    <row r="231" spans="1:5" ht="25.5">
      <c r="A231" s="35" t="s">
        <v>57</v>
      </c>
      <c r="E231" s="39" t="s">
        <v>1330</v>
      </c>
    </row>
    <row r="232" spans="1:5" ht="178.5">
      <c r="A232" s="35" t="s">
        <v>58</v>
      </c>
      <c r="E232" s="41" t="s">
        <v>1331</v>
      </c>
    </row>
    <row r="233" spans="1:5" ht="12.75">
      <c r="A233" t="s">
        <v>60</v>
      </c>
      <c r="E233" s="39" t="s">
        <v>5</v>
      </c>
    </row>
    <row r="234" spans="1:16" ht="12.75">
      <c r="A234" t="s">
        <v>50</v>
      </c>
      <c s="34" t="s">
        <v>324</v>
      </c>
      <c s="34" t="s">
        <v>1332</v>
      </c>
      <c s="35" t="s">
        <v>5</v>
      </c>
      <c s="6" t="s">
        <v>1333</v>
      </c>
      <c s="36" t="s">
        <v>177</v>
      </c>
      <c s="37">
        <v>106.62</v>
      </c>
      <c s="36">
        <v>0</v>
      </c>
      <c s="36">
        <f>ROUND(G234*H234,6)</f>
      </c>
      <c r="L234" s="38">
        <v>0</v>
      </c>
      <c s="32">
        <f>ROUND(ROUND(L234,2)*ROUND(G234,3),2)</f>
      </c>
      <c s="36" t="s">
        <v>178</v>
      </c>
      <c>
        <f>(M234*21)/100</f>
      </c>
      <c t="s">
        <v>28</v>
      </c>
    </row>
    <row r="235" spans="1:5" ht="12.75">
      <c r="A235" s="35" t="s">
        <v>57</v>
      </c>
      <c r="E235" s="39" t="s">
        <v>1333</v>
      </c>
    </row>
    <row r="236" spans="1:5" ht="153">
      <c r="A236" s="35" t="s">
        <v>58</v>
      </c>
      <c r="E236" s="41" t="s">
        <v>1334</v>
      </c>
    </row>
    <row r="237" spans="1:5" ht="12.75">
      <c r="A237" t="s">
        <v>60</v>
      </c>
      <c r="E237" s="39" t="s">
        <v>5</v>
      </c>
    </row>
    <row r="238" spans="1:16" ht="12.75">
      <c r="A238" t="s">
        <v>50</v>
      </c>
      <c s="34" t="s">
        <v>325</v>
      </c>
      <c s="34" t="s">
        <v>1335</v>
      </c>
      <c s="35" t="s">
        <v>5</v>
      </c>
      <c s="6" t="s">
        <v>1336</v>
      </c>
      <c s="36" t="s">
        <v>177</v>
      </c>
      <c s="37">
        <v>25.98</v>
      </c>
      <c s="36">
        <v>0</v>
      </c>
      <c s="36">
        <f>ROUND(G238*H238,6)</f>
      </c>
      <c r="L238" s="38">
        <v>0</v>
      </c>
      <c s="32">
        <f>ROUND(ROUND(L238,2)*ROUND(G238,3),2)</f>
      </c>
      <c s="36" t="s">
        <v>178</v>
      </c>
      <c>
        <f>(M238*21)/100</f>
      </c>
      <c t="s">
        <v>28</v>
      </c>
    </row>
    <row r="239" spans="1:5" ht="12.75">
      <c r="A239" s="35" t="s">
        <v>57</v>
      </c>
      <c r="E239" s="39" t="s">
        <v>1336</v>
      </c>
    </row>
    <row r="240" spans="1:5" ht="63.75">
      <c r="A240" s="35" t="s">
        <v>58</v>
      </c>
      <c r="E240" s="41" t="s">
        <v>1337</v>
      </c>
    </row>
    <row r="241" spans="1:5" ht="12.75">
      <c r="A241" t="s">
        <v>60</v>
      </c>
      <c r="E241" s="39" t="s">
        <v>5</v>
      </c>
    </row>
    <row r="242" spans="1:16" ht="12.75">
      <c r="A242" t="s">
        <v>50</v>
      </c>
      <c s="34" t="s">
        <v>327</v>
      </c>
      <c s="34" t="s">
        <v>1338</v>
      </c>
      <c s="35" t="s">
        <v>5</v>
      </c>
      <c s="6" t="s">
        <v>1339</v>
      </c>
      <c s="36" t="s">
        <v>177</v>
      </c>
      <c s="37">
        <v>8.25</v>
      </c>
      <c s="36">
        <v>0</v>
      </c>
      <c s="36">
        <f>ROUND(G242*H242,6)</f>
      </c>
      <c r="L242" s="38">
        <v>0</v>
      </c>
      <c s="32">
        <f>ROUND(ROUND(L242,2)*ROUND(G242,3),2)</f>
      </c>
      <c s="36" t="s">
        <v>178</v>
      </c>
      <c>
        <f>(M242*21)/100</f>
      </c>
      <c t="s">
        <v>28</v>
      </c>
    </row>
    <row r="243" spans="1:5" ht="12.75">
      <c r="A243" s="35" t="s">
        <v>57</v>
      </c>
      <c r="E243" s="39" t="s">
        <v>1339</v>
      </c>
    </row>
    <row r="244" spans="1:5" ht="51">
      <c r="A244" s="35" t="s">
        <v>58</v>
      </c>
      <c r="E244" s="41" t="s">
        <v>1340</v>
      </c>
    </row>
    <row r="245" spans="1:5" ht="12.75">
      <c r="A245" t="s">
        <v>60</v>
      </c>
      <c r="E245" s="39" t="s">
        <v>5</v>
      </c>
    </row>
    <row r="246" spans="1:16" ht="25.5">
      <c r="A246" t="s">
        <v>50</v>
      </c>
      <c s="34" t="s">
        <v>328</v>
      </c>
      <c s="34" t="s">
        <v>1341</v>
      </c>
      <c s="35" t="s">
        <v>5</v>
      </c>
      <c s="6" t="s">
        <v>1342</v>
      </c>
      <c s="36" t="s">
        <v>532</v>
      </c>
      <c s="37">
        <v>80.875</v>
      </c>
      <c s="36">
        <v>0</v>
      </c>
      <c s="36">
        <f>ROUND(G246*H246,6)</f>
      </c>
      <c r="L246" s="38">
        <v>0</v>
      </c>
      <c s="32">
        <f>ROUND(ROUND(L246,2)*ROUND(G246,3),2)</f>
      </c>
      <c s="36" t="s">
        <v>178</v>
      </c>
      <c>
        <f>(M246*21)/100</f>
      </c>
      <c t="s">
        <v>28</v>
      </c>
    </row>
    <row r="247" spans="1:5" ht="25.5">
      <c r="A247" s="35" t="s">
        <v>57</v>
      </c>
      <c r="E247" s="39" t="s">
        <v>1342</v>
      </c>
    </row>
    <row r="248" spans="1:5" ht="293.25">
      <c r="A248" s="35" t="s">
        <v>58</v>
      </c>
      <c r="E248" s="41" t="s">
        <v>1343</v>
      </c>
    </row>
    <row r="249" spans="1:5" ht="12.75">
      <c r="A249" t="s">
        <v>60</v>
      </c>
      <c r="E249" s="39" t="s">
        <v>5</v>
      </c>
    </row>
    <row r="250" spans="1:16" ht="25.5">
      <c r="A250" t="s">
        <v>50</v>
      </c>
      <c s="34" t="s">
        <v>329</v>
      </c>
      <c s="34" t="s">
        <v>1344</v>
      </c>
      <c s="35" t="s">
        <v>5</v>
      </c>
      <c s="6" t="s">
        <v>1345</v>
      </c>
      <c s="36" t="s">
        <v>532</v>
      </c>
      <c s="37">
        <v>4.268</v>
      </c>
      <c s="36">
        <v>0</v>
      </c>
      <c s="36">
        <f>ROUND(G250*H250,6)</f>
      </c>
      <c r="L250" s="38">
        <v>0</v>
      </c>
      <c s="32">
        <f>ROUND(ROUND(L250,2)*ROUND(G250,3),2)</f>
      </c>
      <c s="36" t="s">
        <v>178</v>
      </c>
      <c>
        <f>(M250*21)/100</f>
      </c>
      <c t="s">
        <v>28</v>
      </c>
    </row>
    <row r="251" spans="1:5" ht="25.5">
      <c r="A251" s="35" t="s">
        <v>57</v>
      </c>
      <c r="E251" s="39" t="s">
        <v>1345</v>
      </c>
    </row>
    <row r="252" spans="1:5" ht="76.5">
      <c r="A252" s="35" t="s">
        <v>58</v>
      </c>
      <c r="E252" s="41" t="s">
        <v>1346</v>
      </c>
    </row>
    <row r="253" spans="1:5" ht="12.75">
      <c r="A253" t="s">
        <v>60</v>
      </c>
      <c r="E253" s="39" t="s">
        <v>5</v>
      </c>
    </row>
    <row r="254" spans="1:16" ht="25.5">
      <c r="A254" t="s">
        <v>50</v>
      </c>
      <c s="34" t="s">
        <v>331</v>
      </c>
      <c s="34" t="s">
        <v>1347</v>
      </c>
      <c s="35" t="s">
        <v>5</v>
      </c>
      <c s="6" t="s">
        <v>1348</v>
      </c>
      <c s="36" t="s">
        <v>539</v>
      </c>
      <c s="37">
        <v>8.569</v>
      </c>
      <c s="36">
        <v>0</v>
      </c>
      <c s="36">
        <f>ROUND(G254*H254,6)</f>
      </c>
      <c r="L254" s="38">
        <v>0</v>
      </c>
      <c s="32">
        <f>ROUND(ROUND(L254,2)*ROUND(G254,3),2)</f>
      </c>
      <c s="36" t="s">
        <v>178</v>
      </c>
      <c>
        <f>(M254*21)/100</f>
      </c>
      <c t="s">
        <v>28</v>
      </c>
    </row>
    <row r="255" spans="1:5" ht="25.5">
      <c r="A255" s="35" t="s">
        <v>57</v>
      </c>
      <c r="E255" s="39" t="s">
        <v>1348</v>
      </c>
    </row>
    <row r="256" spans="1:5" ht="255">
      <c r="A256" s="35" t="s">
        <v>58</v>
      </c>
      <c r="E256" s="41" t="s">
        <v>1349</v>
      </c>
    </row>
    <row r="257" spans="1:5" ht="12.75">
      <c r="A257" t="s">
        <v>60</v>
      </c>
      <c r="E257" s="39" t="s">
        <v>5</v>
      </c>
    </row>
    <row r="258" spans="1:16" ht="25.5">
      <c r="A258" t="s">
        <v>50</v>
      </c>
      <c s="34" t="s">
        <v>408</v>
      </c>
      <c s="34" t="s">
        <v>1350</v>
      </c>
      <c s="35" t="s">
        <v>5</v>
      </c>
      <c s="6" t="s">
        <v>1351</v>
      </c>
      <c s="36" t="s">
        <v>214</v>
      </c>
      <c s="37">
        <v>30</v>
      </c>
      <c s="36">
        <v>0</v>
      </c>
      <c s="36">
        <f>ROUND(G258*H258,6)</f>
      </c>
      <c r="L258" s="38">
        <v>0</v>
      </c>
      <c s="32">
        <f>ROUND(ROUND(L258,2)*ROUND(G258,3),2)</f>
      </c>
      <c s="36" t="s">
        <v>178</v>
      </c>
      <c>
        <f>(M258*21)/100</f>
      </c>
      <c t="s">
        <v>28</v>
      </c>
    </row>
    <row r="259" spans="1:5" ht="25.5">
      <c r="A259" s="35" t="s">
        <v>57</v>
      </c>
      <c r="E259" s="39" t="s">
        <v>1351</v>
      </c>
    </row>
    <row r="260" spans="1:5" ht="51">
      <c r="A260" s="35" t="s">
        <v>58</v>
      </c>
      <c r="E260" s="41" t="s">
        <v>1352</v>
      </c>
    </row>
    <row r="261" spans="1:5" ht="12.75">
      <c r="A261" t="s">
        <v>60</v>
      </c>
      <c r="E261" s="39" t="s">
        <v>5</v>
      </c>
    </row>
    <row r="262" spans="1:16" ht="25.5">
      <c r="A262" t="s">
        <v>50</v>
      </c>
      <c s="34" t="s">
        <v>409</v>
      </c>
      <c s="34" t="s">
        <v>1353</v>
      </c>
      <c s="35" t="s">
        <v>5</v>
      </c>
      <c s="6" t="s">
        <v>1354</v>
      </c>
      <c s="36" t="s">
        <v>539</v>
      </c>
      <c s="37">
        <v>2.235</v>
      </c>
      <c s="36">
        <v>0</v>
      </c>
      <c s="36">
        <f>ROUND(G262*H262,6)</f>
      </c>
      <c r="L262" s="38">
        <v>0</v>
      </c>
      <c s="32">
        <f>ROUND(ROUND(L262,2)*ROUND(G262,3),2)</f>
      </c>
      <c s="36" t="s">
        <v>178</v>
      </c>
      <c>
        <f>(M262*21)/100</f>
      </c>
      <c t="s">
        <v>28</v>
      </c>
    </row>
    <row r="263" spans="1:5" ht="25.5">
      <c r="A263" s="35" t="s">
        <v>57</v>
      </c>
      <c r="E263" s="39" t="s">
        <v>1354</v>
      </c>
    </row>
    <row r="264" spans="1:5" ht="114.75">
      <c r="A264" s="35" t="s">
        <v>58</v>
      </c>
      <c r="E264" s="41" t="s">
        <v>1355</v>
      </c>
    </row>
    <row r="265" spans="1:5" ht="12.75">
      <c r="A265" t="s">
        <v>60</v>
      </c>
      <c r="E265" s="39" t="s">
        <v>5</v>
      </c>
    </row>
    <row r="266" spans="1:16" ht="25.5">
      <c r="A266" t="s">
        <v>50</v>
      </c>
      <c s="34" t="s">
        <v>412</v>
      </c>
      <c s="34" t="s">
        <v>1356</v>
      </c>
      <c s="35" t="s">
        <v>5</v>
      </c>
      <c s="6" t="s">
        <v>1357</v>
      </c>
      <c s="36" t="s">
        <v>532</v>
      </c>
      <c s="37">
        <v>32.52</v>
      </c>
      <c s="36">
        <v>0</v>
      </c>
      <c s="36">
        <f>ROUND(G266*H266,6)</f>
      </c>
      <c r="L266" s="38">
        <v>0</v>
      </c>
      <c s="32">
        <f>ROUND(ROUND(L266,2)*ROUND(G266,3),2)</f>
      </c>
      <c s="36" t="s">
        <v>178</v>
      </c>
      <c>
        <f>(M266*21)/100</f>
      </c>
      <c t="s">
        <v>28</v>
      </c>
    </row>
    <row r="267" spans="1:5" ht="25.5">
      <c r="A267" s="35" t="s">
        <v>57</v>
      </c>
      <c r="E267" s="39" t="s">
        <v>1357</v>
      </c>
    </row>
    <row r="268" spans="1:5" ht="178.5">
      <c r="A268" s="35" t="s">
        <v>58</v>
      </c>
      <c r="E268" s="41" t="s">
        <v>1358</v>
      </c>
    </row>
    <row r="269" spans="1:5" ht="12.75">
      <c r="A269" t="s">
        <v>60</v>
      </c>
      <c r="E269" s="39" t="s">
        <v>5</v>
      </c>
    </row>
    <row r="270" spans="1:16" ht="25.5">
      <c r="A270" t="s">
        <v>50</v>
      </c>
      <c s="34" t="s">
        <v>413</v>
      </c>
      <c s="34" t="s">
        <v>1359</v>
      </c>
      <c s="35" t="s">
        <v>5</v>
      </c>
      <c s="6" t="s">
        <v>1360</v>
      </c>
      <c s="36" t="s">
        <v>532</v>
      </c>
      <c s="37">
        <v>11.502</v>
      </c>
      <c s="36">
        <v>0</v>
      </c>
      <c s="36">
        <f>ROUND(G270*H270,6)</f>
      </c>
      <c r="L270" s="38">
        <v>0</v>
      </c>
      <c s="32">
        <f>ROUND(ROUND(L270,2)*ROUND(G270,3),2)</f>
      </c>
      <c s="36" t="s">
        <v>178</v>
      </c>
      <c>
        <f>(M270*21)/100</f>
      </c>
      <c t="s">
        <v>28</v>
      </c>
    </row>
    <row r="271" spans="1:5" ht="25.5">
      <c r="A271" s="35" t="s">
        <v>57</v>
      </c>
      <c r="E271" s="39" t="s">
        <v>1360</v>
      </c>
    </row>
    <row r="272" spans="1:5" ht="153">
      <c r="A272" s="35" t="s">
        <v>58</v>
      </c>
      <c r="E272" s="41" t="s">
        <v>1361</v>
      </c>
    </row>
    <row r="273" spans="1:5" ht="12.75">
      <c r="A273" t="s">
        <v>60</v>
      </c>
      <c r="E273" s="39" t="s">
        <v>5</v>
      </c>
    </row>
    <row r="274" spans="1:16" ht="25.5">
      <c r="A274" t="s">
        <v>50</v>
      </c>
      <c s="34" t="s">
        <v>414</v>
      </c>
      <c s="34" t="s">
        <v>1362</v>
      </c>
      <c s="35" t="s">
        <v>5</v>
      </c>
      <c s="6" t="s">
        <v>1363</v>
      </c>
      <c s="36" t="s">
        <v>532</v>
      </c>
      <c s="37">
        <v>2.834</v>
      </c>
      <c s="36">
        <v>0</v>
      </c>
      <c s="36">
        <f>ROUND(G274*H274,6)</f>
      </c>
      <c r="L274" s="38">
        <v>0</v>
      </c>
      <c s="32">
        <f>ROUND(ROUND(L274,2)*ROUND(G274,3),2)</f>
      </c>
      <c s="36" t="s">
        <v>56</v>
      </c>
      <c>
        <f>(M274*21)/100</f>
      </c>
      <c t="s">
        <v>28</v>
      </c>
    </row>
    <row r="275" spans="1:5" ht="51">
      <c r="A275" s="35" t="s">
        <v>57</v>
      </c>
      <c r="E275" s="39" t="s">
        <v>1364</v>
      </c>
    </row>
    <row r="276" spans="1:5" ht="89.25">
      <c r="A276" s="35" t="s">
        <v>58</v>
      </c>
      <c r="E276" s="41" t="s">
        <v>1365</v>
      </c>
    </row>
    <row r="277" spans="1:5" ht="12.75">
      <c r="A277" t="s">
        <v>60</v>
      </c>
      <c r="E277" s="39" t="s">
        <v>5</v>
      </c>
    </row>
    <row r="278" spans="1:16" ht="25.5">
      <c r="A278" t="s">
        <v>50</v>
      </c>
      <c s="34" t="s">
        <v>415</v>
      </c>
      <c s="34" t="s">
        <v>1366</v>
      </c>
      <c s="35" t="s">
        <v>5</v>
      </c>
      <c s="6" t="s">
        <v>1367</v>
      </c>
      <c s="36" t="s">
        <v>532</v>
      </c>
      <c s="37">
        <v>2.834</v>
      </c>
      <c s="36">
        <v>0</v>
      </c>
      <c s="36">
        <f>ROUND(G278*H278,6)</f>
      </c>
      <c r="L278" s="38">
        <v>0</v>
      </c>
      <c s="32">
        <f>ROUND(ROUND(L278,2)*ROUND(G278,3),2)</f>
      </c>
      <c s="36" t="s">
        <v>178</v>
      </c>
      <c>
        <f>(M278*21)/100</f>
      </c>
      <c t="s">
        <v>28</v>
      </c>
    </row>
    <row r="279" spans="1:5" ht="25.5">
      <c r="A279" s="35" t="s">
        <v>57</v>
      </c>
      <c r="E279" s="39" t="s">
        <v>1367</v>
      </c>
    </row>
    <row r="280" spans="1:5" ht="38.25">
      <c r="A280" s="35" t="s">
        <v>58</v>
      </c>
      <c r="E280" s="41" t="s">
        <v>1368</v>
      </c>
    </row>
    <row r="281" spans="1:5" ht="12.75">
      <c r="A281" t="s">
        <v>60</v>
      </c>
      <c r="E281" s="39" t="s">
        <v>5</v>
      </c>
    </row>
    <row r="282" spans="1:13" ht="12.75">
      <c r="A282" t="s">
        <v>47</v>
      </c>
      <c r="C282" s="31" t="s">
        <v>285</v>
      </c>
      <c r="E282" s="33" t="s">
        <v>430</v>
      </c>
      <c r="J282" s="32">
        <f>0</f>
      </c>
      <c s="32">
        <f>0</f>
      </c>
      <c s="32">
        <f>0+L283+L287+L291</f>
      </c>
      <c s="32">
        <f>0+M283+M287+M291</f>
      </c>
    </row>
    <row r="283" spans="1:16" ht="25.5">
      <c r="A283" t="s">
        <v>50</v>
      </c>
      <c s="34" t="s">
        <v>416</v>
      </c>
      <c s="34" t="s">
        <v>1369</v>
      </c>
      <c s="35" t="s">
        <v>5</v>
      </c>
      <c s="6" t="s">
        <v>1370</v>
      </c>
      <c s="36" t="s">
        <v>214</v>
      </c>
      <c s="37">
        <v>32</v>
      </c>
      <c s="36">
        <v>0</v>
      </c>
      <c s="36">
        <f>ROUND(G283*H283,6)</f>
      </c>
      <c r="L283" s="38">
        <v>0</v>
      </c>
      <c s="32">
        <f>ROUND(ROUND(L283,2)*ROUND(G283,3),2)</f>
      </c>
      <c s="36" t="s">
        <v>56</v>
      </c>
      <c>
        <f>(M283*21)/100</f>
      </c>
      <c t="s">
        <v>28</v>
      </c>
    </row>
    <row r="284" spans="1:5" ht="25.5">
      <c r="A284" s="35" t="s">
        <v>57</v>
      </c>
      <c r="E284" s="39" t="s">
        <v>1370</v>
      </c>
    </row>
    <row r="285" spans="1:5" ht="51">
      <c r="A285" s="35" t="s">
        <v>58</v>
      </c>
      <c r="E285" s="41" t="s">
        <v>1371</v>
      </c>
    </row>
    <row r="286" spans="1:5" ht="12.75">
      <c r="A286" t="s">
        <v>60</v>
      </c>
      <c r="E286" s="39" t="s">
        <v>5</v>
      </c>
    </row>
    <row r="287" spans="1:16" ht="12.75">
      <c r="A287" t="s">
        <v>50</v>
      </c>
      <c s="34" t="s">
        <v>417</v>
      </c>
      <c s="34" t="s">
        <v>1372</v>
      </c>
      <c s="35" t="s">
        <v>5</v>
      </c>
      <c s="6" t="s">
        <v>1373</v>
      </c>
      <c s="36" t="s">
        <v>214</v>
      </c>
      <c s="37">
        <v>32</v>
      </c>
      <c s="36">
        <v>0</v>
      </c>
      <c s="36">
        <f>ROUND(G287*H287,6)</f>
      </c>
      <c r="L287" s="38">
        <v>0</v>
      </c>
      <c s="32">
        <f>ROUND(ROUND(L287,2)*ROUND(G287,3),2)</f>
      </c>
      <c s="36" t="s">
        <v>56</v>
      </c>
      <c>
        <f>(M287*21)/100</f>
      </c>
      <c t="s">
        <v>28</v>
      </c>
    </row>
    <row r="288" spans="1:5" ht="12.75">
      <c r="A288" s="35" t="s">
        <v>57</v>
      </c>
      <c r="E288" s="39" t="s">
        <v>1373</v>
      </c>
    </row>
    <row r="289" spans="1:5" ht="12.75">
      <c r="A289" s="35" t="s">
        <v>58</v>
      </c>
      <c r="E289" s="40" t="s">
        <v>5</v>
      </c>
    </row>
    <row r="290" spans="1:5" ht="12.75">
      <c r="A290" t="s">
        <v>60</v>
      </c>
      <c r="E290" s="39" t="s">
        <v>5</v>
      </c>
    </row>
    <row r="291" spans="1:16" ht="12.75">
      <c r="A291" t="s">
        <v>50</v>
      </c>
      <c s="34" t="s">
        <v>418</v>
      </c>
      <c s="34" t="s">
        <v>431</v>
      </c>
      <c s="35" t="s">
        <v>5</v>
      </c>
      <c s="6" t="s">
        <v>1374</v>
      </c>
      <c s="36" t="s">
        <v>140</v>
      </c>
      <c s="37">
        <v>1</v>
      </c>
      <c s="36">
        <v>0</v>
      </c>
      <c s="36">
        <f>ROUND(G291*H291,6)</f>
      </c>
      <c r="L291" s="38">
        <v>0</v>
      </c>
      <c s="32">
        <f>ROUND(ROUND(L291,2)*ROUND(G291,3),2)</f>
      </c>
      <c s="36" t="s">
        <v>56</v>
      </c>
      <c>
        <f>(M291*21)/100</f>
      </c>
      <c t="s">
        <v>28</v>
      </c>
    </row>
    <row r="292" spans="1:5" ht="12.75">
      <c r="A292" s="35" t="s">
        <v>57</v>
      </c>
      <c r="E292" s="39" t="s">
        <v>1374</v>
      </c>
    </row>
    <row r="293" spans="1:5" ht="12.75">
      <c r="A293" s="35" t="s">
        <v>58</v>
      </c>
      <c r="E293" s="40" t="s">
        <v>5</v>
      </c>
    </row>
    <row r="294" spans="1:5" ht="12.75">
      <c r="A294" t="s">
        <v>60</v>
      </c>
      <c r="E294" s="39" t="s">
        <v>5</v>
      </c>
    </row>
    <row r="295" spans="1:13" ht="12.75">
      <c r="A295" t="s">
        <v>47</v>
      </c>
      <c r="C295" s="31" t="s">
        <v>1375</v>
      </c>
      <c r="E295" s="33" t="s">
        <v>1376</v>
      </c>
      <c r="J295" s="32">
        <f>0</f>
      </c>
      <c s="32">
        <f>0</f>
      </c>
      <c s="32">
        <f>0+L296+L300</f>
      </c>
      <c s="32">
        <f>0+M296+M300</f>
      </c>
    </row>
    <row r="296" spans="1:16" ht="25.5">
      <c r="A296" t="s">
        <v>50</v>
      </c>
      <c s="34" t="s">
        <v>419</v>
      </c>
      <c s="34" t="s">
        <v>1377</v>
      </c>
      <c s="35" t="s">
        <v>5</v>
      </c>
      <c s="6" t="s">
        <v>1378</v>
      </c>
      <c s="36" t="s">
        <v>177</v>
      </c>
      <c s="37">
        <v>99.48</v>
      </c>
      <c s="36">
        <v>0</v>
      </c>
      <c s="36">
        <f>ROUND(G296*H296,6)</f>
      </c>
      <c r="L296" s="38">
        <v>0</v>
      </c>
      <c s="32">
        <f>ROUND(ROUND(L296,2)*ROUND(G296,3),2)</f>
      </c>
      <c s="36" t="s">
        <v>178</v>
      </c>
      <c>
        <f>(M296*21)/100</f>
      </c>
      <c t="s">
        <v>28</v>
      </c>
    </row>
    <row r="297" spans="1:5" ht="25.5">
      <c r="A297" s="35" t="s">
        <v>57</v>
      </c>
      <c r="E297" s="39" t="s">
        <v>1378</v>
      </c>
    </row>
    <row r="298" spans="1:5" ht="76.5">
      <c r="A298" s="35" t="s">
        <v>58</v>
      </c>
      <c r="E298" s="41" t="s">
        <v>1379</v>
      </c>
    </row>
    <row r="299" spans="1:5" ht="12.75">
      <c r="A299" t="s">
        <v>60</v>
      </c>
      <c r="E299" s="39" t="s">
        <v>5</v>
      </c>
    </row>
    <row r="300" spans="1:16" ht="25.5">
      <c r="A300" t="s">
        <v>50</v>
      </c>
      <c s="34" t="s">
        <v>420</v>
      </c>
      <c s="34" t="s">
        <v>1380</v>
      </c>
      <c s="35" t="s">
        <v>5</v>
      </c>
      <c s="6" t="s">
        <v>1381</v>
      </c>
      <c s="36" t="s">
        <v>177</v>
      </c>
      <c s="37">
        <v>8.4</v>
      </c>
      <c s="36">
        <v>0</v>
      </c>
      <c s="36">
        <f>ROUND(G300*H300,6)</f>
      </c>
      <c r="L300" s="38">
        <v>0</v>
      </c>
      <c s="32">
        <f>ROUND(ROUND(L300,2)*ROUND(G300,3),2)</f>
      </c>
      <c s="36" t="s">
        <v>178</v>
      </c>
      <c>
        <f>(M300*21)/100</f>
      </c>
      <c t="s">
        <v>28</v>
      </c>
    </row>
    <row r="301" spans="1:5" ht="25.5">
      <c r="A301" s="35" t="s">
        <v>57</v>
      </c>
      <c r="E301" s="39" t="s">
        <v>1381</v>
      </c>
    </row>
    <row r="302" spans="1:5" ht="25.5">
      <c r="A302" s="35" t="s">
        <v>58</v>
      </c>
      <c r="E302" s="40" t="s">
        <v>1382</v>
      </c>
    </row>
    <row r="303" spans="1:5" ht="12.75">
      <c r="A303" t="s">
        <v>60</v>
      </c>
      <c r="E303" s="39" t="s">
        <v>5</v>
      </c>
    </row>
    <row r="304" spans="1:13" ht="12.75">
      <c r="A304" t="s">
        <v>47</v>
      </c>
      <c r="C304" s="31" t="s">
        <v>70</v>
      </c>
      <c r="E304" s="33" t="s">
        <v>1152</v>
      </c>
      <c r="J304" s="32">
        <f>0</f>
      </c>
      <c s="32">
        <f>0</f>
      </c>
      <c s="32">
        <f>0+L305+L309+L313+L317+L321+L325+L329+L333+L337+L341+L345+L349+L353+L357+L361+L365+L369+L373</f>
      </c>
      <c s="32">
        <f>0+M305+M309+M313+M317+M321+M325+M329+M333+M337+M341+M345+M349+M353+M357+M361+M365+M369+M373</f>
      </c>
    </row>
    <row r="305" spans="1:16" ht="12.75">
      <c r="A305" t="s">
        <v>50</v>
      </c>
      <c s="34" t="s">
        <v>421</v>
      </c>
      <c s="34" t="s">
        <v>1383</v>
      </c>
      <c s="35" t="s">
        <v>5</v>
      </c>
      <c s="6" t="s">
        <v>1384</v>
      </c>
      <c s="36" t="s">
        <v>539</v>
      </c>
      <c s="37">
        <v>2.547</v>
      </c>
      <c s="36">
        <v>0</v>
      </c>
      <c s="36">
        <f>ROUND(G305*H305,6)</f>
      </c>
      <c r="L305" s="38">
        <v>0</v>
      </c>
      <c s="32">
        <f>ROUND(ROUND(L305,2)*ROUND(G305,3),2)</f>
      </c>
      <c s="36" t="s">
        <v>178</v>
      </c>
      <c>
        <f>(M305*21)/100</f>
      </c>
      <c t="s">
        <v>28</v>
      </c>
    </row>
    <row r="306" spans="1:5" ht="12.75">
      <c r="A306" s="35" t="s">
        <v>57</v>
      </c>
      <c r="E306" s="39" t="s">
        <v>1384</v>
      </c>
    </row>
    <row r="307" spans="1:5" ht="12.75">
      <c r="A307" s="35" t="s">
        <v>58</v>
      </c>
      <c r="E307" s="40" t="s">
        <v>5</v>
      </c>
    </row>
    <row r="308" spans="1:5" ht="12.75">
      <c r="A308" t="s">
        <v>60</v>
      </c>
      <c r="E308" s="39" t="s">
        <v>5</v>
      </c>
    </row>
    <row r="309" spans="1:16" ht="12.75">
      <c r="A309" t="s">
        <v>50</v>
      </c>
      <c s="34" t="s">
        <v>422</v>
      </c>
      <c s="34" t="s">
        <v>1385</v>
      </c>
      <c s="35" t="s">
        <v>5</v>
      </c>
      <c s="6" t="s">
        <v>1386</v>
      </c>
      <c s="36" t="s">
        <v>532</v>
      </c>
      <c s="37">
        <v>22.803</v>
      </c>
      <c s="36">
        <v>0</v>
      </c>
      <c s="36">
        <f>ROUND(G309*H309,6)</f>
      </c>
      <c r="L309" s="38">
        <v>0</v>
      </c>
      <c s="32">
        <f>ROUND(ROUND(L309,2)*ROUND(G309,3),2)</f>
      </c>
      <c s="36" t="s">
        <v>178</v>
      </c>
      <c>
        <f>(M309*21)/100</f>
      </c>
      <c t="s">
        <v>28</v>
      </c>
    </row>
    <row r="310" spans="1:5" ht="12.75">
      <c r="A310" s="35" t="s">
        <v>57</v>
      </c>
      <c r="E310" s="39" t="s">
        <v>1386</v>
      </c>
    </row>
    <row r="311" spans="1:5" ht="12.75">
      <c r="A311" s="35" t="s">
        <v>58</v>
      </c>
      <c r="E311" s="40" t="s">
        <v>5</v>
      </c>
    </row>
    <row r="312" spans="1:5" ht="12.75">
      <c r="A312" t="s">
        <v>60</v>
      </c>
      <c r="E312" s="39" t="s">
        <v>5</v>
      </c>
    </row>
    <row r="313" spans="1:16" ht="12.75">
      <c r="A313" t="s">
        <v>50</v>
      </c>
      <c s="34" t="s">
        <v>423</v>
      </c>
      <c s="34" t="s">
        <v>1387</v>
      </c>
      <c s="35" t="s">
        <v>5</v>
      </c>
      <c s="6" t="s">
        <v>1388</v>
      </c>
      <c s="36" t="s">
        <v>532</v>
      </c>
      <c s="37">
        <v>22.803</v>
      </c>
      <c s="36">
        <v>0</v>
      </c>
      <c s="36">
        <f>ROUND(G313*H313,6)</f>
      </c>
      <c r="L313" s="38">
        <v>0</v>
      </c>
      <c s="32">
        <f>ROUND(ROUND(L313,2)*ROUND(G313,3),2)</f>
      </c>
      <c s="36" t="s">
        <v>178</v>
      </c>
      <c>
        <f>(M313*21)/100</f>
      </c>
      <c t="s">
        <v>28</v>
      </c>
    </row>
    <row r="314" spans="1:5" ht="12.75">
      <c r="A314" s="35" t="s">
        <v>57</v>
      </c>
      <c r="E314" s="39" t="s">
        <v>1388</v>
      </c>
    </row>
    <row r="315" spans="1:5" ht="12.75">
      <c r="A315" s="35" t="s">
        <v>58</v>
      </c>
      <c r="E315" s="40" t="s">
        <v>5</v>
      </c>
    </row>
    <row r="316" spans="1:5" ht="12.75">
      <c r="A316" t="s">
        <v>60</v>
      </c>
      <c r="E316" s="39" t="s">
        <v>5</v>
      </c>
    </row>
    <row r="317" spans="1:16" ht="25.5">
      <c r="A317" t="s">
        <v>50</v>
      </c>
      <c s="34" t="s">
        <v>424</v>
      </c>
      <c s="34" t="s">
        <v>1389</v>
      </c>
      <c s="35" t="s">
        <v>5</v>
      </c>
      <c s="6" t="s">
        <v>1390</v>
      </c>
      <c s="36" t="s">
        <v>539</v>
      </c>
      <c s="37">
        <v>5.163</v>
      </c>
      <c s="36">
        <v>0</v>
      </c>
      <c s="36">
        <f>ROUND(G317*H317,6)</f>
      </c>
      <c r="L317" s="38">
        <v>0</v>
      </c>
      <c s="32">
        <f>ROUND(ROUND(L317,2)*ROUND(G317,3),2)</f>
      </c>
      <c s="36" t="s">
        <v>178</v>
      </c>
      <c>
        <f>(M317*21)/100</f>
      </c>
      <c t="s">
        <v>28</v>
      </c>
    </row>
    <row r="318" spans="1:5" ht="25.5">
      <c r="A318" s="35" t="s">
        <v>57</v>
      </c>
      <c r="E318" s="39" t="s">
        <v>1390</v>
      </c>
    </row>
    <row r="319" spans="1:5" ht="191.25">
      <c r="A319" s="35" t="s">
        <v>58</v>
      </c>
      <c r="E319" s="41" t="s">
        <v>1391</v>
      </c>
    </row>
    <row r="320" spans="1:5" ht="12.75">
      <c r="A320" t="s">
        <v>60</v>
      </c>
      <c r="E320" s="39" t="s">
        <v>5</v>
      </c>
    </row>
    <row r="321" spans="1:16" ht="25.5">
      <c r="A321" t="s">
        <v>50</v>
      </c>
      <c s="34" t="s">
        <v>425</v>
      </c>
      <c s="34" t="s">
        <v>1392</v>
      </c>
      <c s="35" t="s">
        <v>5</v>
      </c>
      <c s="6" t="s">
        <v>1393</v>
      </c>
      <c s="36" t="s">
        <v>532</v>
      </c>
      <c s="37">
        <v>34.114</v>
      </c>
      <c s="36">
        <v>0</v>
      </c>
      <c s="36">
        <f>ROUND(G321*H321,6)</f>
      </c>
      <c r="L321" s="38">
        <v>0</v>
      </c>
      <c s="32">
        <f>ROUND(ROUND(L321,2)*ROUND(G321,3),2)</f>
      </c>
      <c s="36" t="s">
        <v>178</v>
      </c>
      <c>
        <f>(M321*21)/100</f>
      </c>
      <c t="s">
        <v>28</v>
      </c>
    </row>
    <row r="322" spans="1:5" ht="25.5">
      <c r="A322" s="35" t="s">
        <v>57</v>
      </c>
      <c r="E322" s="39" t="s">
        <v>1393</v>
      </c>
    </row>
    <row r="323" spans="1:5" ht="178.5">
      <c r="A323" s="35" t="s">
        <v>58</v>
      </c>
      <c r="E323" s="41" t="s">
        <v>1394</v>
      </c>
    </row>
    <row r="324" spans="1:5" ht="12.75">
      <c r="A324" t="s">
        <v>60</v>
      </c>
      <c r="E324" s="39" t="s">
        <v>5</v>
      </c>
    </row>
    <row r="325" spans="1:16" ht="25.5">
      <c r="A325" t="s">
        <v>50</v>
      </c>
      <c s="34" t="s">
        <v>426</v>
      </c>
      <c s="34" t="s">
        <v>1395</v>
      </c>
      <c s="35" t="s">
        <v>5</v>
      </c>
      <c s="6" t="s">
        <v>1396</v>
      </c>
      <c s="36" t="s">
        <v>532</v>
      </c>
      <c s="37">
        <v>34.114</v>
      </c>
      <c s="36">
        <v>0</v>
      </c>
      <c s="36">
        <f>ROUND(G325*H325,6)</f>
      </c>
      <c r="L325" s="38">
        <v>0</v>
      </c>
      <c s="32">
        <f>ROUND(ROUND(L325,2)*ROUND(G325,3),2)</f>
      </c>
      <c s="36" t="s">
        <v>178</v>
      </c>
      <c>
        <f>(M325*21)/100</f>
      </c>
      <c t="s">
        <v>28</v>
      </c>
    </row>
    <row r="326" spans="1:5" ht="25.5">
      <c r="A326" s="35" t="s">
        <v>57</v>
      </c>
      <c r="E326" s="39" t="s">
        <v>1396</v>
      </c>
    </row>
    <row r="327" spans="1:5" ht="12.75">
      <c r="A327" s="35" t="s">
        <v>58</v>
      </c>
      <c r="E327" s="40" t="s">
        <v>5</v>
      </c>
    </row>
    <row r="328" spans="1:5" ht="12.75">
      <c r="A328" t="s">
        <v>60</v>
      </c>
      <c r="E328" s="39" t="s">
        <v>5</v>
      </c>
    </row>
    <row r="329" spans="1:16" ht="25.5">
      <c r="A329" t="s">
        <v>50</v>
      </c>
      <c s="34" t="s">
        <v>963</v>
      </c>
      <c s="34" t="s">
        <v>1397</v>
      </c>
      <c s="35" t="s">
        <v>5</v>
      </c>
      <c s="6" t="s">
        <v>1398</v>
      </c>
      <c s="36" t="s">
        <v>532</v>
      </c>
      <c s="37">
        <v>10.547</v>
      </c>
      <c s="36">
        <v>0</v>
      </c>
      <c s="36">
        <f>ROUND(G329*H329,6)</f>
      </c>
      <c r="L329" s="38">
        <v>0</v>
      </c>
      <c s="32">
        <f>ROUND(ROUND(L329,2)*ROUND(G329,3),2)</f>
      </c>
      <c s="36" t="s">
        <v>178</v>
      </c>
      <c>
        <f>(M329*21)/100</f>
      </c>
      <c t="s">
        <v>28</v>
      </c>
    </row>
    <row r="330" spans="1:5" ht="25.5">
      <c r="A330" s="35" t="s">
        <v>57</v>
      </c>
      <c r="E330" s="39" t="s">
        <v>1398</v>
      </c>
    </row>
    <row r="331" spans="1:5" ht="25.5">
      <c r="A331" s="35" t="s">
        <v>58</v>
      </c>
      <c r="E331" s="40" t="s">
        <v>1399</v>
      </c>
    </row>
    <row r="332" spans="1:5" ht="12.75">
      <c r="A332" t="s">
        <v>60</v>
      </c>
      <c r="E332" s="39" t="s">
        <v>5</v>
      </c>
    </row>
    <row r="333" spans="1:16" ht="25.5">
      <c r="A333" t="s">
        <v>50</v>
      </c>
      <c s="34" t="s">
        <v>965</v>
      </c>
      <c s="34" t="s">
        <v>1400</v>
      </c>
      <c s="35" t="s">
        <v>5</v>
      </c>
      <c s="6" t="s">
        <v>1401</v>
      </c>
      <c s="36" t="s">
        <v>532</v>
      </c>
      <c s="37">
        <v>10.547</v>
      </c>
      <c s="36">
        <v>0</v>
      </c>
      <c s="36">
        <f>ROUND(G333*H333,6)</f>
      </c>
      <c r="L333" s="38">
        <v>0</v>
      </c>
      <c s="32">
        <f>ROUND(ROUND(L333,2)*ROUND(G333,3),2)</f>
      </c>
      <c s="36" t="s">
        <v>178</v>
      </c>
      <c>
        <f>(M333*21)/100</f>
      </c>
      <c t="s">
        <v>28</v>
      </c>
    </row>
    <row r="334" spans="1:5" ht="25.5">
      <c r="A334" s="35" t="s">
        <v>57</v>
      </c>
      <c r="E334" s="39" t="s">
        <v>1401</v>
      </c>
    </row>
    <row r="335" spans="1:5" ht="12.75">
      <c r="A335" s="35" t="s">
        <v>58</v>
      </c>
      <c r="E335" s="40" t="s">
        <v>5</v>
      </c>
    </row>
    <row r="336" spans="1:5" ht="12.75">
      <c r="A336" t="s">
        <v>60</v>
      </c>
      <c r="E336" s="39" t="s">
        <v>5</v>
      </c>
    </row>
    <row r="337" spans="1:16" ht="25.5">
      <c r="A337" t="s">
        <v>50</v>
      </c>
      <c s="34" t="s">
        <v>969</v>
      </c>
      <c s="34" t="s">
        <v>1402</v>
      </c>
      <c s="35" t="s">
        <v>5</v>
      </c>
      <c s="6" t="s">
        <v>1403</v>
      </c>
      <c s="36" t="s">
        <v>532</v>
      </c>
      <c s="37">
        <v>13.347</v>
      </c>
      <c s="36">
        <v>0</v>
      </c>
      <c s="36">
        <f>ROUND(G337*H337,6)</f>
      </c>
      <c r="L337" s="38">
        <v>0</v>
      </c>
      <c s="32">
        <f>ROUND(ROUND(L337,2)*ROUND(G337,3),2)</f>
      </c>
      <c s="36" t="s">
        <v>178</v>
      </c>
      <c>
        <f>(M337*21)/100</f>
      </c>
      <c t="s">
        <v>28</v>
      </c>
    </row>
    <row r="338" spans="1:5" ht="25.5">
      <c r="A338" s="35" t="s">
        <v>57</v>
      </c>
      <c r="E338" s="39" t="s">
        <v>1403</v>
      </c>
    </row>
    <row r="339" spans="1:5" ht="51">
      <c r="A339" s="35" t="s">
        <v>58</v>
      </c>
      <c r="E339" s="40" t="s">
        <v>1404</v>
      </c>
    </row>
    <row r="340" spans="1:5" ht="12.75">
      <c r="A340" t="s">
        <v>60</v>
      </c>
      <c r="E340" s="39" t="s">
        <v>5</v>
      </c>
    </row>
    <row r="341" spans="1:16" ht="25.5">
      <c r="A341" t="s">
        <v>50</v>
      </c>
      <c s="34" t="s">
        <v>973</v>
      </c>
      <c s="34" t="s">
        <v>1405</v>
      </c>
      <c s="35" t="s">
        <v>5</v>
      </c>
      <c s="6" t="s">
        <v>1406</v>
      </c>
      <c s="36" t="s">
        <v>532</v>
      </c>
      <c s="37">
        <v>13.347</v>
      </c>
      <c s="36">
        <v>0</v>
      </c>
      <c s="36">
        <f>ROUND(G341*H341,6)</f>
      </c>
      <c r="L341" s="38">
        <v>0</v>
      </c>
      <c s="32">
        <f>ROUND(ROUND(L341,2)*ROUND(G341,3),2)</f>
      </c>
      <c s="36" t="s">
        <v>178</v>
      </c>
      <c>
        <f>(M341*21)/100</f>
      </c>
      <c t="s">
        <v>28</v>
      </c>
    </row>
    <row r="342" spans="1:5" ht="25.5">
      <c r="A342" s="35" t="s">
        <v>57</v>
      </c>
      <c r="E342" s="39" t="s">
        <v>1406</v>
      </c>
    </row>
    <row r="343" spans="1:5" ht="12.75">
      <c r="A343" s="35" t="s">
        <v>58</v>
      </c>
      <c r="E343" s="40" t="s">
        <v>5</v>
      </c>
    </row>
    <row r="344" spans="1:5" ht="12.75">
      <c r="A344" t="s">
        <v>60</v>
      </c>
      <c r="E344" s="39" t="s">
        <v>5</v>
      </c>
    </row>
    <row r="345" spans="1:16" ht="25.5">
      <c r="A345" t="s">
        <v>50</v>
      </c>
      <c s="34" t="s">
        <v>977</v>
      </c>
      <c s="34" t="s">
        <v>1407</v>
      </c>
      <c s="35" t="s">
        <v>5</v>
      </c>
      <c s="6" t="s">
        <v>1408</v>
      </c>
      <c s="36" t="s">
        <v>539</v>
      </c>
      <c s="37">
        <v>1.009</v>
      </c>
      <c s="36">
        <v>0</v>
      </c>
      <c s="36">
        <f>ROUND(G345*H345,6)</f>
      </c>
      <c r="L345" s="38">
        <v>0</v>
      </c>
      <c s="32">
        <f>ROUND(ROUND(L345,2)*ROUND(G345,3),2)</f>
      </c>
      <c s="36" t="s">
        <v>178</v>
      </c>
      <c>
        <f>(M345*21)/100</f>
      </c>
      <c t="s">
        <v>28</v>
      </c>
    </row>
    <row r="346" spans="1:5" ht="25.5">
      <c r="A346" s="35" t="s">
        <v>57</v>
      </c>
      <c r="E346" s="39" t="s">
        <v>1408</v>
      </c>
    </row>
    <row r="347" spans="1:5" ht="63.75">
      <c r="A347" s="35" t="s">
        <v>58</v>
      </c>
      <c r="E347" s="41" t="s">
        <v>1409</v>
      </c>
    </row>
    <row r="348" spans="1:5" ht="12.75">
      <c r="A348" t="s">
        <v>60</v>
      </c>
      <c r="E348" s="39" t="s">
        <v>5</v>
      </c>
    </row>
    <row r="349" spans="1:16" ht="25.5">
      <c r="A349" t="s">
        <v>50</v>
      </c>
      <c s="34" t="s">
        <v>979</v>
      </c>
      <c s="34" t="s">
        <v>1410</v>
      </c>
      <c s="35" t="s">
        <v>5</v>
      </c>
      <c s="6" t="s">
        <v>1411</v>
      </c>
      <c s="36" t="s">
        <v>532</v>
      </c>
      <c s="37">
        <v>13.32</v>
      </c>
      <c s="36">
        <v>0</v>
      </c>
      <c s="36">
        <f>ROUND(G349*H349,6)</f>
      </c>
      <c r="L349" s="38">
        <v>0</v>
      </c>
      <c s="32">
        <f>ROUND(ROUND(L349,2)*ROUND(G349,3),2)</f>
      </c>
      <c s="36" t="s">
        <v>178</v>
      </c>
      <c>
        <f>(M349*21)/100</f>
      </c>
      <c t="s">
        <v>28</v>
      </c>
    </row>
    <row r="350" spans="1:5" ht="25.5">
      <c r="A350" s="35" t="s">
        <v>57</v>
      </c>
      <c r="E350" s="39" t="s">
        <v>1411</v>
      </c>
    </row>
    <row r="351" spans="1:5" ht="51">
      <c r="A351" s="35" t="s">
        <v>58</v>
      </c>
      <c r="E351" s="41" t="s">
        <v>1412</v>
      </c>
    </row>
    <row r="352" spans="1:5" ht="12.75">
      <c r="A352" t="s">
        <v>60</v>
      </c>
      <c r="E352" s="39" t="s">
        <v>5</v>
      </c>
    </row>
    <row r="353" spans="1:16" ht="25.5">
      <c r="A353" t="s">
        <v>50</v>
      </c>
      <c s="34" t="s">
        <v>983</v>
      </c>
      <c s="34" t="s">
        <v>1413</v>
      </c>
      <c s="35" t="s">
        <v>5</v>
      </c>
      <c s="6" t="s">
        <v>1414</v>
      </c>
      <c s="36" t="s">
        <v>532</v>
      </c>
      <c s="37">
        <v>13.32</v>
      </c>
      <c s="36">
        <v>0</v>
      </c>
      <c s="36">
        <f>ROUND(G353*H353,6)</f>
      </c>
      <c r="L353" s="38">
        <v>0</v>
      </c>
      <c s="32">
        <f>ROUND(ROUND(L353,2)*ROUND(G353,3),2)</f>
      </c>
      <c s="36" t="s">
        <v>178</v>
      </c>
      <c>
        <f>(M353*21)/100</f>
      </c>
      <c t="s">
        <v>28</v>
      </c>
    </row>
    <row r="354" spans="1:5" ht="25.5">
      <c r="A354" s="35" t="s">
        <v>57</v>
      </c>
      <c r="E354" s="39" t="s">
        <v>1414</v>
      </c>
    </row>
    <row r="355" spans="1:5" ht="12.75">
      <c r="A355" s="35" t="s">
        <v>58</v>
      </c>
      <c r="E355" s="40" t="s">
        <v>5</v>
      </c>
    </row>
    <row r="356" spans="1:5" ht="12.75">
      <c r="A356" t="s">
        <v>60</v>
      </c>
      <c r="E356" s="39" t="s">
        <v>5</v>
      </c>
    </row>
    <row r="357" spans="1:16" ht="38.25">
      <c r="A357" t="s">
        <v>50</v>
      </c>
      <c s="34" t="s">
        <v>985</v>
      </c>
      <c s="34" t="s">
        <v>1415</v>
      </c>
      <c s="35" t="s">
        <v>5</v>
      </c>
      <c s="6" t="s">
        <v>1416</v>
      </c>
      <c s="36" t="s">
        <v>55</v>
      </c>
      <c s="37">
        <v>0.922</v>
      </c>
      <c s="36">
        <v>0</v>
      </c>
      <c s="36">
        <f>ROUND(G357*H357,6)</f>
      </c>
      <c r="L357" s="38">
        <v>0</v>
      </c>
      <c s="32">
        <f>ROUND(ROUND(L357,2)*ROUND(G357,3),2)</f>
      </c>
      <c s="36" t="s">
        <v>178</v>
      </c>
      <c>
        <f>(M357*21)/100</f>
      </c>
      <c t="s">
        <v>28</v>
      </c>
    </row>
    <row r="358" spans="1:5" ht="51">
      <c r="A358" s="35" t="s">
        <v>57</v>
      </c>
      <c r="E358" s="39" t="s">
        <v>1417</v>
      </c>
    </row>
    <row r="359" spans="1:5" ht="89.25">
      <c r="A359" s="35" t="s">
        <v>58</v>
      </c>
      <c r="E359" s="41" t="s">
        <v>1418</v>
      </c>
    </row>
    <row r="360" spans="1:5" ht="12.75">
      <c r="A360" t="s">
        <v>60</v>
      </c>
      <c r="E360" s="39" t="s">
        <v>5</v>
      </c>
    </row>
    <row r="361" spans="1:16" ht="25.5">
      <c r="A361" t="s">
        <v>50</v>
      </c>
      <c s="34" t="s">
        <v>989</v>
      </c>
      <c s="34" t="s">
        <v>1419</v>
      </c>
      <c s="35" t="s">
        <v>5</v>
      </c>
      <c s="6" t="s">
        <v>1420</v>
      </c>
      <c s="36" t="s">
        <v>214</v>
      </c>
      <c s="37">
        <v>7</v>
      </c>
      <c s="36">
        <v>0</v>
      </c>
      <c s="36">
        <f>ROUND(G361*H361,6)</f>
      </c>
      <c r="L361" s="38">
        <v>0</v>
      </c>
      <c s="32">
        <f>ROUND(ROUND(L361,2)*ROUND(G361,3),2)</f>
      </c>
      <c s="36" t="s">
        <v>178</v>
      </c>
      <c>
        <f>(M361*21)/100</f>
      </c>
      <c t="s">
        <v>28</v>
      </c>
    </row>
    <row r="362" spans="1:5" ht="38.25">
      <c r="A362" s="35" t="s">
        <v>57</v>
      </c>
      <c r="E362" s="39" t="s">
        <v>1421</v>
      </c>
    </row>
    <row r="363" spans="1:5" ht="63.75">
      <c r="A363" s="35" t="s">
        <v>58</v>
      </c>
      <c r="E363" s="41" t="s">
        <v>1422</v>
      </c>
    </row>
    <row r="364" spans="1:5" ht="12.75">
      <c r="A364" t="s">
        <v>60</v>
      </c>
      <c r="E364" s="39" t="s">
        <v>5</v>
      </c>
    </row>
    <row r="365" spans="1:16" ht="12.75">
      <c r="A365" t="s">
        <v>50</v>
      </c>
      <c s="34" t="s">
        <v>993</v>
      </c>
      <c s="34" t="s">
        <v>1423</v>
      </c>
      <c s="35" t="s">
        <v>5</v>
      </c>
      <c s="6" t="s">
        <v>1424</v>
      </c>
      <c s="36" t="s">
        <v>214</v>
      </c>
      <c s="37">
        <v>7.07</v>
      </c>
      <c s="36">
        <v>0</v>
      </c>
      <c s="36">
        <f>ROUND(G365*H365,6)</f>
      </c>
      <c r="L365" s="38">
        <v>0</v>
      </c>
      <c s="32">
        <f>ROUND(ROUND(L365,2)*ROUND(G365,3),2)</f>
      </c>
      <c s="36" t="s">
        <v>178</v>
      </c>
      <c>
        <f>(M365*21)/100</f>
      </c>
      <c t="s">
        <v>28</v>
      </c>
    </row>
    <row r="366" spans="1:5" ht="12.75">
      <c r="A366" s="35" t="s">
        <v>57</v>
      </c>
      <c r="E366" s="39" t="s">
        <v>1424</v>
      </c>
    </row>
    <row r="367" spans="1:5" ht="12.75">
      <c r="A367" s="35" t="s">
        <v>58</v>
      </c>
      <c r="E367" s="40" t="s">
        <v>5</v>
      </c>
    </row>
    <row r="368" spans="1:5" ht="12.75">
      <c r="A368" t="s">
        <v>60</v>
      </c>
      <c r="E368" s="39" t="s">
        <v>5</v>
      </c>
    </row>
    <row r="369" spans="1:16" ht="25.5">
      <c r="A369" t="s">
        <v>50</v>
      </c>
      <c s="34" t="s">
        <v>997</v>
      </c>
      <c s="34" t="s">
        <v>1425</v>
      </c>
      <c s="35" t="s">
        <v>5</v>
      </c>
      <c s="6" t="s">
        <v>1426</v>
      </c>
      <c s="36" t="s">
        <v>532</v>
      </c>
      <c s="37">
        <v>4.41</v>
      </c>
      <c s="36">
        <v>0</v>
      </c>
      <c s="36">
        <f>ROUND(G369*H369,6)</f>
      </c>
      <c r="L369" s="38">
        <v>0</v>
      </c>
      <c s="32">
        <f>ROUND(ROUND(L369,2)*ROUND(G369,3),2)</f>
      </c>
      <c s="36" t="s">
        <v>56</v>
      </c>
      <c>
        <f>(M369*21)/100</f>
      </c>
      <c t="s">
        <v>28</v>
      </c>
    </row>
    <row r="370" spans="1:5" ht="25.5">
      <c r="A370" s="35" t="s">
        <v>57</v>
      </c>
      <c r="E370" s="39" t="s">
        <v>1426</v>
      </c>
    </row>
    <row r="371" spans="1:5" ht="38.25">
      <c r="A371" s="35" t="s">
        <v>58</v>
      </c>
      <c r="E371" s="41" t="s">
        <v>1427</v>
      </c>
    </row>
    <row r="372" spans="1:5" ht="12.75">
      <c r="A372" t="s">
        <v>60</v>
      </c>
      <c r="E372" s="39" t="s">
        <v>5</v>
      </c>
    </row>
    <row r="373" spans="1:16" ht="25.5">
      <c r="A373" t="s">
        <v>50</v>
      </c>
      <c s="34" t="s">
        <v>999</v>
      </c>
      <c s="34" t="s">
        <v>1428</v>
      </c>
      <c s="35" t="s">
        <v>5</v>
      </c>
      <c s="6" t="s">
        <v>1429</v>
      </c>
      <c s="36" t="s">
        <v>214</v>
      </c>
      <c s="37">
        <v>8</v>
      </c>
      <c s="36">
        <v>0</v>
      </c>
      <c s="36">
        <f>ROUND(G373*H373,6)</f>
      </c>
      <c r="L373" s="38">
        <v>0</v>
      </c>
      <c s="32">
        <f>ROUND(ROUND(L373,2)*ROUND(G373,3),2)</f>
      </c>
      <c s="36" t="s">
        <v>178</v>
      </c>
      <c>
        <f>(M373*21)/100</f>
      </c>
      <c t="s">
        <v>28</v>
      </c>
    </row>
    <row r="374" spans="1:5" ht="25.5">
      <c r="A374" s="35" t="s">
        <v>57</v>
      </c>
      <c r="E374" s="39" t="s">
        <v>1429</v>
      </c>
    </row>
    <row r="375" spans="1:5" ht="140.25">
      <c r="A375" s="35" t="s">
        <v>58</v>
      </c>
      <c r="E375" s="41" t="s">
        <v>1430</v>
      </c>
    </row>
    <row r="376" spans="1:5" ht="12.75">
      <c r="A376" t="s">
        <v>60</v>
      </c>
      <c r="E376" s="39" t="s">
        <v>5</v>
      </c>
    </row>
    <row r="377" spans="1:13" ht="12.75">
      <c r="A377" t="s">
        <v>47</v>
      </c>
      <c r="C377" s="31" t="s">
        <v>297</v>
      </c>
      <c r="E377" s="33" t="s">
        <v>872</v>
      </c>
      <c r="J377" s="32">
        <f>0</f>
      </c>
      <c s="32">
        <f>0</f>
      </c>
      <c s="32">
        <f>0+L378+L382+L386+L390</f>
      </c>
      <c s="32">
        <f>0+M378+M382+M386+M390</f>
      </c>
    </row>
    <row r="378" spans="1:16" ht="25.5">
      <c r="A378" t="s">
        <v>50</v>
      </c>
      <c s="34" t="s">
        <v>1001</v>
      </c>
      <c s="34" t="s">
        <v>1431</v>
      </c>
      <c s="35" t="s">
        <v>5</v>
      </c>
      <c s="6" t="s">
        <v>1432</v>
      </c>
      <c s="36" t="s">
        <v>177</v>
      </c>
      <c s="37">
        <v>10.4</v>
      </c>
      <c s="36">
        <v>0</v>
      </c>
      <c s="36">
        <f>ROUND(G378*H378,6)</f>
      </c>
      <c r="L378" s="38">
        <v>0</v>
      </c>
      <c s="32">
        <f>ROUND(ROUND(L378,2)*ROUND(G378,3),2)</f>
      </c>
      <c s="36" t="s">
        <v>178</v>
      </c>
      <c>
        <f>(M378*21)/100</f>
      </c>
      <c t="s">
        <v>28</v>
      </c>
    </row>
    <row r="379" spans="1:5" ht="25.5">
      <c r="A379" s="35" t="s">
        <v>57</v>
      </c>
      <c r="E379" s="39" t="s">
        <v>1432</v>
      </c>
    </row>
    <row r="380" spans="1:5" ht="63.75">
      <c r="A380" s="35" t="s">
        <v>58</v>
      </c>
      <c r="E380" s="41" t="s">
        <v>1433</v>
      </c>
    </row>
    <row r="381" spans="1:5" ht="12.75">
      <c r="A381" t="s">
        <v>60</v>
      </c>
      <c r="E381" s="39" t="s">
        <v>5</v>
      </c>
    </row>
    <row r="382" spans="1:16" ht="25.5">
      <c r="A382" t="s">
        <v>50</v>
      </c>
      <c s="34" t="s">
        <v>1005</v>
      </c>
      <c s="34" t="s">
        <v>884</v>
      </c>
      <c s="35" t="s">
        <v>5</v>
      </c>
      <c s="6" t="s">
        <v>885</v>
      </c>
      <c s="36" t="s">
        <v>532</v>
      </c>
      <c s="37">
        <v>4.68</v>
      </c>
      <c s="36">
        <v>0</v>
      </c>
      <c s="36">
        <f>ROUND(G382*H382,6)</f>
      </c>
      <c r="L382" s="38">
        <v>0</v>
      </c>
      <c s="32">
        <f>ROUND(ROUND(L382,2)*ROUND(G382,3),2)</f>
      </c>
      <c s="36" t="s">
        <v>178</v>
      </c>
      <c>
        <f>(M382*21)/100</f>
      </c>
      <c t="s">
        <v>28</v>
      </c>
    </row>
    <row r="383" spans="1:5" ht="25.5">
      <c r="A383" s="35" t="s">
        <v>57</v>
      </c>
      <c r="E383" s="39" t="s">
        <v>885</v>
      </c>
    </row>
    <row r="384" spans="1:5" ht="25.5">
      <c r="A384" s="35" t="s">
        <v>58</v>
      </c>
      <c r="E384" s="40" t="s">
        <v>1434</v>
      </c>
    </row>
    <row r="385" spans="1:5" ht="12.75">
      <c r="A385" t="s">
        <v>60</v>
      </c>
      <c r="E385" s="39" t="s">
        <v>5</v>
      </c>
    </row>
    <row r="386" spans="1:16" ht="25.5">
      <c r="A386" t="s">
        <v>50</v>
      </c>
      <c s="34" t="s">
        <v>1008</v>
      </c>
      <c s="34" t="s">
        <v>887</v>
      </c>
      <c s="35" t="s">
        <v>5</v>
      </c>
      <c s="6" t="s">
        <v>888</v>
      </c>
      <c s="36" t="s">
        <v>532</v>
      </c>
      <c s="37">
        <v>4.68</v>
      </c>
      <c s="36">
        <v>0</v>
      </c>
      <c s="36">
        <f>ROUND(G386*H386,6)</f>
      </c>
      <c r="L386" s="38">
        <v>0</v>
      </c>
      <c s="32">
        <f>ROUND(ROUND(L386,2)*ROUND(G386,3),2)</f>
      </c>
      <c s="36" t="s">
        <v>178</v>
      </c>
      <c>
        <f>(M386*21)/100</f>
      </c>
      <c t="s">
        <v>28</v>
      </c>
    </row>
    <row r="387" spans="1:5" ht="25.5">
      <c r="A387" s="35" t="s">
        <v>57</v>
      </c>
      <c r="E387" s="39" t="s">
        <v>888</v>
      </c>
    </row>
    <row r="388" spans="1:5" ht="12.75">
      <c r="A388" s="35" t="s">
        <v>58</v>
      </c>
      <c r="E388" s="40" t="s">
        <v>5</v>
      </c>
    </row>
    <row r="389" spans="1:5" ht="12.75">
      <c r="A389" t="s">
        <v>60</v>
      </c>
      <c r="E389" s="39" t="s">
        <v>5</v>
      </c>
    </row>
    <row r="390" spans="1:16" ht="25.5">
      <c r="A390" t="s">
        <v>50</v>
      </c>
      <c s="34" t="s">
        <v>1012</v>
      </c>
      <c s="34" t="s">
        <v>876</v>
      </c>
      <c s="35" t="s">
        <v>5</v>
      </c>
      <c s="6" t="s">
        <v>877</v>
      </c>
      <c s="36" t="s">
        <v>55</v>
      </c>
      <c s="37">
        <v>0.028</v>
      </c>
      <c s="36">
        <v>0</v>
      </c>
      <c s="36">
        <f>ROUND(G390*H390,6)</f>
      </c>
      <c r="L390" s="38">
        <v>0</v>
      </c>
      <c s="32">
        <f>ROUND(ROUND(L390,2)*ROUND(G390,3),2)</f>
      </c>
      <c s="36" t="s">
        <v>178</v>
      </c>
      <c>
        <f>(M390*21)/100</f>
      </c>
      <c t="s">
        <v>28</v>
      </c>
    </row>
    <row r="391" spans="1:5" ht="25.5">
      <c r="A391" s="35" t="s">
        <v>57</v>
      </c>
      <c r="E391" s="39" t="s">
        <v>877</v>
      </c>
    </row>
    <row r="392" spans="1:5" ht="25.5">
      <c r="A392" s="35" t="s">
        <v>58</v>
      </c>
      <c r="E392" s="40" t="s">
        <v>1435</v>
      </c>
    </row>
    <row r="393" spans="1:5" ht="12.75">
      <c r="A393" t="s">
        <v>60</v>
      </c>
      <c r="E393" s="39" t="s">
        <v>5</v>
      </c>
    </row>
    <row r="394" spans="1:13" ht="12.75">
      <c r="A394" t="s">
        <v>47</v>
      </c>
      <c r="C394" s="31" t="s">
        <v>75</v>
      </c>
      <c r="E394" s="33" t="s">
        <v>627</v>
      </c>
      <c r="J394" s="32">
        <f>0</f>
      </c>
      <c s="32">
        <f>0</f>
      </c>
      <c s="32">
        <f>0+L395+L399+L403+L407+L411+L415+L419+L423+L427</f>
      </c>
      <c s="32">
        <f>0+M395+M399+M403+M407+M411+M415+M419+M423+M427</f>
      </c>
    </row>
    <row r="395" spans="1:16" ht="25.5">
      <c r="A395" t="s">
        <v>50</v>
      </c>
      <c s="34" t="s">
        <v>1016</v>
      </c>
      <c s="34" t="s">
        <v>662</v>
      </c>
      <c s="35" t="s">
        <v>5</v>
      </c>
      <c s="6" t="s">
        <v>663</v>
      </c>
      <c s="36" t="s">
        <v>532</v>
      </c>
      <c s="37">
        <v>42.105</v>
      </c>
      <c s="36">
        <v>0</v>
      </c>
      <c s="36">
        <f>ROUND(G395*H395,6)</f>
      </c>
      <c r="L395" s="38">
        <v>0</v>
      </c>
      <c s="32">
        <f>ROUND(ROUND(L395,2)*ROUND(G395,3),2)</f>
      </c>
      <c s="36" t="s">
        <v>178</v>
      </c>
      <c>
        <f>(M395*21)/100</f>
      </c>
      <c t="s">
        <v>28</v>
      </c>
    </row>
    <row r="396" spans="1:5" ht="38.25">
      <c r="A396" s="35" t="s">
        <v>57</v>
      </c>
      <c r="E396" s="39" t="s">
        <v>664</v>
      </c>
    </row>
    <row r="397" spans="1:5" ht="140.25">
      <c r="A397" s="35" t="s">
        <v>58</v>
      </c>
      <c r="E397" s="41" t="s">
        <v>1436</v>
      </c>
    </row>
    <row r="398" spans="1:5" ht="12.75">
      <c r="A398" t="s">
        <v>60</v>
      </c>
      <c r="E398" s="39" t="s">
        <v>5</v>
      </c>
    </row>
    <row r="399" spans="1:16" ht="12.75">
      <c r="A399" t="s">
        <v>50</v>
      </c>
      <c s="34" t="s">
        <v>981</v>
      </c>
      <c s="34" t="s">
        <v>666</v>
      </c>
      <c s="35" t="s">
        <v>5</v>
      </c>
      <c s="6" t="s">
        <v>667</v>
      </c>
      <c s="36" t="s">
        <v>532</v>
      </c>
      <c s="37">
        <v>13.011</v>
      </c>
      <c s="36">
        <v>0</v>
      </c>
      <c s="36">
        <f>ROUND(G399*H399,6)</f>
      </c>
      <c r="L399" s="38">
        <v>0</v>
      </c>
      <c s="32">
        <f>ROUND(ROUND(L399,2)*ROUND(G399,3),2)</f>
      </c>
      <c s="36" t="s">
        <v>178</v>
      </c>
      <c>
        <f>(M399*21)/100</f>
      </c>
      <c t="s">
        <v>28</v>
      </c>
    </row>
    <row r="400" spans="1:5" ht="12.75">
      <c r="A400" s="35" t="s">
        <v>57</v>
      </c>
      <c r="E400" s="39" t="s">
        <v>667</v>
      </c>
    </row>
    <row r="401" spans="1:5" ht="12.75">
      <c r="A401" s="35" t="s">
        <v>58</v>
      </c>
      <c r="E401" s="40" t="s">
        <v>5</v>
      </c>
    </row>
    <row r="402" spans="1:5" ht="12.75">
      <c r="A402" t="s">
        <v>60</v>
      </c>
      <c r="E402" s="39" t="s">
        <v>5</v>
      </c>
    </row>
    <row r="403" spans="1:16" ht="25.5">
      <c r="A403" t="s">
        <v>50</v>
      </c>
      <c s="34" t="s">
        <v>1019</v>
      </c>
      <c s="34" t="s">
        <v>1437</v>
      </c>
      <c s="35" t="s">
        <v>5</v>
      </c>
      <c s="6" t="s">
        <v>1438</v>
      </c>
      <c s="36" t="s">
        <v>532</v>
      </c>
      <c s="37">
        <v>42.105</v>
      </c>
      <c s="36">
        <v>0</v>
      </c>
      <c s="36">
        <f>ROUND(G403*H403,6)</f>
      </c>
      <c r="L403" s="38">
        <v>0</v>
      </c>
      <c s="32">
        <f>ROUND(ROUND(L403,2)*ROUND(G403,3),2)</f>
      </c>
      <c s="36" t="s">
        <v>178</v>
      </c>
      <c>
        <f>(M403*21)/100</f>
      </c>
      <c t="s">
        <v>28</v>
      </c>
    </row>
    <row r="404" spans="1:5" ht="25.5">
      <c r="A404" s="35" t="s">
        <v>57</v>
      </c>
      <c r="E404" s="39" t="s">
        <v>1438</v>
      </c>
    </row>
    <row r="405" spans="1:5" ht="25.5">
      <c r="A405" s="35" t="s">
        <v>58</v>
      </c>
      <c r="E405" s="40" t="s">
        <v>1439</v>
      </c>
    </row>
    <row r="406" spans="1:5" ht="12.75">
      <c r="A406" t="s">
        <v>60</v>
      </c>
      <c r="E406" s="39" t="s">
        <v>5</v>
      </c>
    </row>
    <row r="407" spans="1:16" ht="25.5">
      <c r="A407" t="s">
        <v>50</v>
      </c>
      <c s="34" t="s">
        <v>1022</v>
      </c>
      <c s="34" t="s">
        <v>1440</v>
      </c>
      <c s="35" t="s">
        <v>5</v>
      </c>
      <c s="6" t="s">
        <v>893</v>
      </c>
      <c s="36" t="s">
        <v>532</v>
      </c>
      <c s="37">
        <v>67.151</v>
      </c>
      <c s="36">
        <v>0</v>
      </c>
      <c s="36">
        <f>ROUND(G407*H407,6)</f>
      </c>
      <c r="L407" s="38">
        <v>0</v>
      </c>
      <c s="32">
        <f>ROUND(ROUND(L407,2)*ROUND(G407,3),2)</f>
      </c>
      <c s="36" t="s">
        <v>178</v>
      </c>
      <c>
        <f>(M407*21)/100</f>
      </c>
      <c t="s">
        <v>28</v>
      </c>
    </row>
    <row r="408" spans="1:5" ht="51">
      <c r="A408" s="35" t="s">
        <v>57</v>
      </c>
      <c r="E408" s="39" t="s">
        <v>1441</v>
      </c>
    </row>
    <row r="409" spans="1:5" ht="178.5">
      <c r="A409" s="35" t="s">
        <v>58</v>
      </c>
      <c r="E409" s="41" t="s">
        <v>1442</v>
      </c>
    </row>
    <row r="410" spans="1:5" ht="12.75">
      <c r="A410" t="s">
        <v>60</v>
      </c>
      <c r="E410" s="39" t="s">
        <v>5</v>
      </c>
    </row>
    <row r="411" spans="1:16" ht="12.75">
      <c r="A411" t="s">
        <v>50</v>
      </c>
      <c s="34" t="s">
        <v>1024</v>
      </c>
      <c s="34" t="s">
        <v>896</v>
      </c>
      <c s="35" t="s">
        <v>5</v>
      </c>
      <c s="6" t="s">
        <v>897</v>
      </c>
      <c s="36" t="s">
        <v>532</v>
      </c>
      <c s="37">
        <v>34.583</v>
      </c>
      <c s="36">
        <v>0</v>
      </c>
      <c s="36">
        <f>ROUND(G411*H411,6)</f>
      </c>
      <c r="L411" s="38">
        <v>0</v>
      </c>
      <c s="32">
        <f>ROUND(ROUND(L411,2)*ROUND(G411,3),2)</f>
      </c>
      <c s="36" t="s">
        <v>178</v>
      </c>
      <c>
        <f>(M411*21)/100</f>
      </c>
      <c t="s">
        <v>28</v>
      </c>
    </row>
    <row r="412" spans="1:5" ht="12.75">
      <c r="A412" s="35" t="s">
        <v>57</v>
      </c>
      <c r="E412" s="39" t="s">
        <v>897</v>
      </c>
    </row>
    <row r="413" spans="1:5" ht="12.75">
      <c r="A413" s="35" t="s">
        <v>58</v>
      </c>
      <c r="E413" s="40" t="s">
        <v>5</v>
      </c>
    </row>
    <row r="414" spans="1:5" ht="12.75">
      <c r="A414" t="s">
        <v>60</v>
      </c>
      <c r="E414" s="39" t="s">
        <v>5</v>
      </c>
    </row>
    <row r="415" spans="1:16" ht="25.5">
      <c r="A415" t="s">
        <v>50</v>
      </c>
      <c s="34" t="s">
        <v>1029</v>
      </c>
      <c s="34" t="s">
        <v>906</v>
      </c>
      <c s="35" t="s">
        <v>5</v>
      </c>
      <c s="6" t="s">
        <v>907</v>
      </c>
      <c s="36" t="s">
        <v>532</v>
      </c>
      <c s="37">
        <v>67.151</v>
      </c>
      <c s="36">
        <v>0</v>
      </c>
      <c s="36">
        <f>ROUND(G415*H415,6)</f>
      </c>
      <c r="L415" s="38">
        <v>0</v>
      </c>
      <c s="32">
        <f>ROUND(ROUND(L415,2)*ROUND(G415,3),2)</f>
      </c>
      <c s="36" t="s">
        <v>178</v>
      </c>
      <c>
        <f>(M415*21)/100</f>
      </c>
      <c t="s">
        <v>28</v>
      </c>
    </row>
    <row r="416" spans="1:5" ht="25.5">
      <c r="A416" s="35" t="s">
        <v>57</v>
      </c>
      <c r="E416" s="39" t="s">
        <v>907</v>
      </c>
    </row>
    <row r="417" spans="1:5" ht="25.5">
      <c r="A417" s="35" t="s">
        <v>58</v>
      </c>
      <c r="E417" s="40" t="s">
        <v>1443</v>
      </c>
    </row>
    <row r="418" spans="1:5" ht="12.75">
      <c r="A418" t="s">
        <v>60</v>
      </c>
      <c r="E418" s="39" t="s">
        <v>5</v>
      </c>
    </row>
    <row r="419" spans="1:16" ht="25.5">
      <c r="A419" t="s">
        <v>50</v>
      </c>
      <c s="34" t="s">
        <v>919</v>
      </c>
      <c s="34" t="s">
        <v>970</v>
      </c>
      <c s="35" t="s">
        <v>5</v>
      </c>
      <c s="6" t="s">
        <v>971</v>
      </c>
      <c s="36" t="s">
        <v>177</v>
      </c>
      <c s="37">
        <v>12</v>
      </c>
      <c s="36">
        <v>0</v>
      </c>
      <c s="36">
        <f>ROUND(G419*H419,6)</f>
      </c>
      <c r="L419" s="38">
        <v>0</v>
      </c>
      <c s="32">
        <f>ROUND(ROUND(L419,2)*ROUND(G419,3),2)</f>
      </c>
      <c s="36" t="s">
        <v>178</v>
      </c>
      <c>
        <f>(M419*21)/100</f>
      </c>
      <c t="s">
        <v>28</v>
      </c>
    </row>
    <row r="420" spans="1:5" ht="25.5">
      <c r="A420" s="35" t="s">
        <v>57</v>
      </c>
      <c r="E420" s="39" t="s">
        <v>971</v>
      </c>
    </row>
    <row r="421" spans="1:5" ht="63.75">
      <c r="A421" s="35" t="s">
        <v>58</v>
      </c>
      <c r="E421" s="41" t="s">
        <v>1444</v>
      </c>
    </row>
    <row r="422" spans="1:5" ht="12.75">
      <c r="A422" t="s">
        <v>60</v>
      </c>
      <c r="E422" s="39" t="s">
        <v>5</v>
      </c>
    </row>
    <row r="423" spans="1:16" ht="12.75">
      <c r="A423" t="s">
        <v>50</v>
      </c>
      <c s="34" t="s">
        <v>923</v>
      </c>
      <c s="34" t="s">
        <v>1445</v>
      </c>
      <c s="35" t="s">
        <v>5</v>
      </c>
      <c s="6" t="s">
        <v>1446</v>
      </c>
      <c s="36" t="s">
        <v>177</v>
      </c>
      <c s="37">
        <v>12.36</v>
      </c>
      <c s="36">
        <v>0</v>
      </c>
      <c s="36">
        <f>ROUND(G423*H423,6)</f>
      </c>
      <c r="L423" s="38">
        <v>0</v>
      </c>
      <c s="32">
        <f>ROUND(ROUND(L423,2)*ROUND(G423,3),2)</f>
      </c>
      <c s="36" t="s">
        <v>178</v>
      </c>
      <c>
        <f>(M423*21)/100</f>
      </c>
      <c t="s">
        <v>28</v>
      </c>
    </row>
    <row r="424" spans="1:5" ht="12.75">
      <c r="A424" s="35" t="s">
        <v>57</v>
      </c>
      <c r="E424" s="39" t="s">
        <v>1446</v>
      </c>
    </row>
    <row r="425" spans="1:5" ht="25.5">
      <c r="A425" s="35" t="s">
        <v>58</v>
      </c>
      <c r="E425" s="40" t="s">
        <v>1447</v>
      </c>
    </row>
    <row r="426" spans="1:5" ht="12.75">
      <c r="A426" t="s">
        <v>60</v>
      </c>
      <c r="E426" s="39" t="s">
        <v>5</v>
      </c>
    </row>
    <row r="427" spans="1:16" ht="12.75">
      <c r="A427" t="s">
        <v>50</v>
      </c>
      <c s="34" t="s">
        <v>927</v>
      </c>
      <c s="34" t="s">
        <v>687</v>
      </c>
      <c s="35" t="s">
        <v>5</v>
      </c>
      <c s="6" t="s">
        <v>688</v>
      </c>
      <c s="36" t="s">
        <v>539</v>
      </c>
      <c s="37">
        <v>0.72</v>
      </c>
      <c s="36">
        <v>0</v>
      </c>
      <c s="36">
        <f>ROUND(G427*H427,6)</f>
      </c>
      <c r="L427" s="38">
        <v>0</v>
      </c>
      <c s="32">
        <f>ROUND(ROUND(L427,2)*ROUND(G427,3),2)</f>
      </c>
      <c s="36" t="s">
        <v>178</v>
      </c>
      <c>
        <f>(M427*21)/100</f>
      </c>
      <c t="s">
        <v>28</v>
      </c>
    </row>
    <row r="428" spans="1:5" ht="12.75">
      <c r="A428" s="35" t="s">
        <v>57</v>
      </c>
      <c r="E428" s="39" t="s">
        <v>688</v>
      </c>
    </row>
    <row r="429" spans="1:5" ht="25.5">
      <c r="A429" s="35" t="s">
        <v>58</v>
      </c>
      <c r="E429" s="40" t="s">
        <v>1448</v>
      </c>
    </row>
    <row r="430" spans="1:5" ht="12.75">
      <c r="A430" t="s">
        <v>60</v>
      </c>
      <c r="E430" s="39" t="s">
        <v>5</v>
      </c>
    </row>
    <row r="431" spans="1:13" ht="12.75">
      <c r="A431" t="s">
        <v>47</v>
      </c>
      <c r="C431" s="31" t="s">
        <v>331</v>
      </c>
      <c r="E431" s="33" t="s">
        <v>1449</v>
      </c>
      <c r="J431" s="32">
        <f>0</f>
      </c>
      <c s="32">
        <f>0</f>
      </c>
      <c s="32">
        <f>0+L432+L436+L440+L444+L448+L452+L456+L460+L464+L468+L472+L476+L480+L484+L488+L492+L496+L500+L504+L508+L512+L516+L520+L524+L528+L532+L536</f>
      </c>
      <c s="32">
        <f>0+M432+M436+M440+M444+M448+M452+M456+M460+M464+M468+M472+M476+M480+M484+M488+M492+M496+M500+M504+M508+M512+M516+M520+M524+M528+M532+M536</f>
      </c>
    </row>
    <row r="432" spans="1:16" ht="25.5">
      <c r="A432" t="s">
        <v>50</v>
      </c>
      <c s="34" t="s">
        <v>931</v>
      </c>
      <c s="34" t="s">
        <v>1450</v>
      </c>
      <c s="35" t="s">
        <v>5</v>
      </c>
      <c s="6" t="s">
        <v>1451</v>
      </c>
      <c s="36" t="s">
        <v>532</v>
      </c>
      <c s="37">
        <v>37.848</v>
      </c>
      <c s="36">
        <v>0</v>
      </c>
      <c s="36">
        <f>ROUND(G432*H432,6)</f>
      </c>
      <c r="L432" s="38">
        <v>0</v>
      </c>
      <c s="32">
        <f>ROUND(ROUND(L432,2)*ROUND(G432,3),2)</f>
      </c>
      <c s="36" t="s">
        <v>178</v>
      </c>
      <c>
        <f>(M432*21)/100</f>
      </c>
      <c t="s">
        <v>28</v>
      </c>
    </row>
    <row r="433" spans="1:5" ht="25.5">
      <c r="A433" s="35" t="s">
        <v>57</v>
      </c>
      <c r="E433" s="39" t="s">
        <v>1451</v>
      </c>
    </row>
    <row r="434" spans="1:5" ht="89.25">
      <c r="A434" s="35" t="s">
        <v>58</v>
      </c>
      <c r="E434" s="41" t="s">
        <v>1452</v>
      </c>
    </row>
    <row r="435" spans="1:5" ht="12.75">
      <c r="A435" t="s">
        <v>60</v>
      </c>
      <c r="E435" s="39" t="s">
        <v>5</v>
      </c>
    </row>
    <row r="436" spans="1:16" ht="25.5">
      <c r="A436" t="s">
        <v>50</v>
      </c>
      <c s="34" t="s">
        <v>934</v>
      </c>
      <c s="34" t="s">
        <v>1366</v>
      </c>
      <c s="35" t="s">
        <v>5</v>
      </c>
      <c s="6" t="s">
        <v>1367</v>
      </c>
      <c s="36" t="s">
        <v>532</v>
      </c>
      <c s="37">
        <v>4.4</v>
      </c>
      <c s="36">
        <v>0</v>
      </c>
      <c s="36">
        <f>ROUND(G436*H436,6)</f>
      </c>
      <c r="L436" s="38">
        <v>0</v>
      </c>
      <c s="32">
        <f>ROUND(ROUND(L436,2)*ROUND(G436,3),2)</f>
      </c>
      <c s="36" t="s">
        <v>178</v>
      </c>
      <c>
        <f>(M436*21)/100</f>
      </c>
      <c t="s">
        <v>28</v>
      </c>
    </row>
    <row r="437" spans="1:5" ht="25.5">
      <c r="A437" s="35" t="s">
        <v>57</v>
      </c>
      <c r="E437" s="39" t="s">
        <v>1367</v>
      </c>
    </row>
    <row r="438" spans="1:5" ht="63.75">
      <c r="A438" s="35" t="s">
        <v>58</v>
      </c>
      <c r="E438" s="41" t="s">
        <v>1453</v>
      </c>
    </row>
    <row r="439" spans="1:5" ht="12.75">
      <c r="A439" t="s">
        <v>60</v>
      </c>
      <c r="E439" s="39" t="s">
        <v>5</v>
      </c>
    </row>
    <row r="440" spans="1:16" ht="12.75">
      <c r="A440" t="s">
        <v>50</v>
      </c>
      <c s="34" t="s">
        <v>936</v>
      </c>
      <c s="34" t="s">
        <v>911</v>
      </c>
      <c s="35" t="s">
        <v>5</v>
      </c>
      <c s="6" t="s">
        <v>912</v>
      </c>
      <c s="36" t="s">
        <v>532</v>
      </c>
      <c s="37">
        <v>42.248</v>
      </c>
      <c s="36">
        <v>0</v>
      </c>
      <c s="36">
        <f>ROUND(G440*H440,6)</f>
      </c>
      <c r="L440" s="38">
        <v>0</v>
      </c>
      <c s="32">
        <f>ROUND(ROUND(L440,2)*ROUND(G440,3),2)</f>
      </c>
      <c s="36" t="s">
        <v>178</v>
      </c>
      <c>
        <f>(M440*21)/100</f>
      </c>
      <c t="s">
        <v>28</v>
      </c>
    </row>
    <row r="441" spans="1:5" ht="12.75">
      <c r="A441" s="35" t="s">
        <v>57</v>
      </c>
      <c r="E441" s="39" t="s">
        <v>912</v>
      </c>
    </row>
    <row r="442" spans="1:5" ht="38.25">
      <c r="A442" s="35" t="s">
        <v>58</v>
      </c>
      <c r="E442" s="40" t="s">
        <v>1454</v>
      </c>
    </row>
    <row r="443" spans="1:5" ht="12.75">
      <c r="A443" t="s">
        <v>60</v>
      </c>
      <c r="E443" s="39" t="s">
        <v>5</v>
      </c>
    </row>
    <row r="444" spans="1:16" ht="12.75">
      <c r="A444" t="s">
        <v>50</v>
      </c>
      <c s="34" t="s">
        <v>939</v>
      </c>
      <c s="34" t="s">
        <v>1455</v>
      </c>
      <c s="35" t="s">
        <v>5</v>
      </c>
      <c s="6" t="s">
        <v>1456</v>
      </c>
      <c s="36" t="s">
        <v>532</v>
      </c>
      <c s="37">
        <v>293.48</v>
      </c>
      <c s="36">
        <v>0</v>
      </c>
      <c s="36">
        <f>ROUND(G444*H444,6)</f>
      </c>
      <c r="L444" s="38">
        <v>0</v>
      </c>
      <c s="32">
        <f>ROUND(ROUND(L444,2)*ROUND(G444,3),2)</f>
      </c>
      <c s="36" t="s">
        <v>178</v>
      </c>
      <c>
        <f>(M444*21)/100</f>
      </c>
      <c t="s">
        <v>28</v>
      </c>
    </row>
    <row r="445" spans="1:5" ht="12.75">
      <c r="A445" s="35" t="s">
        <v>57</v>
      </c>
      <c r="E445" s="39" t="s">
        <v>1456</v>
      </c>
    </row>
    <row r="446" spans="1:5" ht="89.25">
      <c r="A446" s="35" t="s">
        <v>58</v>
      </c>
      <c r="E446" s="41" t="s">
        <v>1457</v>
      </c>
    </row>
    <row r="447" spans="1:5" ht="12.75">
      <c r="A447" t="s">
        <v>60</v>
      </c>
      <c r="E447" s="39" t="s">
        <v>5</v>
      </c>
    </row>
    <row r="448" spans="1:16" ht="12.75">
      <c r="A448" t="s">
        <v>50</v>
      </c>
      <c s="34" t="s">
        <v>942</v>
      </c>
      <c s="34" t="s">
        <v>1458</v>
      </c>
      <c s="35" t="s">
        <v>5</v>
      </c>
      <c s="6" t="s">
        <v>1459</v>
      </c>
      <c s="36" t="s">
        <v>532</v>
      </c>
      <c s="37">
        <v>891.466</v>
      </c>
      <c s="36">
        <v>0</v>
      </c>
      <c s="36">
        <f>ROUND(G448*H448,6)</f>
      </c>
      <c r="L448" s="38">
        <v>0</v>
      </c>
      <c s="32">
        <f>ROUND(ROUND(L448,2)*ROUND(G448,3),2)</f>
      </c>
      <c s="36" t="s">
        <v>178</v>
      </c>
      <c>
        <f>(M448*21)/100</f>
      </c>
      <c t="s">
        <v>28</v>
      </c>
    </row>
    <row r="449" spans="1:5" ht="12.75">
      <c r="A449" s="35" t="s">
        <v>57</v>
      </c>
      <c r="E449" s="39" t="s">
        <v>1459</v>
      </c>
    </row>
    <row r="450" spans="1:5" ht="344.25">
      <c r="A450" s="35" t="s">
        <v>58</v>
      </c>
      <c r="E450" s="41" t="s">
        <v>1460</v>
      </c>
    </row>
    <row r="451" spans="1:5" ht="12.75">
      <c r="A451" t="s">
        <v>60</v>
      </c>
      <c r="E451" s="39" t="s">
        <v>5</v>
      </c>
    </row>
    <row r="452" spans="1:16" ht="25.5">
      <c r="A452" t="s">
        <v>50</v>
      </c>
      <c s="34" t="s">
        <v>948</v>
      </c>
      <c s="34" t="s">
        <v>1461</v>
      </c>
      <c s="35" t="s">
        <v>5</v>
      </c>
      <c s="6" t="s">
        <v>1462</v>
      </c>
      <c s="36" t="s">
        <v>532</v>
      </c>
      <c s="37">
        <v>356.781</v>
      </c>
      <c s="36">
        <v>0</v>
      </c>
      <c s="36">
        <f>ROUND(G452*H452,6)</f>
      </c>
      <c r="L452" s="38">
        <v>0</v>
      </c>
      <c s="32">
        <f>ROUND(ROUND(L452,2)*ROUND(G452,3),2)</f>
      </c>
      <c s="36" t="s">
        <v>178</v>
      </c>
      <c>
        <f>(M452*21)/100</f>
      </c>
      <c t="s">
        <v>28</v>
      </c>
    </row>
    <row r="453" spans="1:5" ht="25.5">
      <c r="A453" s="35" t="s">
        <v>57</v>
      </c>
      <c r="E453" s="39" t="s">
        <v>1462</v>
      </c>
    </row>
    <row r="454" spans="1:5" ht="153">
      <c r="A454" s="35" t="s">
        <v>58</v>
      </c>
      <c r="E454" s="41" t="s">
        <v>1463</v>
      </c>
    </row>
    <row r="455" spans="1:5" ht="12.75">
      <c r="A455" t="s">
        <v>60</v>
      </c>
      <c r="E455" s="39" t="s">
        <v>5</v>
      </c>
    </row>
    <row r="456" spans="1:16" ht="25.5">
      <c r="A456" t="s">
        <v>50</v>
      </c>
      <c s="34" t="s">
        <v>952</v>
      </c>
      <c s="34" t="s">
        <v>1464</v>
      </c>
      <c s="35" t="s">
        <v>5</v>
      </c>
      <c s="6" t="s">
        <v>1465</v>
      </c>
      <c s="36" t="s">
        <v>532</v>
      </c>
      <c s="37">
        <v>356.781</v>
      </c>
      <c s="36">
        <v>0</v>
      </c>
      <c s="36">
        <f>ROUND(G456*H456,6)</f>
      </c>
      <c r="L456" s="38">
        <v>0</v>
      </c>
      <c s="32">
        <f>ROUND(ROUND(L456,2)*ROUND(G456,3),2)</f>
      </c>
      <c s="36" t="s">
        <v>178</v>
      </c>
      <c>
        <f>(M456*21)/100</f>
      </c>
      <c t="s">
        <v>28</v>
      </c>
    </row>
    <row r="457" spans="1:5" ht="25.5">
      <c r="A457" s="35" t="s">
        <v>57</v>
      </c>
      <c r="E457" s="39" t="s">
        <v>1465</v>
      </c>
    </row>
    <row r="458" spans="1:5" ht="38.25">
      <c r="A458" s="35" t="s">
        <v>58</v>
      </c>
      <c r="E458" s="41" t="s">
        <v>1466</v>
      </c>
    </row>
    <row r="459" spans="1:5" ht="12.75">
      <c r="A459" t="s">
        <v>60</v>
      </c>
      <c r="E459" s="39" t="s">
        <v>5</v>
      </c>
    </row>
    <row r="460" spans="1:16" ht="25.5">
      <c r="A460" t="s">
        <v>50</v>
      </c>
      <c s="34" t="s">
        <v>955</v>
      </c>
      <c s="34" t="s">
        <v>1467</v>
      </c>
      <c s="35" t="s">
        <v>5</v>
      </c>
      <c s="6" t="s">
        <v>1468</v>
      </c>
      <c s="36" t="s">
        <v>532</v>
      </c>
      <c s="37">
        <v>21.5</v>
      </c>
      <c s="36">
        <v>0</v>
      </c>
      <c s="36">
        <f>ROUND(G460*H460,6)</f>
      </c>
      <c r="L460" s="38">
        <v>0</v>
      </c>
      <c s="32">
        <f>ROUND(ROUND(L460,2)*ROUND(G460,3),2)</f>
      </c>
      <c s="36" t="s">
        <v>178</v>
      </c>
      <c>
        <f>(M460*21)/100</f>
      </c>
      <c t="s">
        <v>28</v>
      </c>
    </row>
    <row r="461" spans="1:5" ht="38.25">
      <c r="A461" s="35" t="s">
        <v>57</v>
      </c>
      <c r="E461" s="39" t="s">
        <v>1469</v>
      </c>
    </row>
    <row r="462" spans="1:5" ht="114.75">
      <c r="A462" s="35" t="s">
        <v>58</v>
      </c>
      <c r="E462" s="41" t="s">
        <v>1470</v>
      </c>
    </row>
    <row r="463" spans="1:5" ht="12.75">
      <c r="A463" t="s">
        <v>60</v>
      </c>
      <c r="E463" s="39" t="s">
        <v>5</v>
      </c>
    </row>
    <row r="464" spans="1:16" ht="25.5">
      <c r="A464" t="s">
        <v>50</v>
      </c>
      <c s="34" t="s">
        <v>959</v>
      </c>
      <c s="34" t="s">
        <v>1471</v>
      </c>
      <c s="35" t="s">
        <v>5</v>
      </c>
      <c s="6" t="s">
        <v>1472</v>
      </c>
      <c s="36" t="s">
        <v>532</v>
      </c>
      <c s="37">
        <v>21.5</v>
      </c>
      <c s="36">
        <v>0</v>
      </c>
      <c s="36">
        <f>ROUND(G464*H464,6)</f>
      </c>
      <c r="L464" s="38">
        <v>0</v>
      </c>
      <c s="32">
        <f>ROUND(ROUND(L464,2)*ROUND(G464,3),2)</f>
      </c>
      <c s="36" t="s">
        <v>178</v>
      </c>
      <c>
        <f>(M464*21)/100</f>
      </c>
      <c t="s">
        <v>28</v>
      </c>
    </row>
    <row r="465" spans="1:5" ht="25.5">
      <c r="A465" s="35" t="s">
        <v>57</v>
      </c>
      <c r="E465" s="39" t="s">
        <v>1472</v>
      </c>
    </row>
    <row r="466" spans="1:5" ht="25.5">
      <c r="A466" s="35" t="s">
        <v>58</v>
      </c>
      <c r="E466" s="40" t="s">
        <v>1473</v>
      </c>
    </row>
    <row r="467" spans="1:5" ht="12.75">
      <c r="A467" t="s">
        <v>60</v>
      </c>
      <c r="E467" s="39" t="s">
        <v>5</v>
      </c>
    </row>
    <row r="468" spans="1:16" ht="25.5">
      <c r="A468" t="s">
        <v>50</v>
      </c>
      <c s="34" t="s">
        <v>1033</v>
      </c>
      <c s="34" t="s">
        <v>1474</v>
      </c>
      <c s="35" t="s">
        <v>5</v>
      </c>
      <c s="6" t="s">
        <v>1475</v>
      </c>
      <c s="36" t="s">
        <v>532</v>
      </c>
      <c s="37">
        <v>10.75</v>
      </c>
      <c s="36">
        <v>0</v>
      </c>
      <c s="36">
        <f>ROUND(G468*H468,6)</f>
      </c>
      <c r="L468" s="38">
        <v>0</v>
      </c>
      <c s="32">
        <f>ROUND(ROUND(L468,2)*ROUND(G468,3),2)</f>
      </c>
      <c s="36" t="s">
        <v>178</v>
      </c>
      <c>
        <f>(M468*21)/100</f>
      </c>
      <c t="s">
        <v>28</v>
      </c>
    </row>
    <row r="469" spans="1:5" ht="25.5">
      <c r="A469" s="35" t="s">
        <v>57</v>
      </c>
      <c r="E469" s="39" t="s">
        <v>1475</v>
      </c>
    </row>
    <row r="470" spans="1:5" ht="38.25">
      <c r="A470" s="35" t="s">
        <v>58</v>
      </c>
      <c r="E470" s="41" t="s">
        <v>1476</v>
      </c>
    </row>
    <row r="471" spans="1:5" ht="12.75">
      <c r="A471" t="s">
        <v>60</v>
      </c>
      <c r="E471" s="39" t="s">
        <v>5</v>
      </c>
    </row>
    <row r="472" spans="1:16" ht="25.5">
      <c r="A472" t="s">
        <v>50</v>
      </c>
      <c s="34" t="s">
        <v>763</v>
      </c>
      <c s="34" t="s">
        <v>1477</v>
      </c>
      <c s="35" t="s">
        <v>5</v>
      </c>
      <c s="6" t="s">
        <v>1478</v>
      </c>
      <c s="36" t="s">
        <v>532</v>
      </c>
      <c s="37">
        <v>21.5</v>
      </c>
      <c s="36">
        <v>0</v>
      </c>
      <c s="36">
        <f>ROUND(G472*H472,6)</f>
      </c>
      <c r="L472" s="38">
        <v>0</v>
      </c>
      <c s="32">
        <f>ROUND(ROUND(L472,2)*ROUND(G472,3),2)</f>
      </c>
      <c s="36" t="s">
        <v>178</v>
      </c>
      <c>
        <f>(M472*21)/100</f>
      </c>
      <c t="s">
        <v>28</v>
      </c>
    </row>
    <row r="473" spans="1:5" ht="25.5">
      <c r="A473" s="35" t="s">
        <v>57</v>
      </c>
      <c r="E473" s="39" t="s">
        <v>1478</v>
      </c>
    </row>
    <row r="474" spans="1:5" ht="12.75">
      <c r="A474" s="35" t="s">
        <v>58</v>
      </c>
      <c r="E474" s="40" t="s">
        <v>5</v>
      </c>
    </row>
    <row r="475" spans="1:5" ht="12.75">
      <c r="A475" t="s">
        <v>60</v>
      </c>
      <c r="E475" s="39" t="s">
        <v>5</v>
      </c>
    </row>
    <row r="476" spans="1:16" ht="25.5">
      <c r="A476" t="s">
        <v>50</v>
      </c>
      <c s="34" t="s">
        <v>1479</v>
      </c>
      <c s="34" t="s">
        <v>1480</v>
      </c>
      <c s="35" t="s">
        <v>5</v>
      </c>
      <c s="6" t="s">
        <v>1481</v>
      </c>
      <c s="36" t="s">
        <v>532</v>
      </c>
      <c s="37">
        <v>50.277</v>
      </c>
      <c s="36">
        <v>0</v>
      </c>
      <c s="36">
        <f>ROUND(G476*H476,6)</f>
      </c>
      <c r="L476" s="38">
        <v>0</v>
      </c>
      <c s="32">
        <f>ROUND(ROUND(L476,2)*ROUND(G476,3),2)</f>
      </c>
      <c s="36" t="s">
        <v>178</v>
      </c>
      <c>
        <f>(M476*21)/100</f>
      </c>
      <c t="s">
        <v>28</v>
      </c>
    </row>
    <row r="477" spans="1:5" ht="25.5">
      <c r="A477" s="35" t="s">
        <v>57</v>
      </c>
      <c r="E477" s="39" t="s">
        <v>1481</v>
      </c>
    </row>
    <row r="478" spans="1:5" ht="102">
      <c r="A478" s="35" t="s">
        <v>58</v>
      </c>
      <c r="E478" s="41" t="s">
        <v>1482</v>
      </c>
    </row>
    <row r="479" spans="1:5" ht="12.75">
      <c r="A479" t="s">
        <v>60</v>
      </c>
      <c r="E479" s="39" t="s">
        <v>5</v>
      </c>
    </row>
    <row r="480" spans="1:16" ht="25.5">
      <c r="A480" t="s">
        <v>50</v>
      </c>
      <c s="34" t="s">
        <v>1483</v>
      </c>
      <c s="34" t="s">
        <v>1484</v>
      </c>
      <c s="35" t="s">
        <v>5</v>
      </c>
      <c s="6" t="s">
        <v>1485</v>
      </c>
      <c s="36" t="s">
        <v>532</v>
      </c>
      <c s="37">
        <v>208.6</v>
      </c>
      <c s="36">
        <v>0</v>
      </c>
      <c s="36">
        <f>ROUND(G480*H480,6)</f>
      </c>
      <c r="L480" s="38">
        <v>0</v>
      </c>
      <c s="32">
        <f>ROUND(ROUND(L480,2)*ROUND(G480,3),2)</f>
      </c>
      <c s="36" t="s">
        <v>178</v>
      </c>
      <c>
        <f>(M480*21)/100</f>
      </c>
      <c t="s">
        <v>28</v>
      </c>
    </row>
    <row r="481" spans="1:5" ht="25.5">
      <c r="A481" s="35" t="s">
        <v>57</v>
      </c>
      <c r="E481" s="39" t="s">
        <v>1485</v>
      </c>
    </row>
    <row r="482" spans="1:5" ht="267.75">
      <c r="A482" s="35" t="s">
        <v>58</v>
      </c>
      <c r="E482" s="41" t="s">
        <v>1486</v>
      </c>
    </row>
    <row r="483" spans="1:5" ht="12.75">
      <c r="A483" t="s">
        <v>60</v>
      </c>
      <c r="E483" s="39" t="s">
        <v>5</v>
      </c>
    </row>
    <row r="484" spans="1:16" ht="25.5">
      <c r="A484" t="s">
        <v>50</v>
      </c>
      <c s="34" t="s">
        <v>1487</v>
      </c>
      <c s="34" t="s">
        <v>1488</v>
      </c>
      <c s="35" t="s">
        <v>5</v>
      </c>
      <c s="6" t="s">
        <v>1489</v>
      </c>
      <c s="36" t="s">
        <v>532</v>
      </c>
      <c s="37">
        <v>208.6</v>
      </c>
      <c s="36">
        <v>0</v>
      </c>
      <c s="36">
        <f>ROUND(G484*H484,6)</f>
      </c>
      <c r="L484" s="38">
        <v>0</v>
      </c>
      <c s="32">
        <f>ROUND(ROUND(L484,2)*ROUND(G484,3),2)</f>
      </c>
      <c s="36" t="s">
        <v>178</v>
      </c>
      <c>
        <f>(M484*21)/100</f>
      </c>
      <c t="s">
        <v>28</v>
      </c>
    </row>
    <row r="485" spans="1:5" ht="25.5">
      <c r="A485" s="35" t="s">
        <v>57</v>
      </c>
      <c r="E485" s="39" t="s">
        <v>1489</v>
      </c>
    </row>
    <row r="486" spans="1:5" ht="12.75">
      <c r="A486" s="35" t="s">
        <v>58</v>
      </c>
      <c r="E486" s="40" t="s">
        <v>5</v>
      </c>
    </row>
    <row r="487" spans="1:5" ht="12.75">
      <c r="A487" t="s">
        <v>60</v>
      </c>
      <c r="E487" s="39" t="s">
        <v>5</v>
      </c>
    </row>
    <row r="488" spans="1:16" ht="25.5">
      <c r="A488" t="s">
        <v>50</v>
      </c>
      <c s="34" t="s">
        <v>1490</v>
      </c>
      <c s="34" t="s">
        <v>1491</v>
      </c>
      <c s="35" t="s">
        <v>5</v>
      </c>
      <c s="6" t="s">
        <v>1492</v>
      </c>
      <c s="36" t="s">
        <v>532</v>
      </c>
      <c s="37">
        <v>174.98</v>
      </c>
      <c s="36">
        <v>0</v>
      </c>
      <c s="36">
        <f>ROUND(G488*H488,6)</f>
      </c>
      <c r="L488" s="38">
        <v>0</v>
      </c>
      <c s="32">
        <f>ROUND(ROUND(L488,2)*ROUND(G488,3),2)</f>
      </c>
      <c s="36" t="s">
        <v>178</v>
      </c>
      <c>
        <f>(M488*21)/100</f>
      </c>
      <c t="s">
        <v>28</v>
      </c>
    </row>
    <row r="489" spans="1:5" ht="25.5">
      <c r="A489" s="35" t="s">
        <v>57</v>
      </c>
      <c r="E489" s="39" t="s">
        <v>1492</v>
      </c>
    </row>
    <row r="490" spans="1:5" ht="344.25">
      <c r="A490" s="35" t="s">
        <v>58</v>
      </c>
      <c r="E490" s="41" t="s">
        <v>1493</v>
      </c>
    </row>
    <row r="491" spans="1:5" ht="12.75">
      <c r="A491" t="s">
        <v>60</v>
      </c>
      <c r="E491" s="39" t="s">
        <v>5</v>
      </c>
    </row>
    <row r="492" spans="1:16" ht="25.5">
      <c r="A492" t="s">
        <v>50</v>
      </c>
      <c s="34" t="s">
        <v>1494</v>
      </c>
      <c s="34" t="s">
        <v>1495</v>
      </c>
      <c s="35" t="s">
        <v>5</v>
      </c>
      <c s="6" t="s">
        <v>1496</v>
      </c>
      <c s="36" t="s">
        <v>532</v>
      </c>
      <c s="37">
        <v>174.98</v>
      </c>
      <c s="36">
        <v>0</v>
      </c>
      <c s="36">
        <f>ROUND(G492*H492,6)</f>
      </c>
      <c r="L492" s="38">
        <v>0</v>
      </c>
      <c s="32">
        <f>ROUND(ROUND(L492,2)*ROUND(G492,3),2)</f>
      </c>
      <c s="36" t="s">
        <v>178</v>
      </c>
      <c>
        <f>(M492*21)/100</f>
      </c>
      <c t="s">
        <v>28</v>
      </c>
    </row>
    <row r="493" spans="1:5" ht="25.5">
      <c r="A493" s="35" t="s">
        <v>57</v>
      </c>
      <c r="E493" s="39" t="s">
        <v>1496</v>
      </c>
    </row>
    <row r="494" spans="1:5" ht="12.75">
      <c r="A494" s="35" t="s">
        <v>58</v>
      </c>
      <c r="E494" s="40" t="s">
        <v>5</v>
      </c>
    </row>
    <row r="495" spans="1:5" ht="12.75">
      <c r="A495" t="s">
        <v>60</v>
      </c>
      <c r="E495" s="39" t="s">
        <v>5</v>
      </c>
    </row>
    <row r="496" spans="1:16" ht="25.5">
      <c r="A496" t="s">
        <v>50</v>
      </c>
      <c s="34" t="s">
        <v>1497</v>
      </c>
      <c s="34" t="s">
        <v>1498</v>
      </c>
      <c s="35" t="s">
        <v>5</v>
      </c>
      <c s="6" t="s">
        <v>1499</v>
      </c>
      <c s="36" t="s">
        <v>532</v>
      </c>
      <c s="37">
        <v>1616.233</v>
      </c>
      <c s="36">
        <v>0</v>
      </c>
      <c s="36">
        <f>ROUND(G496*H496,6)</f>
      </c>
      <c r="L496" s="38">
        <v>0</v>
      </c>
      <c s="32">
        <f>ROUND(ROUND(L496,2)*ROUND(G496,3),2)</f>
      </c>
      <c s="36" t="s">
        <v>178</v>
      </c>
      <c>
        <f>(M496*21)/100</f>
      </c>
      <c t="s">
        <v>28</v>
      </c>
    </row>
    <row r="497" spans="1:5" ht="38.25">
      <c r="A497" s="35" t="s">
        <v>57</v>
      </c>
      <c r="E497" s="39" t="s">
        <v>1500</v>
      </c>
    </row>
    <row r="498" spans="1:5" ht="12.75">
      <c r="A498" s="35" t="s">
        <v>58</v>
      </c>
      <c r="E498" s="40" t="s">
        <v>5</v>
      </c>
    </row>
    <row r="499" spans="1:5" ht="12.75">
      <c r="A499" t="s">
        <v>60</v>
      </c>
      <c r="E499" s="39" t="s">
        <v>5</v>
      </c>
    </row>
    <row r="500" spans="1:16" ht="12.75">
      <c r="A500" t="s">
        <v>50</v>
      </c>
      <c s="34" t="s">
        <v>1501</v>
      </c>
      <c s="34" t="s">
        <v>1502</v>
      </c>
      <c s="35" t="s">
        <v>5</v>
      </c>
      <c s="6" t="s">
        <v>1503</v>
      </c>
      <c s="36" t="s">
        <v>532</v>
      </c>
      <c s="37">
        <v>227.235</v>
      </c>
      <c s="36">
        <v>0</v>
      </c>
      <c s="36">
        <f>ROUND(G500*H500,6)</f>
      </c>
      <c r="L500" s="38">
        <v>0</v>
      </c>
      <c s="32">
        <f>ROUND(ROUND(L500,2)*ROUND(G500,3),2)</f>
      </c>
      <c s="36" t="s">
        <v>178</v>
      </c>
      <c>
        <f>(M500*21)/100</f>
      </c>
      <c t="s">
        <v>28</v>
      </c>
    </row>
    <row r="501" spans="1:5" ht="12.75">
      <c r="A501" s="35" t="s">
        <v>57</v>
      </c>
      <c r="E501" s="39" t="s">
        <v>1503</v>
      </c>
    </row>
    <row r="502" spans="1:5" ht="204">
      <c r="A502" s="35" t="s">
        <v>58</v>
      </c>
      <c r="E502" s="41" t="s">
        <v>1504</v>
      </c>
    </row>
    <row r="503" spans="1:5" ht="12.75">
      <c r="A503" t="s">
        <v>60</v>
      </c>
      <c r="E503" s="39" t="s">
        <v>5</v>
      </c>
    </row>
    <row r="504" spans="1:16" ht="25.5">
      <c r="A504" t="s">
        <v>50</v>
      </c>
      <c s="34" t="s">
        <v>1505</v>
      </c>
      <c s="34" t="s">
        <v>1506</v>
      </c>
      <c s="35" t="s">
        <v>5</v>
      </c>
      <c s="6" t="s">
        <v>1507</v>
      </c>
      <c s="36" t="s">
        <v>532</v>
      </c>
      <c s="37">
        <v>1843.468</v>
      </c>
      <c s="36">
        <v>0</v>
      </c>
      <c s="36">
        <f>ROUND(G504*H504,6)</f>
      </c>
      <c r="L504" s="38">
        <v>0</v>
      </c>
      <c s="32">
        <f>ROUND(ROUND(L504,2)*ROUND(G504,3),2)</f>
      </c>
      <c s="36" t="s">
        <v>178</v>
      </c>
      <c>
        <f>(M504*21)/100</f>
      </c>
      <c t="s">
        <v>28</v>
      </c>
    </row>
    <row r="505" spans="1:5" ht="25.5">
      <c r="A505" s="35" t="s">
        <v>57</v>
      </c>
      <c r="E505" s="39" t="s">
        <v>1507</v>
      </c>
    </row>
    <row r="506" spans="1:5" ht="38.25">
      <c r="A506" s="35" t="s">
        <v>58</v>
      </c>
      <c r="E506" s="40" t="s">
        <v>1508</v>
      </c>
    </row>
    <row r="507" spans="1:5" ht="12.75">
      <c r="A507" t="s">
        <v>60</v>
      </c>
      <c r="E507" s="39" t="s">
        <v>5</v>
      </c>
    </row>
    <row r="508" spans="1:16" ht="25.5">
      <c r="A508" t="s">
        <v>50</v>
      </c>
      <c s="34" t="s">
        <v>1509</v>
      </c>
      <c s="34" t="s">
        <v>1510</v>
      </c>
      <c s="35" t="s">
        <v>5</v>
      </c>
      <c s="6" t="s">
        <v>1511</v>
      </c>
      <c s="36" t="s">
        <v>532</v>
      </c>
      <c s="37">
        <v>921.734</v>
      </c>
      <c s="36">
        <v>0</v>
      </c>
      <c s="36">
        <f>ROUND(G508*H508,6)</f>
      </c>
      <c r="L508" s="38">
        <v>0</v>
      </c>
      <c s="32">
        <f>ROUND(ROUND(L508,2)*ROUND(G508,3),2)</f>
      </c>
      <c s="36" t="s">
        <v>178</v>
      </c>
      <c>
        <f>(M508*21)/100</f>
      </c>
      <c t="s">
        <v>28</v>
      </c>
    </row>
    <row r="509" spans="1:5" ht="25.5">
      <c r="A509" s="35" t="s">
        <v>57</v>
      </c>
      <c r="E509" s="39" t="s">
        <v>1511</v>
      </c>
    </row>
    <row r="510" spans="1:5" ht="38.25">
      <c r="A510" s="35" t="s">
        <v>58</v>
      </c>
      <c r="E510" s="41" t="s">
        <v>1512</v>
      </c>
    </row>
    <row r="511" spans="1:5" ht="12.75">
      <c r="A511" t="s">
        <v>60</v>
      </c>
      <c r="E511" s="39" t="s">
        <v>5</v>
      </c>
    </row>
    <row r="512" spans="1:16" ht="25.5">
      <c r="A512" t="s">
        <v>50</v>
      </c>
      <c s="34" t="s">
        <v>1513</v>
      </c>
      <c s="34" t="s">
        <v>1514</v>
      </c>
      <c s="35" t="s">
        <v>5</v>
      </c>
      <c s="6" t="s">
        <v>1515</v>
      </c>
      <c s="36" t="s">
        <v>532</v>
      </c>
      <c s="37">
        <v>64.91</v>
      </c>
      <c s="36">
        <v>0</v>
      </c>
      <c s="36">
        <f>ROUND(G512*H512,6)</f>
      </c>
      <c r="L512" s="38">
        <v>0</v>
      </c>
      <c s="32">
        <f>ROUND(ROUND(L512,2)*ROUND(G512,3),2)</f>
      </c>
      <c s="36" t="s">
        <v>178</v>
      </c>
      <c>
        <f>(M512*21)/100</f>
      </c>
      <c t="s">
        <v>28</v>
      </c>
    </row>
    <row r="513" spans="1:5" ht="25.5">
      <c r="A513" s="35" t="s">
        <v>57</v>
      </c>
      <c r="E513" s="39" t="s">
        <v>1515</v>
      </c>
    </row>
    <row r="514" spans="1:5" ht="216.75">
      <c r="A514" s="35" t="s">
        <v>58</v>
      </c>
      <c r="E514" s="41" t="s">
        <v>1516</v>
      </c>
    </row>
    <row r="515" spans="1:5" ht="12.75">
      <c r="A515" t="s">
        <v>60</v>
      </c>
      <c r="E515" s="39" t="s">
        <v>5</v>
      </c>
    </row>
    <row r="516" spans="1:16" ht="25.5">
      <c r="A516" t="s">
        <v>50</v>
      </c>
      <c s="34" t="s">
        <v>1517</v>
      </c>
      <c s="34" t="s">
        <v>1518</v>
      </c>
      <c s="35" t="s">
        <v>5</v>
      </c>
      <c s="6" t="s">
        <v>1519</v>
      </c>
      <c s="36" t="s">
        <v>532</v>
      </c>
      <c s="37">
        <v>349.936</v>
      </c>
      <c s="36">
        <v>0</v>
      </c>
      <c s="36">
        <f>ROUND(G516*H516,6)</f>
      </c>
      <c r="L516" s="38">
        <v>0</v>
      </c>
      <c s="32">
        <f>ROUND(ROUND(L516,2)*ROUND(G516,3),2)</f>
      </c>
      <c s="36" t="s">
        <v>178</v>
      </c>
      <c>
        <f>(M516*21)/100</f>
      </c>
      <c t="s">
        <v>28</v>
      </c>
    </row>
    <row r="517" spans="1:5" ht="25.5">
      <c r="A517" s="35" t="s">
        <v>57</v>
      </c>
      <c r="E517" s="39" t="s">
        <v>1519</v>
      </c>
    </row>
    <row r="518" spans="1:5" ht="12.75">
      <c r="A518" s="35" t="s">
        <v>58</v>
      </c>
      <c r="E518" s="40" t="s">
        <v>5</v>
      </c>
    </row>
    <row r="519" spans="1:5" ht="12.75">
      <c r="A519" t="s">
        <v>60</v>
      </c>
      <c r="E519" s="39" t="s">
        <v>5</v>
      </c>
    </row>
    <row r="520" spans="1:16" ht="12.75">
      <c r="A520" t="s">
        <v>50</v>
      </c>
      <c s="34" t="s">
        <v>1520</v>
      </c>
      <c s="34" t="s">
        <v>1521</v>
      </c>
      <c s="35" t="s">
        <v>5</v>
      </c>
      <c s="6" t="s">
        <v>1522</v>
      </c>
      <c s="36" t="s">
        <v>532</v>
      </c>
      <c s="37">
        <v>5.2</v>
      </c>
      <c s="36">
        <v>0</v>
      </c>
      <c s="36">
        <f>ROUND(G520*H520,6)</f>
      </c>
      <c r="L520" s="38">
        <v>0</v>
      </c>
      <c s="32">
        <f>ROUND(ROUND(L520,2)*ROUND(G520,3),2)</f>
      </c>
      <c s="36" t="s">
        <v>178</v>
      </c>
      <c>
        <f>(M520*21)/100</f>
      </c>
      <c t="s">
        <v>28</v>
      </c>
    </row>
    <row r="521" spans="1:5" ht="12.75">
      <c r="A521" s="35" t="s">
        <v>57</v>
      </c>
      <c r="E521" s="39" t="s">
        <v>1522</v>
      </c>
    </row>
    <row r="522" spans="1:5" ht="89.25">
      <c r="A522" s="35" t="s">
        <v>58</v>
      </c>
      <c r="E522" s="41" t="s">
        <v>1523</v>
      </c>
    </row>
    <row r="523" spans="1:5" ht="12.75">
      <c r="A523" t="s">
        <v>60</v>
      </c>
      <c r="E523" s="39" t="s">
        <v>5</v>
      </c>
    </row>
    <row r="524" spans="1:16" ht="25.5">
      <c r="A524" t="s">
        <v>50</v>
      </c>
      <c s="34" t="s">
        <v>1524</v>
      </c>
      <c s="34" t="s">
        <v>1525</v>
      </c>
      <c s="35" t="s">
        <v>5</v>
      </c>
      <c s="6" t="s">
        <v>1526</v>
      </c>
      <c s="36" t="s">
        <v>214</v>
      </c>
      <c s="37">
        <v>30</v>
      </c>
      <c s="36">
        <v>0</v>
      </c>
      <c s="36">
        <f>ROUND(G524*H524,6)</f>
      </c>
      <c r="L524" s="38">
        <v>0</v>
      </c>
      <c s="32">
        <f>ROUND(ROUND(L524,2)*ROUND(G524,3),2)</f>
      </c>
      <c s="36" t="s">
        <v>178</v>
      </c>
      <c>
        <f>(M524*21)/100</f>
      </c>
      <c t="s">
        <v>28</v>
      </c>
    </row>
    <row r="525" spans="1:5" ht="25.5">
      <c r="A525" s="35" t="s">
        <v>57</v>
      </c>
      <c r="E525" s="39" t="s">
        <v>1526</v>
      </c>
    </row>
    <row r="526" spans="1:5" ht="51">
      <c r="A526" s="35" t="s">
        <v>58</v>
      </c>
      <c r="E526" s="41" t="s">
        <v>1527</v>
      </c>
    </row>
    <row r="527" spans="1:5" ht="12.75">
      <c r="A527" t="s">
        <v>60</v>
      </c>
      <c r="E527" s="39" t="s">
        <v>5</v>
      </c>
    </row>
    <row r="528" spans="1:16" ht="12.75">
      <c r="A528" t="s">
        <v>50</v>
      </c>
      <c s="34" t="s">
        <v>1528</v>
      </c>
      <c s="34" t="s">
        <v>1529</v>
      </c>
      <c s="35" t="s">
        <v>5</v>
      </c>
      <c s="6" t="s">
        <v>1530</v>
      </c>
      <c s="36" t="s">
        <v>532</v>
      </c>
      <c s="37">
        <v>30.975</v>
      </c>
      <c s="36">
        <v>0</v>
      </c>
      <c s="36">
        <f>ROUND(G528*H528,6)</f>
      </c>
      <c r="L528" s="38">
        <v>0</v>
      </c>
      <c s="32">
        <f>ROUND(ROUND(L528,2)*ROUND(G528,3),2)</f>
      </c>
      <c s="36" t="s">
        <v>178</v>
      </c>
      <c>
        <f>(M528*21)/100</f>
      </c>
      <c t="s">
        <v>28</v>
      </c>
    </row>
    <row r="529" spans="1:5" ht="12.75">
      <c r="A529" s="35" t="s">
        <v>57</v>
      </c>
      <c r="E529" s="39" t="s">
        <v>1530</v>
      </c>
    </row>
    <row r="530" spans="1:5" ht="102">
      <c r="A530" s="35" t="s">
        <v>58</v>
      </c>
      <c r="E530" s="41" t="s">
        <v>1531</v>
      </c>
    </row>
    <row r="531" spans="1:5" ht="12.75">
      <c r="A531" t="s">
        <v>60</v>
      </c>
      <c r="E531" s="39" t="s">
        <v>5</v>
      </c>
    </row>
    <row r="532" spans="1:16" ht="12.75">
      <c r="A532" t="s">
        <v>50</v>
      </c>
      <c s="34" t="s">
        <v>1532</v>
      </c>
      <c s="34" t="s">
        <v>1533</v>
      </c>
      <c s="35" t="s">
        <v>5</v>
      </c>
      <c s="6" t="s">
        <v>1534</v>
      </c>
      <c s="36" t="s">
        <v>532</v>
      </c>
      <c s="37">
        <v>30.975</v>
      </c>
      <c s="36">
        <v>0</v>
      </c>
      <c s="36">
        <f>ROUND(G532*H532,6)</f>
      </c>
      <c r="L532" s="38">
        <v>0</v>
      </c>
      <c s="32">
        <f>ROUND(ROUND(L532,2)*ROUND(G532,3),2)</f>
      </c>
      <c s="36" t="s">
        <v>178</v>
      </c>
      <c>
        <f>(M532*21)/100</f>
      </c>
      <c t="s">
        <v>28</v>
      </c>
    </row>
    <row r="533" spans="1:5" ht="12.75">
      <c r="A533" s="35" t="s">
        <v>57</v>
      </c>
      <c r="E533" s="39" t="s">
        <v>1534</v>
      </c>
    </row>
    <row r="534" spans="1:5" ht="38.25">
      <c r="A534" s="35" t="s">
        <v>58</v>
      </c>
      <c r="E534" s="41" t="s">
        <v>1535</v>
      </c>
    </row>
    <row r="535" spans="1:5" ht="12.75">
      <c r="A535" t="s">
        <v>60</v>
      </c>
      <c r="E535" s="39" t="s">
        <v>5</v>
      </c>
    </row>
    <row r="536" spans="1:16" ht="25.5">
      <c r="A536" t="s">
        <v>50</v>
      </c>
      <c s="34" t="s">
        <v>1536</v>
      </c>
      <c s="34" t="s">
        <v>1464</v>
      </c>
      <c s="35" t="s">
        <v>51</v>
      </c>
      <c s="6" t="s">
        <v>1465</v>
      </c>
      <c s="36" t="s">
        <v>532</v>
      </c>
      <c s="37">
        <v>2708.069</v>
      </c>
      <c s="36">
        <v>0</v>
      </c>
      <c s="36">
        <f>ROUND(G536*H536,6)</f>
      </c>
      <c r="L536" s="38">
        <v>0</v>
      </c>
      <c s="32">
        <f>ROUND(ROUND(L536,2)*ROUND(G536,3),2)</f>
      </c>
      <c s="36" t="s">
        <v>178</v>
      </c>
      <c>
        <f>(M536*21)/100</f>
      </c>
      <c t="s">
        <v>28</v>
      </c>
    </row>
    <row r="537" spans="1:5" ht="25.5">
      <c r="A537" s="35" t="s">
        <v>57</v>
      </c>
      <c r="E537" s="39" t="s">
        <v>1465</v>
      </c>
    </row>
    <row r="538" spans="1:5" ht="165.75">
      <c r="A538" s="35" t="s">
        <v>58</v>
      </c>
      <c r="E538" s="41" t="s">
        <v>1537</v>
      </c>
    </row>
    <row r="539" spans="1:5" ht="12.75">
      <c r="A539" t="s">
        <v>60</v>
      </c>
      <c r="E539" s="39" t="s">
        <v>5</v>
      </c>
    </row>
    <row r="540" spans="1:13" ht="12.75">
      <c r="A540" t="s">
        <v>47</v>
      </c>
      <c r="C540" s="31" t="s">
        <v>408</v>
      </c>
      <c r="E540" s="33" t="s">
        <v>910</v>
      </c>
      <c r="J540" s="32">
        <f>0</f>
      </c>
      <c s="32">
        <f>0</f>
      </c>
      <c s="32">
        <f>0+L541+L545+L549+L553+L557+L561+L565+L569+L573+L577+L581+L585+L589+L593+L597+L601+L605+L609+L613+L617+L621+L625+L629+L633+L637+L641+L645+L649+L653+L657+L661+L665+L669+L673+L677+L681+L685</f>
      </c>
      <c s="32">
        <f>0+M541+M545+M549+M553+M557+M561+M565+M569+M573+M577+M581+M585+M589+M593+M597+M601+M605+M609+M613+M617+M621+M625+M629+M633+M637+M641+M645+M649+M653+M657+M661+M665+M669+M673+M677+M681+M685</f>
      </c>
    </row>
    <row r="541" spans="1:16" ht="12.75">
      <c r="A541" t="s">
        <v>50</v>
      </c>
      <c s="34" t="s">
        <v>1538</v>
      </c>
      <c s="34" t="s">
        <v>1539</v>
      </c>
      <c s="35" t="s">
        <v>5</v>
      </c>
      <c s="6" t="s">
        <v>1540</v>
      </c>
      <c s="36" t="s">
        <v>177</v>
      </c>
      <c s="37">
        <v>241.5</v>
      </c>
      <c s="36">
        <v>0</v>
      </c>
      <c s="36">
        <f>ROUND(G541*H541,6)</f>
      </c>
      <c r="L541" s="38">
        <v>0</v>
      </c>
      <c s="32">
        <f>ROUND(ROUND(L541,2)*ROUND(G541,3),2)</f>
      </c>
      <c s="36" t="s">
        <v>178</v>
      </c>
      <c>
        <f>(M541*21)/100</f>
      </c>
      <c t="s">
        <v>28</v>
      </c>
    </row>
    <row r="542" spans="1:5" ht="12.75">
      <c r="A542" s="35" t="s">
        <v>57</v>
      </c>
      <c r="E542" s="39" t="s">
        <v>1540</v>
      </c>
    </row>
    <row r="543" spans="1:5" ht="63.75">
      <c r="A543" s="35" t="s">
        <v>58</v>
      </c>
      <c r="E543" s="41" t="s">
        <v>1541</v>
      </c>
    </row>
    <row r="544" spans="1:5" ht="12.75">
      <c r="A544" t="s">
        <v>60</v>
      </c>
      <c r="E544" s="39" t="s">
        <v>5</v>
      </c>
    </row>
    <row r="545" spans="1:16" ht="25.5">
      <c r="A545" t="s">
        <v>50</v>
      </c>
      <c s="34" t="s">
        <v>1542</v>
      </c>
      <c s="34" t="s">
        <v>1543</v>
      </c>
      <c s="35" t="s">
        <v>5</v>
      </c>
      <c s="6" t="s">
        <v>1544</v>
      </c>
      <c s="36" t="s">
        <v>532</v>
      </c>
      <c s="37">
        <v>1.222</v>
      </c>
      <c s="36">
        <v>0</v>
      </c>
      <c s="36">
        <f>ROUND(G545*H545,6)</f>
      </c>
      <c r="L545" s="38">
        <v>0</v>
      </c>
      <c s="32">
        <f>ROUND(ROUND(L545,2)*ROUND(G545,3),2)</f>
      </c>
      <c s="36" t="s">
        <v>178</v>
      </c>
      <c>
        <f>(M545*21)/100</f>
      </c>
      <c t="s">
        <v>28</v>
      </c>
    </row>
    <row r="546" spans="1:5" ht="38.25">
      <c r="A546" s="35" t="s">
        <v>57</v>
      </c>
      <c r="E546" s="39" t="s">
        <v>1545</v>
      </c>
    </row>
    <row r="547" spans="1:5" ht="51">
      <c r="A547" s="35" t="s">
        <v>58</v>
      </c>
      <c r="E547" s="41" t="s">
        <v>1546</v>
      </c>
    </row>
    <row r="548" spans="1:5" ht="12.75">
      <c r="A548" t="s">
        <v>60</v>
      </c>
      <c r="E548" s="39" t="s">
        <v>5</v>
      </c>
    </row>
    <row r="549" spans="1:16" ht="25.5">
      <c r="A549" t="s">
        <v>50</v>
      </c>
      <c s="34" t="s">
        <v>1547</v>
      </c>
      <c s="34" t="s">
        <v>1548</v>
      </c>
      <c s="35" t="s">
        <v>5</v>
      </c>
      <c s="6" t="s">
        <v>1549</v>
      </c>
      <c s="36" t="s">
        <v>532</v>
      </c>
      <c s="37">
        <v>1.222</v>
      </c>
      <c s="36">
        <v>0</v>
      </c>
      <c s="36">
        <f>ROUND(G549*H549,6)</f>
      </c>
      <c r="L549" s="38">
        <v>0</v>
      </c>
      <c s="32">
        <f>ROUND(ROUND(L549,2)*ROUND(G549,3),2)</f>
      </c>
      <c s="36" t="s">
        <v>178</v>
      </c>
      <c>
        <f>(M549*21)/100</f>
      </c>
      <c t="s">
        <v>28</v>
      </c>
    </row>
    <row r="550" spans="1:5" ht="25.5">
      <c r="A550" s="35" t="s">
        <v>57</v>
      </c>
      <c r="E550" s="39" t="s">
        <v>1549</v>
      </c>
    </row>
    <row r="551" spans="1:5" ht="12.75">
      <c r="A551" s="35" t="s">
        <v>58</v>
      </c>
      <c r="E551" s="40" t="s">
        <v>5</v>
      </c>
    </row>
    <row r="552" spans="1:5" ht="12.75">
      <c r="A552" t="s">
        <v>60</v>
      </c>
      <c r="E552" s="39" t="s">
        <v>5</v>
      </c>
    </row>
    <row r="553" spans="1:16" ht="25.5">
      <c r="A553" t="s">
        <v>50</v>
      </c>
      <c s="34" t="s">
        <v>1550</v>
      </c>
      <c s="34" t="s">
        <v>1551</v>
      </c>
      <c s="35" t="s">
        <v>5</v>
      </c>
      <c s="6" t="s">
        <v>1552</v>
      </c>
      <c s="36" t="s">
        <v>532</v>
      </c>
      <c s="37">
        <v>12.592</v>
      </c>
      <c s="36">
        <v>0</v>
      </c>
      <c s="36">
        <f>ROUND(G553*H553,6)</f>
      </c>
      <c r="L553" s="38">
        <v>0</v>
      </c>
      <c s="32">
        <f>ROUND(ROUND(L553,2)*ROUND(G553,3),2)</f>
      </c>
      <c s="36" t="s">
        <v>178</v>
      </c>
      <c>
        <f>(M553*21)/100</f>
      </c>
      <c t="s">
        <v>28</v>
      </c>
    </row>
    <row r="554" spans="1:5" ht="25.5">
      <c r="A554" s="35" t="s">
        <v>57</v>
      </c>
      <c r="E554" s="39" t="s">
        <v>1552</v>
      </c>
    </row>
    <row r="555" spans="1:5" ht="51">
      <c r="A555" s="35" t="s">
        <v>58</v>
      </c>
      <c r="E555" s="41" t="s">
        <v>1553</v>
      </c>
    </row>
    <row r="556" spans="1:5" ht="12.75">
      <c r="A556" t="s">
        <v>60</v>
      </c>
      <c r="E556" s="39" t="s">
        <v>5</v>
      </c>
    </row>
    <row r="557" spans="1:16" ht="12.75">
      <c r="A557" t="s">
        <v>50</v>
      </c>
      <c s="34" t="s">
        <v>1554</v>
      </c>
      <c s="34" t="s">
        <v>911</v>
      </c>
      <c s="35" t="s">
        <v>5</v>
      </c>
      <c s="6" t="s">
        <v>912</v>
      </c>
      <c s="36" t="s">
        <v>532</v>
      </c>
      <c s="37">
        <v>50.039</v>
      </c>
      <c s="36">
        <v>0</v>
      </c>
      <c s="36">
        <f>ROUND(G557*H557,6)</f>
      </c>
      <c r="L557" s="38">
        <v>0</v>
      </c>
      <c s="32">
        <f>ROUND(ROUND(L557,2)*ROUND(G557,3),2)</f>
      </c>
      <c s="36" t="s">
        <v>178</v>
      </c>
      <c>
        <f>(M557*21)/100</f>
      </c>
      <c t="s">
        <v>28</v>
      </c>
    </row>
    <row r="558" spans="1:5" ht="12.75">
      <c r="A558" s="35" t="s">
        <v>57</v>
      </c>
      <c r="E558" s="39" t="s">
        <v>912</v>
      </c>
    </row>
    <row r="559" spans="1:5" ht="140.25">
      <c r="A559" s="35" t="s">
        <v>58</v>
      </c>
      <c r="E559" s="41" t="s">
        <v>1555</v>
      </c>
    </row>
    <row r="560" spans="1:5" ht="12.75">
      <c r="A560" t="s">
        <v>60</v>
      </c>
      <c r="E560" s="39" t="s">
        <v>5</v>
      </c>
    </row>
    <row r="561" spans="1:16" ht="25.5">
      <c r="A561" t="s">
        <v>50</v>
      </c>
      <c s="34" t="s">
        <v>1556</v>
      </c>
      <c s="34" t="s">
        <v>1557</v>
      </c>
      <c s="35" t="s">
        <v>5</v>
      </c>
      <c s="6" t="s">
        <v>1558</v>
      </c>
      <c s="36" t="s">
        <v>532</v>
      </c>
      <c s="37">
        <v>191.989</v>
      </c>
      <c s="36">
        <v>0</v>
      </c>
      <c s="36">
        <f>ROUND(G561*H561,6)</f>
      </c>
      <c r="L561" s="38">
        <v>0</v>
      </c>
      <c s="32">
        <f>ROUND(ROUND(L561,2)*ROUND(G561,3),2)</f>
      </c>
      <c s="36" t="s">
        <v>178</v>
      </c>
      <c>
        <f>(M561*21)/100</f>
      </c>
      <c t="s">
        <v>28</v>
      </c>
    </row>
    <row r="562" spans="1:5" ht="25.5">
      <c r="A562" s="35" t="s">
        <v>57</v>
      </c>
      <c r="E562" s="39" t="s">
        <v>1558</v>
      </c>
    </row>
    <row r="563" spans="1:5" ht="216.75">
      <c r="A563" s="35" t="s">
        <v>58</v>
      </c>
      <c r="E563" s="41" t="s">
        <v>1559</v>
      </c>
    </row>
    <row r="564" spans="1:5" ht="12.75">
      <c r="A564" t="s">
        <v>60</v>
      </c>
      <c r="E564" s="39" t="s">
        <v>5</v>
      </c>
    </row>
    <row r="565" spans="1:16" ht="25.5">
      <c r="A565" t="s">
        <v>50</v>
      </c>
      <c s="34" t="s">
        <v>1560</v>
      </c>
      <c s="34" t="s">
        <v>1561</v>
      </c>
      <c s="35" t="s">
        <v>5</v>
      </c>
      <c s="6" t="s">
        <v>1562</v>
      </c>
      <c s="36" t="s">
        <v>532</v>
      </c>
      <c s="37">
        <v>225.855</v>
      </c>
      <c s="36">
        <v>0</v>
      </c>
      <c s="36">
        <f>ROUND(G565*H565,6)</f>
      </c>
      <c r="L565" s="38">
        <v>0</v>
      </c>
      <c s="32">
        <f>ROUND(ROUND(L565,2)*ROUND(G565,3),2)</f>
      </c>
      <c s="36" t="s">
        <v>178</v>
      </c>
      <c>
        <f>(M565*21)/100</f>
      </c>
      <c t="s">
        <v>28</v>
      </c>
    </row>
    <row r="566" spans="1:5" ht="25.5">
      <c r="A566" s="35" t="s">
        <v>57</v>
      </c>
      <c r="E566" s="39" t="s">
        <v>1562</v>
      </c>
    </row>
    <row r="567" spans="1:5" ht="51">
      <c r="A567" s="35" t="s">
        <v>58</v>
      </c>
      <c r="E567" s="41" t="s">
        <v>1563</v>
      </c>
    </row>
    <row r="568" spans="1:5" ht="12.75">
      <c r="A568" t="s">
        <v>60</v>
      </c>
      <c r="E568" s="39" t="s">
        <v>5</v>
      </c>
    </row>
    <row r="569" spans="1:16" ht="25.5">
      <c r="A569" t="s">
        <v>50</v>
      </c>
      <c s="34" t="s">
        <v>1564</v>
      </c>
      <c s="34" t="s">
        <v>1565</v>
      </c>
      <c s="35" t="s">
        <v>5</v>
      </c>
      <c s="6" t="s">
        <v>1566</v>
      </c>
      <c s="36" t="s">
        <v>532</v>
      </c>
      <c s="37">
        <v>54.995</v>
      </c>
      <c s="36">
        <v>0</v>
      </c>
      <c s="36">
        <f>ROUND(G569*H569,6)</f>
      </c>
      <c r="L569" s="38">
        <v>0</v>
      </c>
      <c s="32">
        <f>ROUND(ROUND(L569,2)*ROUND(G569,3),2)</f>
      </c>
      <c s="36" t="s">
        <v>178</v>
      </c>
      <c>
        <f>(M569*21)/100</f>
      </c>
      <c t="s">
        <v>28</v>
      </c>
    </row>
    <row r="570" spans="1:5" ht="25.5">
      <c r="A570" s="35" t="s">
        <v>57</v>
      </c>
      <c r="E570" s="39" t="s">
        <v>1566</v>
      </c>
    </row>
    <row r="571" spans="1:5" ht="216.75">
      <c r="A571" s="35" t="s">
        <v>58</v>
      </c>
      <c r="E571" s="41" t="s">
        <v>1567</v>
      </c>
    </row>
    <row r="572" spans="1:5" ht="12.75">
      <c r="A572" t="s">
        <v>60</v>
      </c>
      <c r="E572" s="39" t="s">
        <v>5</v>
      </c>
    </row>
    <row r="573" spans="1:16" ht="25.5">
      <c r="A573" t="s">
        <v>50</v>
      </c>
      <c s="34" t="s">
        <v>1568</v>
      </c>
      <c s="34" t="s">
        <v>1569</v>
      </c>
      <c s="35" t="s">
        <v>5</v>
      </c>
      <c s="6" t="s">
        <v>1570</v>
      </c>
      <c s="36" t="s">
        <v>532</v>
      </c>
      <c s="37">
        <v>439.96</v>
      </c>
      <c s="36">
        <v>0</v>
      </c>
      <c s="36">
        <f>ROUND(G573*H573,6)</f>
      </c>
      <c r="L573" s="38">
        <v>0</v>
      </c>
      <c s="32">
        <f>ROUND(ROUND(L573,2)*ROUND(G573,3),2)</f>
      </c>
      <c s="36" t="s">
        <v>178</v>
      </c>
      <c>
        <f>(M573*21)/100</f>
      </c>
      <c t="s">
        <v>28</v>
      </c>
    </row>
    <row r="574" spans="1:5" ht="38.25">
      <c r="A574" s="35" t="s">
        <v>57</v>
      </c>
      <c r="E574" s="39" t="s">
        <v>1571</v>
      </c>
    </row>
    <row r="575" spans="1:5" ht="25.5">
      <c r="A575" s="35" t="s">
        <v>58</v>
      </c>
      <c r="E575" s="40" t="s">
        <v>1572</v>
      </c>
    </row>
    <row r="576" spans="1:5" ht="12.75">
      <c r="A576" t="s">
        <v>60</v>
      </c>
      <c r="E576" s="39" t="s">
        <v>5</v>
      </c>
    </row>
    <row r="577" spans="1:16" ht="25.5">
      <c r="A577" t="s">
        <v>50</v>
      </c>
      <c s="34" t="s">
        <v>1573</v>
      </c>
      <c s="34" t="s">
        <v>1574</v>
      </c>
      <c s="35" t="s">
        <v>5</v>
      </c>
      <c s="6" t="s">
        <v>1575</v>
      </c>
      <c s="36" t="s">
        <v>532</v>
      </c>
      <c s="37">
        <v>3.02</v>
      </c>
      <c s="36">
        <v>0</v>
      </c>
      <c s="36">
        <f>ROUND(G577*H577,6)</f>
      </c>
      <c r="L577" s="38">
        <v>0</v>
      </c>
      <c s="32">
        <f>ROUND(ROUND(L577,2)*ROUND(G577,3),2)</f>
      </c>
      <c s="36" t="s">
        <v>178</v>
      </c>
      <c>
        <f>(M577*21)/100</f>
      </c>
      <c t="s">
        <v>28</v>
      </c>
    </row>
    <row r="578" spans="1:5" ht="25.5">
      <c r="A578" s="35" t="s">
        <v>57</v>
      </c>
      <c r="E578" s="39" t="s">
        <v>1575</v>
      </c>
    </row>
    <row r="579" spans="1:5" ht="63.75">
      <c r="A579" s="35" t="s">
        <v>58</v>
      </c>
      <c r="E579" s="41" t="s">
        <v>1576</v>
      </c>
    </row>
    <row r="580" spans="1:5" ht="12.75">
      <c r="A580" t="s">
        <v>60</v>
      </c>
      <c r="E580" s="39" t="s">
        <v>5</v>
      </c>
    </row>
    <row r="581" spans="1:16" ht="25.5">
      <c r="A581" t="s">
        <v>50</v>
      </c>
      <c s="34" t="s">
        <v>1577</v>
      </c>
      <c s="34" t="s">
        <v>1578</v>
      </c>
      <c s="35" t="s">
        <v>5</v>
      </c>
      <c s="6" t="s">
        <v>1579</v>
      </c>
      <c s="36" t="s">
        <v>532</v>
      </c>
      <c s="37">
        <v>1362.646</v>
      </c>
      <c s="36">
        <v>0</v>
      </c>
      <c s="36">
        <f>ROUND(G581*H581,6)</f>
      </c>
      <c r="L581" s="38">
        <v>0</v>
      </c>
      <c s="32">
        <f>ROUND(ROUND(L581,2)*ROUND(G581,3),2)</f>
      </c>
      <c s="36" t="s">
        <v>178</v>
      </c>
      <c>
        <f>(M581*21)/100</f>
      </c>
      <c t="s">
        <v>28</v>
      </c>
    </row>
    <row r="582" spans="1:5" ht="25.5">
      <c r="A582" s="35" t="s">
        <v>57</v>
      </c>
      <c r="E582" s="39" t="s">
        <v>1579</v>
      </c>
    </row>
    <row r="583" spans="1:5" ht="12.75">
      <c r="A583" s="35" t="s">
        <v>58</v>
      </c>
      <c r="E583" s="40" t="s">
        <v>5</v>
      </c>
    </row>
    <row r="584" spans="1:5" ht="12.75">
      <c r="A584" t="s">
        <v>60</v>
      </c>
      <c r="E584" s="39" t="s">
        <v>5</v>
      </c>
    </row>
    <row r="585" spans="1:16" ht="12.75">
      <c r="A585" t="s">
        <v>50</v>
      </c>
      <c s="34" t="s">
        <v>1580</v>
      </c>
      <c s="34" t="s">
        <v>1581</v>
      </c>
      <c s="35" t="s">
        <v>5</v>
      </c>
      <c s="6" t="s">
        <v>1582</v>
      </c>
      <c s="36" t="s">
        <v>532</v>
      </c>
      <c s="37">
        <v>1362.646</v>
      </c>
      <c s="36">
        <v>0</v>
      </c>
      <c s="36">
        <f>ROUND(G585*H585,6)</f>
      </c>
      <c r="L585" s="38">
        <v>0</v>
      </c>
      <c s="32">
        <f>ROUND(ROUND(L585,2)*ROUND(G585,3),2)</f>
      </c>
      <c s="36" t="s">
        <v>178</v>
      </c>
      <c>
        <f>(M585*21)/100</f>
      </c>
      <c t="s">
        <v>28</v>
      </c>
    </row>
    <row r="586" spans="1:5" ht="12.75">
      <c r="A586" s="35" t="s">
        <v>57</v>
      </c>
      <c r="E586" s="39" t="s">
        <v>1582</v>
      </c>
    </row>
    <row r="587" spans="1:5" ht="38.25">
      <c r="A587" s="35" t="s">
        <v>58</v>
      </c>
      <c r="E587" s="41" t="s">
        <v>1583</v>
      </c>
    </row>
    <row r="588" spans="1:5" ht="12.75">
      <c r="A588" t="s">
        <v>60</v>
      </c>
      <c r="E588" s="39" t="s">
        <v>5</v>
      </c>
    </row>
    <row r="589" spans="1:16" ht="25.5">
      <c r="A589" t="s">
        <v>50</v>
      </c>
      <c s="34" t="s">
        <v>1584</v>
      </c>
      <c s="34" t="s">
        <v>1585</v>
      </c>
      <c s="35" t="s">
        <v>5</v>
      </c>
      <c s="6" t="s">
        <v>1586</v>
      </c>
      <c s="36" t="s">
        <v>532</v>
      </c>
      <c s="37">
        <v>118.668</v>
      </c>
      <c s="36">
        <v>0</v>
      </c>
      <c s="36">
        <f>ROUND(G589*H589,6)</f>
      </c>
      <c r="L589" s="38">
        <v>0</v>
      </c>
      <c s="32">
        <f>ROUND(ROUND(L589,2)*ROUND(G589,3),2)</f>
      </c>
      <c s="36" t="s">
        <v>178</v>
      </c>
      <c>
        <f>(M589*21)/100</f>
      </c>
      <c t="s">
        <v>28</v>
      </c>
    </row>
    <row r="590" spans="1:5" ht="25.5">
      <c r="A590" s="35" t="s">
        <v>57</v>
      </c>
      <c r="E590" s="39" t="s">
        <v>1586</v>
      </c>
    </row>
    <row r="591" spans="1:5" ht="51">
      <c r="A591" s="35" t="s">
        <v>58</v>
      </c>
      <c r="E591" s="41" t="s">
        <v>1587</v>
      </c>
    </row>
    <row r="592" spans="1:5" ht="12.75">
      <c r="A592" t="s">
        <v>60</v>
      </c>
      <c r="E592" s="39" t="s">
        <v>5</v>
      </c>
    </row>
    <row r="593" spans="1:16" ht="25.5">
      <c r="A593" t="s">
        <v>50</v>
      </c>
      <c s="34" t="s">
        <v>1588</v>
      </c>
      <c s="34" t="s">
        <v>1589</v>
      </c>
      <c s="35" t="s">
        <v>5</v>
      </c>
      <c s="6" t="s">
        <v>1590</v>
      </c>
      <c s="36" t="s">
        <v>532</v>
      </c>
      <c s="37">
        <v>237.336</v>
      </c>
      <c s="36">
        <v>0</v>
      </c>
      <c s="36">
        <f>ROUND(G593*H593,6)</f>
      </c>
      <c r="L593" s="38">
        <v>0</v>
      </c>
      <c s="32">
        <f>ROUND(ROUND(L593,2)*ROUND(G593,3),2)</f>
      </c>
      <c s="36" t="s">
        <v>178</v>
      </c>
      <c>
        <f>(M593*21)/100</f>
      </c>
      <c t="s">
        <v>28</v>
      </c>
    </row>
    <row r="594" spans="1:5" ht="38.25">
      <c r="A594" s="35" t="s">
        <v>57</v>
      </c>
      <c r="E594" s="39" t="s">
        <v>1591</v>
      </c>
    </row>
    <row r="595" spans="1:5" ht="25.5">
      <c r="A595" s="35" t="s">
        <v>58</v>
      </c>
      <c r="E595" s="40" t="s">
        <v>1592</v>
      </c>
    </row>
    <row r="596" spans="1:5" ht="12.75">
      <c r="A596" t="s">
        <v>60</v>
      </c>
      <c r="E596" s="39" t="s">
        <v>5</v>
      </c>
    </row>
    <row r="597" spans="1:16" ht="25.5">
      <c r="A597" t="s">
        <v>50</v>
      </c>
      <c s="34" t="s">
        <v>1593</v>
      </c>
      <c s="34" t="s">
        <v>1594</v>
      </c>
      <c s="35" t="s">
        <v>5</v>
      </c>
      <c s="6" t="s">
        <v>1595</v>
      </c>
      <c s="36" t="s">
        <v>532</v>
      </c>
      <c s="37">
        <v>1490.919</v>
      </c>
      <c s="36">
        <v>0</v>
      </c>
      <c s="36">
        <f>ROUND(G597*H597,6)</f>
      </c>
      <c r="L597" s="38">
        <v>0</v>
      </c>
      <c s="32">
        <f>ROUND(ROUND(L597,2)*ROUND(G597,3),2)</f>
      </c>
      <c s="36" t="s">
        <v>178</v>
      </c>
      <c>
        <f>(M597*21)/100</f>
      </c>
      <c t="s">
        <v>28</v>
      </c>
    </row>
    <row r="598" spans="1:5" ht="25.5">
      <c r="A598" s="35" t="s">
        <v>57</v>
      </c>
      <c r="E598" s="39" t="s">
        <v>1595</v>
      </c>
    </row>
    <row r="599" spans="1:5" ht="51">
      <c r="A599" s="35" t="s">
        <v>58</v>
      </c>
      <c r="E599" s="40" t="s">
        <v>1596</v>
      </c>
    </row>
    <row r="600" spans="1:5" ht="12.75">
      <c r="A600" t="s">
        <v>60</v>
      </c>
      <c r="E600" s="39" t="s">
        <v>5</v>
      </c>
    </row>
    <row r="601" spans="1:16" ht="25.5">
      <c r="A601" t="s">
        <v>50</v>
      </c>
      <c s="34" t="s">
        <v>1597</v>
      </c>
      <c s="34" t="s">
        <v>1598</v>
      </c>
      <c s="35" t="s">
        <v>5</v>
      </c>
      <c s="6" t="s">
        <v>1599</v>
      </c>
      <c s="36" t="s">
        <v>532</v>
      </c>
      <c s="37">
        <v>247.78</v>
      </c>
      <c s="36">
        <v>0</v>
      </c>
      <c s="36">
        <f>ROUND(G601*H601,6)</f>
      </c>
      <c r="L601" s="38">
        <v>0</v>
      </c>
      <c s="32">
        <f>ROUND(ROUND(L601,2)*ROUND(G601,3),2)</f>
      </c>
      <c s="36" t="s">
        <v>178</v>
      </c>
      <c>
        <f>(M601*21)/100</f>
      </c>
      <c t="s">
        <v>28</v>
      </c>
    </row>
    <row r="602" spans="1:5" ht="38.25">
      <c r="A602" s="35" t="s">
        <v>57</v>
      </c>
      <c r="E602" s="39" t="s">
        <v>1600</v>
      </c>
    </row>
    <row r="603" spans="1:5" ht="369.75">
      <c r="A603" s="35" t="s">
        <v>58</v>
      </c>
      <c r="E603" s="41" t="s">
        <v>1601</v>
      </c>
    </row>
    <row r="604" spans="1:5" ht="12.75">
      <c r="A604" t="s">
        <v>60</v>
      </c>
      <c r="E604" s="39" t="s">
        <v>5</v>
      </c>
    </row>
    <row r="605" spans="1:16" ht="12.75">
      <c r="A605" t="s">
        <v>50</v>
      </c>
      <c s="34" t="s">
        <v>1602</v>
      </c>
      <c s="34" t="s">
        <v>1603</v>
      </c>
      <c s="35" t="s">
        <v>5</v>
      </c>
      <c s="6" t="s">
        <v>1604</v>
      </c>
      <c s="36" t="s">
        <v>539</v>
      </c>
      <c s="37">
        <v>41.627</v>
      </c>
      <c s="36">
        <v>0</v>
      </c>
      <c s="36">
        <f>ROUND(G605*H605,6)</f>
      </c>
      <c r="L605" s="38">
        <v>0</v>
      </c>
      <c s="32">
        <f>ROUND(ROUND(L605,2)*ROUND(G605,3),2)</f>
      </c>
      <c s="36" t="s">
        <v>56</v>
      </c>
      <c>
        <f>(M605*21)/100</f>
      </c>
      <c t="s">
        <v>28</v>
      </c>
    </row>
    <row r="606" spans="1:5" ht="12.75">
      <c r="A606" s="35" t="s">
        <v>57</v>
      </c>
      <c r="E606" s="39" t="s">
        <v>1604</v>
      </c>
    </row>
    <row r="607" spans="1:5" ht="63.75">
      <c r="A607" s="35" t="s">
        <v>58</v>
      </c>
      <c r="E607" s="40" t="s">
        <v>1605</v>
      </c>
    </row>
    <row r="608" spans="1:5" ht="12.75">
      <c r="A608" t="s">
        <v>60</v>
      </c>
      <c r="E608" s="39" t="s">
        <v>5</v>
      </c>
    </row>
    <row r="609" spans="1:16" ht="25.5">
      <c r="A609" t="s">
        <v>50</v>
      </c>
      <c s="34" t="s">
        <v>1606</v>
      </c>
      <c s="34" t="s">
        <v>1607</v>
      </c>
      <c s="35" t="s">
        <v>5</v>
      </c>
      <c s="6" t="s">
        <v>1608</v>
      </c>
      <c s="36" t="s">
        <v>177</v>
      </c>
      <c s="37">
        <v>30.3</v>
      </c>
      <c s="36">
        <v>0</v>
      </c>
      <c s="36">
        <f>ROUND(G609*H609,6)</f>
      </c>
      <c r="L609" s="38">
        <v>0</v>
      </c>
      <c s="32">
        <f>ROUND(ROUND(L609,2)*ROUND(G609,3),2)</f>
      </c>
      <c s="36" t="s">
        <v>178</v>
      </c>
      <c>
        <f>(M609*21)/100</f>
      </c>
      <c t="s">
        <v>28</v>
      </c>
    </row>
    <row r="610" spans="1:5" ht="25.5">
      <c r="A610" s="35" t="s">
        <v>57</v>
      </c>
      <c r="E610" s="39" t="s">
        <v>1608</v>
      </c>
    </row>
    <row r="611" spans="1:5" ht="114.75">
      <c r="A611" s="35" t="s">
        <v>58</v>
      </c>
      <c r="E611" s="41" t="s">
        <v>1609</v>
      </c>
    </row>
    <row r="612" spans="1:5" ht="12.75">
      <c r="A612" t="s">
        <v>60</v>
      </c>
      <c r="E612" s="39" t="s">
        <v>5</v>
      </c>
    </row>
    <row r="613" spans="1:16" ht="12.75">
      <c r="A613" t="s">
        <v>50</v>
      </c>
      <c s="34" t="s">
        <v>1610</v>
      </c>
      <c s="34" t="s">
        <v>1603</v>
      </c>
      <c s="35" t="s">
        <v>51</v>
      </c>
      <c s="6" t="s">
        <v>1604</v>
      </c>
      <c s="36" t="s">
        <v>539</v>
      </c>
      <c s="37">
        <v>0.174</v>
      </c>
      <c s="36">
        <v>0</v>
      </c>
      <c s="36">
        <f>ROUND(G613*H613,6)</f>
      </c>
      <c r="L613" s="38">
        <v>0</v>
      </c>
      <c s="32">
        <f>ROUND(ROUND(L613,2)*ROUND(G613,3),2)</f>
      </c>
      <c s="36" t="s">
        <v>56</v>
      </c>
      <c>
        <f>(M613*21)/100</f>
      </c>
      <c t="s">
        <v>28</v>
      </c>
    </row>
    <row r="614" spans="1:5" ht="12.75">
      <c r="A614" s="35" t="s">
        <v>57</v>
      </c>
      <c r="E614" s="39" t="s">
        <v>1604</v>
      </c>
    </row>
    <row r="615" spans="1:5" ht="12.75">
      <c r="A615" s="35" t="s">
        <v>58</v>
      </c>
      <c r="E615" s="40" t="s">
        <v>5</v>
      </c>
    </row>
    <row r="616" spans="1:5" ht="12.75">
      <c r="A616" t="s">
        <v>60</v>
      </c>
      <c r="E616" s="39" t="s">
        <v>5</v>
      </c>
    </row>
    <row r="617" spans="1:16" ht="25.5">
      <c r="A617" t="s">
        <v>50</v>
      </c>
      <c s="34" t="s">
        <v>1611</v>
      </c>
      <c s="34" t="s">
        <v>1598</v>
      </c>
      <c s="35" t="s">
        <v>51</v>
      </c>
      <c s="6" t="s">
        <v>1599</v>
      </c>
      <c s="36" t="s">
        <v>532</v>
      </c>
      <c s="37">
        <v>1055.024</v>
      </c>
      <c s="36">
        <v>0</v>
      </c>
      <c s="36">
        <f>ROUND(G617*H617,6)</f>
      </c>
      <c r="L617" s="38">
        <v>0</v>
      </c>
      <c s="32">
        <f>ROUND(ROUND(L617,2)*ROUND(G617,3),2)</f>
      </c>
      <c s="36" t="s">
        <v>178</v>
      </c>
      <c>
        <f>(M617*21)/100</f>
      </c>
      <c t="s">
        <v>28</v>
      </c>
    </row>
    <row r="618" spans="1:5" ht="38.25">
      <c r="A618" s="35" t="s">
        <v>57</v>
      </c>
      <c r="E618" s="39" t="s">
        <v>1600</v>
      </c>
    </row>
    <row r="619" spans="1:5" ht="395.25">
      <c r="A619" s="35" t="s">
        <v>58</v>
      </c>
      <c r="E619" s="41" t="s">
        <v>1612</v>
      </c>
    </row>
    <row r="620" spans="1:5" ht="12.75">
      <c r="A620" t="s">
        <v>60</v>
      </c>
      <c r="E620" s="39" t="s">
        <v>5</v>
      </c>
    </row>
    <row r="621" spans="1:16" ht="12.75">
      <c r="A621" t="s">
        <v>50</v>
      </c>
      <c s="34" t="s">
        <v>1613</v>
      </c>
      <c s="34" t="s">
        <v>1614</v>
      </c>
      <c s="35" t="s">
        <v>5</v>
      </c>
      <c s="6" t="s">
        <v>1615</v>
      </c>
      <c s="36" t="s">
        <v>532</v>
      </c>
      <c s="37">
        <v>1107.775</v>
      </c>
      <c s="36">
        <v>0</v>
      </c>
      <c s="36">
        <f>ROUND(G621*H621,6)</f>
      </c>
      <c r="L621" s="38">
        <v>0</v>
      </c>
      <c s="32">
        <f>ROUND(ROUND(L621,2)*ROUND(G621,3),2)</f>
      </c>
      <c s="36" t="s">
        <v>178</v>
      </c>
      <c>
        <f>(M621*21)/100</f>
      </c>
      <c t="s">
        <v>28</v>
      </c>
    </row>
    <row r="622" spans="1:5" ht="12.75">
      <c r="A622" s="35" t="s">
        <v>57</v>
      </c>
      <c r="E622" s="39" t="s">
        <v>1615</v>
      </c>
    </row>
    <row r="623" spans="1:5" ht="12.75">
      <c r="A623" s="35" t="s">
        <v>58</v>
      </c>
      <c r="E623" s="40" t="s">
        <v>5</v>
      </c>
    </row>
    <row r="624" spans="1:5" ht="12.75">
      <c r="A624" t="s">
        <v>60</v>
      </c>
      <c r="E624" s="39" t="s">
        <v>5</v>
      </c>
    </row>
    <row r="625" spans="1:16" ht="25.5">
      <c r="A625" t="s">
        <v>50</v>
      </c>
      <c s="34" t="s">
        <v>1616</v>
      </c>
      <c s="34" t="s">
        <v>1607</v>
      </c>
      <c s="35" t="s">
        <v>51</v>
      </c>
      <c s="6" t="s">
        <v>1608</v>
      </c>
      <c s="36" t="s">
        <v>177</v>
      </c>
      <c s="37">
        <v>407.82</v>
      </c>
      <c s="36">
        <v>0</v>
      </c>
      <c s="36">
        <f>ROUND(G625*H625,6)</f>
      </c>
      <c r="L625" s="38">
        <v>0</v>
      </c>
      <c s="32">
        <f>ROUND(ROUND(L625,2)*ROUND(G625,3),2)</f>
      </c>
      <c s="36" t="s">
        <v>178</v>
      </c>
      <c>
        <f>(M625*21)/100</f>
      </c>
      <c t="s">
        <v>28</v>
      </c>
    </row>
    <row r="626" spans="1:5" ht="25.5">
      <c r="A626" s="35" t="s">
        <v>57</v>
      </c>
      <c r="E626" s="39" t="s">
        <v>1608</v>
      </c>
    </row>
    <row r="627" spans="1:5" ht="153">
      <c r="A627" s="35" t="s">
        <v>58</v>
      </c>
      <c r="E627" s="41" t="s">
        <v>1617</v>
      </c>
    </row>
    <row r="628" spans="1:5" ht="12.75">
      <c r="A628" t="s">
        <v>60</v>
      </c>
      <c r="E628" s="39" t="s">
        <v>5</v>
      </c>
    </row>
    <row r="629" spans="1:16" ht="12.75">
      <c r="A629" t="s">
        <v>50</v>
      </c>
      <c s="34" t="s">
        <v>1618</v>
      </c>
      <c s="34" t="s">
        <v>1619</v>
      </c>
      <c s="35" t="s">
        <v>5</v>
      </c>
      <c s="6" t="s">
        <v>1620</v>
      </c>
      <c s="36" t="s">
        <v>532</v>
      </c>
      <c s="37">
        <v>78.301</v>
      </c>
      <c s="36">
        <v>0</v>
      </c>
      <c s="36">
        <f>ROUND(G629*H629,6)</f>
      </c>
      <c r="L629" s="38">
        <v>0</v>
      </c>
      <c s="32">
        <f>ROUND(ROUND(L629,2)*ROUND(G629,3),2)</f>
      </c>
      <c s="36" t="s">
        <v>178</v>
      </c>
      <c>
        <f>(M629*21)/100</f>
      </c>
      <c t="s">
        <v>28</v>
      </c>
    </row>
    <row r="630" spans="1:5" ht="12.75">
      <c r="A630" s="35" t="s">
        <v>57</v>
      </c>
      <c r="E630" s="39" t="s">
        <v>1620</v>
      </c>
    </row>
    <row r="631" spans="1:5" ht="12.75">
      <c r="A631" s="35" t="s">
        <v>58</v>
      </c>
      <c r="E631" s="40" t="s">
        <v>5</v>
      </c>
    </row>
    <row r="632" spans="1:5" ht="12.75">
      <c r="A632" t="s">
        <v>60</v>
      </c>
      <c r="E632" s="39" t="s">
        <v>5</v>
      </c>
    </row>
    <row r="633" spans="1:16" ht="25.5">
      <c r="A633" t="s">
        <v>50</v>
      </c>
      <c s="34" t="s">
        <v>1621</v>
      </c>
      <c s="34" t="s">
        <v>1622</v>
      </c>
      <c s="35" t="s">
        <v>5</v>
      </c>
      <c s="6" t="s">
        <v>1623</v>
      </c>
      <c s="36" t="s">
        <v>177</v>
      </c>
      <c s="37">
        <v>50</v>
      </c>
      <c s="36">
        <v>0</v>
      </c>
      <c s="36">
        <f>ROUND(G633*H633,6)</f>
      </c>
      <c r="L633" s="38">
        <v>0</v>
      </c>
      <c s="32">
        <f>ROUND(ROUND(L633,2)*ROUND(G633,3),2)</f>
      </c>
      <c s="36" t="s">
        <v>178</v>
      </c>
      <c>
        <f>(M633*21)/100</f>
      </c>
      <c t="s">
        <v>28</v>
      </c>
    </row>
    <row r="634" spans="1:5" ht="25.5">
      <c r="A634" s="35" t="s">
        <v>57</v>
      </c>
      <c r="E634" s="39" t="s">
        <v>1623</v>
      </c>
    </row>
    <row r="635" spans="1:5" ht="51">
      <c r="A635" s="35" t="s">
        <v>58</v>
      </c>
      <c r="E635" s="41" t="s">
        <v>1624</v>
      </c>
    </row>
    <row r="636" spans="1:5" ht="12.75">
      <c r="A636" t="s">
        <v>60</v>
      </c>
      <c r="E636" s="39" t="s">
        <v>5</v>
      </c>
    </row>
    <row r="637" spans="1:16" ht="12.75">
      <c r="A637" t="s">
        <v>50</v>
      </c>
      <c s="34" t="s">
        <v>1625</v>
      </c>
      <c s="34" t="s">
        <v>1626</v>
      </c>
      <c s="35" t="s">
        <v>5</v>
      </c>
      <c s="6" t="s">
        <v>1627</v>
      </c>
      <c s="36" t="s">
        <v>177</v>
      </c>
      <c s="37">
        <v>55</v>
      </c>
      <c s="36">
        <v>0</v>
      </c>
      <c s="36">
        <f>ROUND(G637*H637,6)</f>
      </c>
      <c r="L637" s="38">
        <v>0</v>
      </c>
      <c s="32">
        <f>ROUND(ROUND(L637,2)*ROUND(G637,3),2)</f>
      </c>
      <c s="36" t="s">
        <v>178</v>
      </c>
      <c>
        <f>(M637*21)/100</f>
      </c>
      <c t="s">
        <v>28</v>
      </c>
    </row>
    <row r="638" spans="1:5" ht="12.75">
      <c r="A638" s="35" t="s">
        <v>57</v>
      </c>
      <c r="E638" s="39" t="s">
        <v>1627</v>
      </c>
    </row>
    <row r="639" spans="1:5" ht="25.5">
      <c r="A639" s="35" t="s">
        <v>58</v>
      </c>
      <c r="E639" s="40" t="s">
        <v>1628</v>
      </c>
    </row>
    <row r="640" spans="1:5" ht="12.75">
      <c r="A640" t="s">
        <v>60</v>
      </c>
      <c r="E640" s="39" t="s">
        <v>5</v>
      </c>
    </row>
    <row r="641" spans="1:16" ht="25.5">
      <c r="A641" t="s">
        <v>50</v>
      </c>
      <c s="34" t="s">
        <v>1629</v>
      </c>
      <c s="34" t="s">
        <v>1630</v>
      </c>
      <c s="35" t="s">
        <v>5</v>
      </c>
      <c s="6" t="s">
        <v>1575</v>
      </c>
      <c s="36" t="s">
        <v>532</v>
      </c>
      <c s="37">
        <v>20.48</v>
      </c>
      <c s="36">
        <v>0</v>
      </c>
      <c s="36">
        <f>ROUND(G641*H641,6)</f>
      </c>
      <c r="L641" s="38">
        <v>0</v>
      </c>
      <c s="32">
        <f>ROUND(ROUND(L641,2)*ROUND(G641,3),2)</f>
      </c>
      <c s="36" t="s">
        <v>178</v>
      </c>
      <c>
        <f>(M641*21)/100</f>
      </c>
      <c t="s">
        <v>28</v>
      </c>
    </row>
    <row r="642" spans="1:5" ht="25.5">
      <c r="A642" s="35" t="s">
        <v>57</v>
      </c>
      <c r="E642" s="39" t="s">
        <v>1575</v>
      </c>
    </row>
    <row r="643" spans="1:5" ht="89.25">
      <c r="A643" s="35" t="s">
        <v>58</v>
      </c>
      <c r="E643" s="41" t="s">
        <v>1631</v>
      </c>
    </row>
    <row r="644" spans="1:5" ht="12.75">
      <c r="A644" t="s">
        <v>60</v>
      </c>
      <c r="E644" s="39" t="s">
        <v>5</v>
      </c>
    </row>
    <row r="645" spans="1:16" ht="25.5">
      <c r="A645" t="s">
        <v>50</v>
      </c>
      <c s="34" t="s">
        <v>1632</v>
      </c>
      <c s="34" t="s">
        <v>1633</v>
      </c>
      <c s="35" t="s">
        <v>5</v>
      </c>
      <c s="6" t="s">
        <v>1634</v>
      </c>
      <c s="36" t="s">
        <v>532</v>
      </c>
      <c s="37">
        <v>1295.022</v>
      </c>
      <c s="36">
        <v>0</v>
      </c>
      <c s="36">
        <f>ROUND(G645*H645,6)</f>
      </c>
      <c r="L645" s="38">
        <v>0</v>
      </c>
      <c s="32">
        <f>ROUND(ROUND(L645,2)*ROUND(G645,3),2)</f>
      </c>
      <c s="36" t="s">
        <v>178</v>
      </c>
      <c>
        <f>(M645*21)/100</f>
      </c>
      <c t="s">
        <v>28</v>
      </c>
    </row>
    <row r="646" spans="1:5" ht="25.5">
      <c r="A646" s="35" t="s">
        <v>57</v>
      </c>
      <c r="E646" s="39" t="s">
        <v>1634</v>
      </c>
    </row>
    <row r="647" spans="1:5" ht="204">
      <c r="A647" s="35" t="s">
        <v>58</v>
      </c>
      <c r="E647" s="41" t="s">
        <v>1635</v>
      </c>
    </row>
    <row r="648" spans="1:5" ht="12.75">
      <c r="A648" t="s">
        <v>60</v>
      </c>
      <c r="E648" s="39" t="s">
        <v>5</v>
      </c>
    </row>
    <row r="649" spans="1:16" ht="25.5">
      <c r="A649" t="s">
        <v>50</v>
      </c>
      <c s="34" t="s">
        <v>1636</v>
      </c>
      <c s="34" t="s">
        <v>1594</v>
      </c>
      <c s="35" t="s">
        <v>51</v>
      </c>
      <c s="6" t="s">
        <v>1595</v>
      </c>
      <c s="36" t="s">
        <v>532</v>
      </c>
      <c s="37">
        <v>1295.022</v>
      </c>
      <c s="36">
        <v>0</v>
      </c>
      <c s="36">
        <f>ROUND(G649*H649,6)</f>
      </c>
      <c r="L649" s="38">
        <v>0</v>
      </c>
      <c s="32">
        <f>ROUND(ROUND(L649,2)*ROUND(G649,3),2)</f>
      </c>
      <c s="36" t="s">
        <v>178</v>
      </c>
      <c>
        <f>(M649*21)/100</f>
      </c>
      <c t="s">
        <v>28</v>
      </c>
    </row>
    <row r="650" spans="1:5" ht="25.5">
      <c r="A650" s="35" t="s">
        <v>57</v>
      </c>
      <c r="E650" s="39" t="s">
        <v>1595</v>
      </c>
    </row>
    <row r="651" spans="1:5" ht="12.75">
      <c r="A651" s="35" t="s">
        <v>58</v>
      </c>
      <c r="E651" s="40" t="s">
        <v>5</v>
      </c>
    </row>
    <row r="652" spans="1:5" ht="12.75">
      <c r="A652" t="s">
        <v>60</v>
      </c>
      <c r="E652" s="39" t="s">
        <v>5</v>
      </c>
    </row>
    <row r="653" spans="1:16" ht="25.5">
      <c r="A653" t="s">
        <v>50</v>
      </c>
      <c s="34" t="s">
        <v>1637</v>
      </c>
      <c s="34" t="s">
        <v>1638</v>
      </c>
      <c s="35" t="s">
        <v>5</v>
      </c>
      <c s="6" t="s">
        <v>1639</v>
      </c>
      <c s="36" t="s">
        <v>532</v>
      </c>
      <c s="37">
        <v>45.48</v>
      </c>
      <c s="36">
        <v>0</v>
      </c>
      <c s="36">
        <f>ROUND(G653*H653,6)</f>
      </c>
      <c r="L653" s="38">
        <v>0</v>
      </c>
      <c s="32">
        <f>ROUND(ROUND(L653,2)*ROUND(G653,3),2)</f>
      </c>
      <c s="36" t="s">
        <v>178</v>
      </c>
      <c>
        <f>(M653*21)/100</f>
      </c>
      <c t="s">
        <v>28</v>
      </c>
    </row>
    <row r="654" spans="1:5" ht="25.5">
      <c r="A654" s="35" t="s">
        <v>57</v>
      </c>
      <c r="E654" s="39" t="s">
        <v>1639</v>
      </c>
    </row>
    <row r="655" spans="1:5" ht="63.75">
      <c r="A655" s="35" t="s">
        <v>58</v>
      </c>
      <c r="E655" s="41" t="s">
        <v>1640</v>
      </c>
    </row>
    <row r="656" spans="1:5" ht="12.75">
      <c r="A656" t="s">
        <v>60</v>
      </c>
      <c r="E656" s="39" t="s">
        <v>5</v>
      </c>
    </row>
    <row r="657" spans="1:16" ht="12.75">
      <c r="A657" t="s">
        <v>50</v>
      </c>
      <c s="34" t="s">
        <v>1641</v>
      </c>
      <c s="34" t="s">
        <v>1642</v>
      </c>
      <c s="35" t="s">
        <v>5</v>
      </c>
      <c s="6" t="s">
        <v>1643</v>
      </c>
      <c s="36" t="s">
        <v>532</v>
      </c>
      <c s="37">
        <v>1295.022</v>
      </c>
      <c s="36">
        <v>0</v>
      </c>
      <c s="36">
        <f>ROUND(G657*H657,6)</f>
      </c>
      <c r="L657" s="38">
        <v>0</v>
      </c>
      <c s="32">
        <f>ROUND(ROUND(L657,2)*ROUND(G657,3),2)</f>
      </c>
      <c s="36" t="s">
        <v>56</v>
      </c>
      <c>
        <f>(M657*21)/100</f>
      </c>
      <c t="s">
        <v>28</v>
      </c>
    </row>
    <row r="658" spans="1:5" ht="12.75">
      <c r="A658" s="35" t="s">
        <v>57</v>
      </c>
      <c r="E658" s="39" t="s">
        <v>1643</v>
      </c>
    </row>
    <row r="659" spans="1:5" ht="51">
      <c r="A659" s="35" t="s">
        <v>58</v>
      </c>
      <c r="E659" s="41" t="s">
        <v>1644</v>
      </c>
    </row>
    <row r="660" spans="1:5" ht="12.75">
      <c r="A660" t="s">
        <v>60</v>
      </c>
      <c r="E660" s="39" t="s">
        <v>5</v>
      </c>
    </row>
    <row r="661" spans="1:16" ht="12.75">
      <c r="A661" t="s">
        <v>50</v>
      </c>
      <c s="34" t="s">
        <v>1645</v>
      </c>
      <c s="34" t="s">
        <v>1646</v>
      </c>
      <c s="35" t="s">
        <v>5</v>
      </c>
      <c s="6" t="s">
        <v>1647</v>
      </c>
      <c s="36" t="s">
        <v>177</v>
      </c>
      <c s="37">
        <v>438.12</v>
      </c>
      <c s="36">
        <v>0</v>
      </c>
      <c s="36">
        <f>ROUND(G661*H661,6)</f>
      </c>
      <c r="L661" s="38">
        <v>0</v>
      </c>
      <c s="32">
        <f>ROUND(ROUND(L661,2)*ROUND(G661,3),2)</f>
      </c>
      <c s="36" t="s">
        <v>178</v>
      </c>
      <c>
        <f>(M661*21)/100</f>
      </c>
      <c t="s">
        <v>28</v>
      </c>
    </row>
    <row r="662" spans="1:5" ht="12.75">
      <c r="A662" s="35" t="s">
        <v>57</v>
      </c>
      <c r="E662" s="39" t="s">
        <v>1647</v>
      </c>
    </row>
    <row r="663" spans="1:5" ht="51">
      <c r="A663" s="35" t="s">
        <v>58</v>
      </c>
      <c r="E663" s="41" t="s">
        <v>1648</v>
      </c>
    </row>
    <row r="664" spans="1:5" ht="12.75">
      <c r="A664" t="s">
        <v>60</v>
      </c>
      <c r="E664" s="39" t="s">
        <v>5</v>
      </c>
    </row>
    <row r="665" spans="1:16" ht="25.5">
      <c r="A665" t="s">
        <v>50</v>
      </c>
      <c s="34" t="s">
        <v>1649</v>
      </c>
      <c s="34" t="s">
        <v>1650</v>
      </c>
      <c s="35" t="s">
        <v>5</v>
      </c>
      <c s="6" t="s">
        <v>1651</v>
      </c>
      <c s="36" t="s">
        <v>177</v>
      </c>
      <c s="37">
        <v>197.89</v>
      </c>
      <c s="36">
        <v>0</v>
      </c>
      <c s="36">
        <f>ROUND(G665*H665,6)</f>
      </c>
      <c r="L665" s="38">
        <v>0</v>
      </c>
      <c s="32">
        <f>ROUND(ROUND(L665,2)*ROUND(G665,3),2)</f>
      </c>
      <c s="36" t="s">
        <v>178</v>
      </c>
      <c>
        <f>(M665*21)/100</f>
      </c>
      <c t="s">
        <v>28</v>
      </c>
    </row>
    <row r="666" spans="1:5" ht="25.5">
      <c r="A666" s="35" t="s">
        <v>57</v>
      </c>
      <c r="E666" s="39" t="s">
        <v>1651</v>
      </c>
    </row>
    <row r="667" spans="1:5" ht="38.25">
      <c r="A667" s="35" t="s">
        <v>58</v>
      </c>
      <c r="E667" s="40" t="s">
        <v>1652</v>
      </c>
    </row>
    <row r="668" spans="1:5" ht="12.75">
      <c r="A668" t="s">
        <v>60</v>
      </c>
      <c r="E668" s="39" t="s">
        <v>5</v>
      </c>
    </row>
    <row r="669" spans="1:16" ht="12.75">
      <c r="A669" t="s">
        <v>50</v>
      </c>
      <c s="34" t="s">
        <v>1653</v>
      </c>
      <c s="34" t="s">
        <v>1654</v>
      </c>
      <c s="35" t="s">
        <v>5</v>
      </c>
      <c s="6" t="s">
        <v>1655</v>
      </c>
      <c s="36" t="s">
        <v>177</v>
      </c>
      <c s="37">
        <v>207.785</v>
      </c>
      <c s="36">
        <v>0</v>
      </c>
      <c s="36">
        <f>ROUND(G669*H669,6)</f>
      </c>
      <c r="L669" s="38">
        <v>0</v>
      </c>
      <c s="32">
        <f>ROUND(ROUND(L669,2)*ROUND(G669,3),2)</f>
      </c>
      <c s="36" t="s">
        <v>178</v>
      </c>
      <c>
        <f>(M669*21)/100</f>
      </c>
      <c t="s">
        <v>28</v>
      </c>
    </row>
    <row r="670" spans="1:5" ht="12.75">
      <c r="A670" s="35" t="s">
        <v>57</v>
      </c>
      <c r="E670" s="39" t="s">
        <v>1655</v>
      </c>
    </row>
    <row r="671" spans="1:5" ht="12.75">
      <c r="A671" s="35" t="s">
        <v>58</v>
      </c>
      <c r="E671" s="40" t="s">
        <v>5</v>
      </c>
    </row>
    <row r="672" spans="1:5" ht="12.75">
      <c r="A672" t="s">
        <v>60</v>
      </c>
      <c r="E672" s="39" t="s">
        <v>5</v>
      </c>
    </row>
    <row r="673" spans="1:16" ht="25.5">
      <c r="A673" t="s">
        <v>50</v>
      </c>
      <c s="34" t="s">
        <v>1656</v>
      </c>
      <c s="34" t="s">
        <v>1657</v>
      </c>
      <c s="35" t="s">
        <v>5</v>
      </c>
      <c s="6" t="s">
        <v>1658</v>
      </c>
      <c s="36" t="s">
        <v>177</v>
      </c>
      <c s="37">
        <v>1058.23</v>
      </c>
      <c s="36">
        <v>0</v>
      </c>
      <c s="36">
        <f>ROUND(G673*H673,6)</f>
      </c>
      <c r="L673" s="38">
        <v>0</v>
      </c>
      <c s="32">
        <f>ROUND(ROUND(L673,2)*ROUND(G673,3),2)</f>
      </c>
      <c s="36" t="s">
        <v>178</v>
      </c>
      <c>
        <f>(M673*21)/100</f>
      </c>
      <c t="s">
        <v>28</v>
      </c>
    </row>
    <row r="674" spans="1:5" ht="25.5">
      <c r="A674" s="35" t="s">
        <v>57</v>
      </c>
      <c r="E674" s="39" t="s">
        <v>1658</v>
      </c>
    </row>
    <row r="675" spans="1:5" ht="153">
      <c r="A675" s="35" t="s">
        <v>58</v>
      </c>
      <c r="E675" s="41" t="s">
        <v>1659</v>
      </c>
    </row>
    <row r="676" spans="1:5" ht="12.75">
      <c r="A676" t="s">
        <v>60</v>
      </c>
      <c r="E676" s="39" t="s">
        <v>5</v>
      </c>
    </row>
    <row r="677" spans="1:16" ht="12.75">
      <c r="A677" t="s">
        <v>50</v>
      </c>
      <c s="34" t="s">
        <v>1660</v>
      </c>
      <c s="34" t="s">
        <v>1661</v>
      </c>
      <c s="35" t="s">
        <v>5</v>
      </c>
      <c s="6" t="s">
        <v>1662</v>
      </c>
      <c s="36" t="s">
        <v>177</v>
      </c>
      <c s="37">
        <v>619.616</v>
      </c>
      <c s="36">
        <v>0</v>
      </c>
      <c s="36">
        <f>ROUND(G677*H677,6)</f>
      </c>
      <c r="L677" s="38">
        <v>0</v>
      </c>
      <c s="32">
        <f>ROUND(ROUND(L677,2)*ROUND(G677,3),2)</f>
      </c>
      <c s="36" t="s">
        <v>178</v>
      </c>
      <c>
        <f>(M677*21)/100</f>
      </c>
      <c t="s">
        <v>28</v>
      </c>
    </row>
    <row r="678" spans="1:5" ht="12.75">
      <c r="A678" s="35" t="s">
        <v>57</v>
      </c>
      <c r="E678" s="39" t="s">
        <v>1662</v>
      </c>
    </row>
    <row r="679" spans="1:5" ht="12.75">
      <c r="A679" s="35" t="s">
        <v>58</v>
      </c>
      <c r="E679" s="40" t="s">
        <v>5</v>
      </c>
    </row>
    <row r="680" spans="1:5" ht="12.75">
      <c r="A680" t="s">
        <v>60</v>
      </c>
      <c r="E680" s="39" t="s">
        <v>5</v>
      </c>
    </row>
    <row r="681" spans="1:16" ht="12.75">
      <c r="A681" t="s">
        <v>50</v>
      </c>
      <c s="34" t="s">
        <v>1663</v>
      </c>
      <c s="34" t="s">
        <v>1664</v>
      </c>
      <c s="35" t="s">
        <v>5</v>
      </c>
      <c s="6" t="s">
        <v>1665</v>
      </c>
      <c s="36" t="s">
        <v>177</v>
      </c>
      <c s="37">
        <v>93.975</v>
      </c>
      <c s="36">
        <v>0</v>
      </c>
      <c s="36">
        <f>ROUND(G681*H681,6)</f>
      </c>
      <c r="L681" s="38">
        <v>0</v>
      </c>
      <c s="32">
        <f>ROUND(ROUND(L681,2)*ROUND(G681,3),2)</f>
      </c>
      <c s="36" t="s">
        <v>178</v>
      </c>
      <c>
        <f>(M681*21)/100</f>
      </c>
      <c t="s">
        <v>28</v>
      </c>
    </row>
    <row r="682" spans="1:5" ht="12.75">
      <c r="A682" s="35" t="s">
        <v>57</v>
      </c>
      <c r="E682" s="39" t="s">
        <v>1665</v>
      </c>
    </row>
    <row r="683" spans="1:5" ht="12.75">
      <c r="A683" s="35" t="s">
        <v>58</v>
      </c>
      <c r="E683" s="40" t="s">
        <v>5</v>
      </c>
    </row>
    <row r="684" spans="1:5" ht="12.75">
      <c r="A684" t="s">
        <v>60</v>
      </c>
      <c r="E684" s="39" t="s">
        <v>5</v>
      </c>
    </row>
    <row r="685" spans="1:16" ht="12.75">
      <c r="A685" t="s">
        <v>50</v>
      </c>
      <c s="34" t="s">
        <v>1666</v>
      </c>
      <c s="34" t="s">
        <v>1667</v>
      </c>
      <c s="35" t="s">
        <v>5</v>
      </c>
      <c s="6" t="s">
        <v>1668</v>
      </c>
      <c s="36" t="s">
        <v>177</v>
      </c>
      <c s="37">
        <v>397.551</v>
      </c>
      <c s="36">
        <v>0</v>
      </c>
      <c s="36">
        <f>ROUND(G685*H685,6)</f>
      </c>
      <c r="L685" s="38">
        <v>0</v>
      </c>
      <c s="32">
        <f>ROUND(ROUND(L685,2)*ROUND(G685,3),2)</f>
      </c>
      <c s="36" t="s">
        <v>178</v>
      </c>
      <c>
        <f>(M685*21)/100</f>
      </c>
      <c t="s">
        <v>28</v>
      </c>
    </row>
    <row r="686" spans="1:5" ht="12.75">
      <c r="A686" s="35" t="s">
        <v>57</v>
      </c>
      <c r="E686" s="39" t="s">
        <v>1668</v>
      </c>
    </row>
    <row r="687" spans="1:5" ht="12.75">
      <c r="A687" s="35" t="s">
        <v>58</v>
      </c>
      <c r="E687" s="40" t="s">
        <v>5</v>
      </c>
    </row>
    <row r="688" spans="1:5" ht="12.75">
      <c r="A688" t="s">
        <v>60</v>
      </c>
      <c r="E688" s="39" t="s">
        <v>5</v>
      </c>
    </row>
    <row r="689" spans="1:13" ht="12.75">
      <c r="A689" t="s">
        <v>47</v>
      </c>
      <c r="C689" s="31" t="s">
        <v>409</v>
      </c>
      <c r="E689" s="33" t="s">
        <v>1669</v>
      </c>
      <c r="J689" s="32">
        <f>0</f>
      </c>
      <c s="32">
        <f>0</f>
      </c>
      <c s="32">
        <f>0+L690+L694+L698+L702+L706+L710+L714+L718+L722+L726+L730+L734+L738+L742+L746+L750</f>
      </c>
      <c s="32">
        <f>0+M690+M694+M698+M702+M706+M710+M714+M718+M722+M726+M730+M734+M738+M742+M746+M750</f>
      </c>
    </row>
    <row r="690" spans="1:16" ht="25.5">
      <c r="A690" t="s">
        <v>50</v>
      </c>
      <c s="34" t="s">
        <v>1670</v>
      </c>
      <c s="34" t="s">
        <v>1671</v>
      </c>
      <c s="35" t="s">
        <v>5</v>
      </c>
      <c s="6" t="s">
        <v>1672</v>
      </c>
      <c s="36" t="s">
        <v>539</v>
      </c>
      <c s="37">
        <v>0.278</v>
      </c>
      <c s="36">
        <v>0</v>
      </c>
      <c s="36">
        <f>ROUND(G690*H690,6)</f>
      </c>
      <c r="L690" s="38">
        <v>0</v>
      </c>
      <c s="32">
        <f>ROUND(ROUND(L690,2)*ROUND(G690,3),2)</f>
      </c>
      <c s="36" t="s">
        <v>178</v>
      </c>
      <c>
        <f>(M690*21)/100</f>
      </c>
      <c t="s">
        <v>28</v>
      </c>
    </row>
    <row r="691" spans="1:5" ht="25.5">
      <c r="A691" s="35" t="s">
        <v>57</v>
      </c>
      <c r="E691" s="39" t="s">
        <v>1672</v>
      </c>
    </row>
    <row r="692" spans="1:5" ht="76.5">
      <c r="A692" s="35" t="s">
        <v>58</v>
      </c>
      <c r="E692" s="41" t="s">
        <v>1673</v>
      </c>
    </row>
    <row r="693" spans="1:5" ht="12.75">
      <c r="A693" t="s">
        <v>60</v>
      </c>
      <c r="E693" s="39" t="s">
        <v>5</v>
      </c>
    </row>
    <row r="694" spans="1:16" ht="25.5">
      <c r="A694" t="s">
        <v>50</v>
      </c>
      <c s="34" t="s">
        <v>1674</v>
      </c>
      <c s="34" t="s">
        <v>1675</v>
      </c>
      <c s="35" t="s">
        <v>5</v>
      </c>
      <c s="6" t="s">
        <v>1676</v>
      </c>
      <c s="36" t="s">
        <v>539</v>
      </c>
      <c s="37">
        <v>0.354</v>
      </c>
      <c s="36">
        <v>0</v>
      </c>
      <c s="36">
        <f>ROUND(G694*H694,6)</f>
      </c>
      <c r="L694" s="38">
        <v>0</v>
      </c>
      <c s="32">
        <f>ROUND(ROUND(L694,2)*ROUND(G694,3),2)</f>
      </c>
      <c s="36" t="s">
        <v>178</v>
      </c>
      <c>
        <f>(M694*21)/100</f>
      </c>
      <c t="s">
        <v>28</v>
      </c>
    </row>
    <row r="695" spans="1:5" ht="25.5">
      <c r="A695" s="35" t="s">
        <v>57</v>
      </c>
      <c r="E695" s="39" t="s">
        <v>1676</v>
      </c>
    </row>
    <row r="696" spans="1:5" ht="76.5">
      <c r="A696" s="35" t="s">
        <v>58</v>
      </c>
      <c r="E696" s="41" t="s">
        <v>1677</v>
      </c>
    </row>
    <row r="697" spans="1:5" ht="12.75">
      <c r="A697" t="s">
        <v>60</v>
      </c>
      <c r="E697" s="39" t="s">
        <v>5</v>
      </c>
    </row>
    <row r="698" spans="1:16" ht="12.75">
      <c r="A698" t="s">
        <v>50</v>
      </c>
      <c s="34" t="s">
        <v>1678</v>
      </c>
      <c s="34" t="s">
        <v>1679</v>
      </c>
      <c s="35" t="s">
        <v>5</v>
      </c>
      <c s="6" t="s">
        <v>1680</v>
      </c>
      <c s="36" t="s">
        <v>532</v>
      </c>
      <c s="37">
        <v>340.13</v>
      </c>
      <c s="36">
        <v>0</v>
      </c>
      <c s="36">
        <f>ROUND(G698*H698,6)</f>
      </c>
      <c r="L698" s="38">
        <v>0</v>
      </c>
      <c s="32">
        <f>ROUND(ROUND(L698,2)*ROUND(G698,3),2)</f>
      </c>
      <c s="36" t="s">
        <v>178</v>
      </c>
      <c>
        <f>(M698*21)/100</f>
      </c>
      <c t="s">
        <v>28</v>
      </c>
    </row>
    <row r="699" spans="1:5" ht="12.75">
      <c r="A699" s="35" t="s">
        <v>57</v>
      </c>
      <c r="E699" s="39" t="s">
        <v>1680</v>
      </c>
    </row>
    <row r="700" spans="1:5" ht="318.75">
      <c r="A700" s="35" t="s">
        <v>58</v>
      </c>
      <c r="E700" s="41" t="s">
        <v>1681</v>
      </c>
    </row>
    <row r="701" spans="1:5" ht="12.75">
      <c r="A701" t="s">
        <v>60</v>
      </c>
      <c r="E701" s="39" t="s">
        <v>5</v>
      </c>
    </row>
    <row r="702" spans="1:16" ht="12.75">
      <c r="A702" t="s">
        <v>50</v>
      </c>
      <c s="34" t="s">
        <v>1682</v>
      </c>
      <c s="34" t="s">
        <v>1683</v>
      </c>
      <c s="35" t="s">
        <v>5</v>
      </c>
      <c s="6" t="s">
        <v>1684</v>
      </c>
      <c s="36" t="s">
        <v>532</v>
      </c>
      <c s="37">
        <v>680.26</v>
      </c>
      <c s="36">
        <v>0</v>
      </c>
      <c s="36">
        <f>ROUND(G702*H702,6)</f>
      </c>
      <c r="L702" s="38">
        <v>0</v>
      </c>
      <c s="32">
        <f>ROUND(ROUND(L702,2)*ROUND(G702,3),2)</f>
      </c>
      <c s="36" t="s">
        <v>178</v>
      </c>
      <c>
        <f>(M702*21)/100</f>
      </c>
      <c t="s">
        <v>28</v>
      </c>
    </row>
    <row r="703" spans="1:5" ht="12.75">
      <c r="A703" s="35" t="s">
        <v>57</v>
      </c>
      <c r="E703" s="39" t="s">
        <v>1684</v>
      </c>
    </row>
    <row r="704" spans="1:5" ht="25.5">
      <c r="A704" s="35" t="s">
        <v>58</v>
      </c>
      <c r="E704" s="40" t="s">
        <v>1685</v>
      </c>
    </row>
    <row r="705" spans="1:5" ht="12.75">
      <c r="A705" t="s">
        <v>60</v>
      </c>
      <c r="E705" s="39" t="s">
        <v>5</v>
      </c>
    </row>
    <row r="706" spans="1:16" ht="25.5">
      <c r="A706" t="s">
        <v>50</v>
      </c>
      <c s="34" t="s">
        <v>1686</v>
      </c>
      <c s="34" t="s">
        <v>1687</v>
      </c>
      <c s="35" t="s">
        <v>5</v>
      </c>
      <c s="6" t="s">
        <v>1688</v>
      </c>
      <c s="36" t="s">
        <v>532</v>
      </c>
      <c s="37">
        <v>55.2</v>
      </c>
      <c s="36">
        <v>0</v>
      </c>
      <c s="36">
        <f>ROUND(G706*H706,6)</f>
      </c>
      <c r="L706" s="38">
        <v>0</v>
      </c>
      <c s="32">
        <f>ROUND(ROUND(L706,2)*ROUND(G706,3),2)</f>
      </c>
      <c s="36" t="s">
        <v>178</v>
      </c>
      <c>
        <f>(M706*21)/100</f>
      </c>
      <c t="s">
        <v>28</v>
      </c>
    </row>
    <row r="707" spans="1:5" ht="25.5">
      <c r="A707" s="35" t="s">
        <v>57</v>
      </c>
      <c r="E707" s="39" t="s">
        <v>1688</v>
      </c>
    </row>
    <row r="708" spans="1:5" ht="38.25">
      <c r="A708" s="35" t="s">
        <v>58</v>
      </c>
      <c r="E708" s="41" t="s">
        <v>1689</v>
      </c>
    </row>
    <row r="709" spans="1:5" ht="12.75">
      <c r="A709" t="s">
        <v>60</v>
      </c>
      <c r="E709" s="39" t="s">
        <v>5</v>
      </c>
    </row>
    <row r="710" spans="1:16" ht="25.5">
      <c r="A710" t="s">
        <v>50</v>
      </c>
      <c s="34" t="s">
        <v>1690</v>
      </c>
      <c s="34" t="s">
        <v>1691</v>
      </c>
      <c s="35" t="s">
        <v>5</v>
      </c>
      <c s="6" t="s">
        <v>1692</v>
      </c>
      <c s="36" t="s">
        <v>532</v>
      </c>
      <c s="37">
        <v>284.93</v>
      </c>
      <c s="36">
        <v>0</v>
      </c>
      <c s="36">
        <f>ROUND(G710*H710,6)</f>
      </c>
      <c r="L710" s="38">
        <v>0</v>
      </c>
      <c s="32">
        <f>ROUND(ROUND(L710,2)*ROUND(G710,3),2)</f>
      </c>
      <c s="36" t="s">
        <v>178</v>
      </c>
      <c>
        <f>(M710*21)/100</f>
      </c>
      <c t="s">
        <v>28</v>
      </c>
    </row>
    <row r="711" spans="1:5" ht="25.5">
      <c r="A711" s="35" t="s">
        <v>57</v>
      </c>
      <c r="E711" s="39" t="s">
        <v>1692</v>
      </c>
    </row>
    <row r="712" spans="1:5" ht="38.25">
      <c r="A712" s="35" t="s">
        <v>58</v>
      </c>
      <c r="E712" s="41" t="s">
        <v>1693</v>
      </c>
    </row>
    <row r="713" spans="1:5" ht="12.75">
      <c r="A713" t="s">
        <v>60</v>
      </c>
      <c r="E713" s="39" t="s">
        <v>5</v>
      </c>
    </row>
    <row r="714" spans="1:16" ht="12.75">
      <c r="A714" t="s">
        <v>50</v>
      </c>
      <c s="34" t="s">
        <v>1694</v>
      </c>
      <c s="34" t="s">
        <v>1695</v>
      </c>
      <c s="35" t="s">
        <v>5</v>
      </c>
      <c s="6" t="s">
        <v>1696</v>
      </c>
      <c s="36" t="s">
        <v>532</v>
      </c>
      <c s="37">
        <v>853.3</v>
      </c>
      <c s="36">
        <v>0</v>
      </c>
      <c s="36">
        <f>ROUND(G714*H714,6)</f>
      </c>
      <c r="L714" s="38">
        <v>0</v>
      </c>
      <c s="32">
        <f>ROUND(ROUND(L714,2)*ROUND(G714,3),2)</f>
      </c>
      <c s="36" t="s">
        <v>178</v>
      </c>
      <c>
        <f>(M714*21)/100</f>
      </c>
      <c t="s">
        <v>28</v>
      </c>
    </row>
    <row r="715" spans="1:5" ht="12.75">
      <c r="A715" s="35" t="s">
        <v>57</v>
      </c>
      <c r="E715" s="39" t="s">
        <v>1696</v>
      </c>
    </row>
    <row r="716" spans="1:5" ht="51">
      <c r="A716" s="35" t="s">
        <v>58</v>
      </c>
      <c r="E716" s="41" t="s">
        <v>1697</v>
      </c>
    </row>
    <row r="717" spans="1:5" ht="12.75">
      <c r="A717" t="s">
        <v>60</v>
      </c>
      <c r="E717" s="39" t="s">
        <v>5</v>
      </c>
    </row>
    <row r="718" spans="1:16" ht="25.5">
      <c r="A718" t="s">
        <v>50</v>
      </c>
      <c s="34" t="s">
        <v>1698</v>
      </c>
      <c s="34" t="s">
        <v>1699</v>
      </c>
      <c s="35" t="s">
        <v>5</v>
      </c>
      <c s="6" t="s">
        <v>1700</v>
      </c>
      <c s="36" t="s">
        <v>539</v>
      </c>
      <c s="37">
        <v>38.031</v>
      </c>
      <c s="36">
        <v>0</v>
      </c>
      <c s="36">
        <f>ROUND(G718*H718,6)</f>
      </c>
      <c r="L718" s="38">
        <v>0</v>
      </c>
      <c s="32">
        <f>ROUND(ROUND(L718,2)*ROUND(G718,3),2)</f>
      </c>
      <c s="36" t="s">
        <v>178</v>
      </c>
      <c>
        <f>(M718*21)/100</f>
      </c>
      <c t="s">
        <v>28</v>
      </c>
    </row>
    <row r="719" spans="1:5" ht="25.5">
      <c r="A719" s="35" t="s">
        <v>57</v>
      </c>
      <c r="E719" s="39" t="s">
        <v>1700</v>
      </c>
    </row>
    <row r="720" spans="1:5" ht="114.75">
      <c r="A720" s="35" t="s">
        <v>58</v>
      </c>
      <c r="E720" s="41" t="s">
        <v>1701</v>
      </c>
    </row>
    <row r="721" spans="1:5" ht="12.75">
      <c r="A721" t="s">
        <v>60</v>
      </c>
      <c r="E721" s="39" t="s">
        <v>5</v>
      </c>
    </row>
    <row r="722" spans="1:16" ht="25.5">
      <c r="A722" t="s">
        <v>50</v>
      </c>
      <c s="34" t="s">
        <v>1702</v>
      </c>
      <c s="34" t="s">
        <v>1703</v>
      </c>
      <c s="35" t="s">
        <v>5</v>
      </c>
      <c s="6" t="s">
        <v>1704</v>
      </c>
      <c s="36" t="s">
        <v>539</v>
      </c>
      <c s="37">
        <v>38.031</v>
      </c>
      <c s="36">
        <v>0</v>
      </c>
      <c s="36">
        <f>ROUND(G722*H722,6)</f>
      </c>
      <c r="L722" s="38">
        <v>0</v>
      </c>
      <c s="32">
        <f>ROUND(ROUND(L722,2)*ROUND(G722,3),2)</f>
      </c>
      <c s="36" t="s">
        <v>178</v>
      </c>
      <c>
        <f>(M722*21)/100</f>
      </c>
      <c t="s">
        <v>28</v>
      </c>
    </row>
    <row r="723" spans="1:5" ht="25.5">
      <c r="A723" s="35" t="s">
        <v>57</v>
      </c>
      <c r="E723" s="39" t="s">
        <v>1704</v>
      </c>
    </row>
    <row r="724" spans="1:5" ht="12.75">
      <c r="A724" s="35" t="s">
        <v>58</v>
      </c>
      <c r="E724" s="40" t="s">
        <v>5</v>
      </c>
    </row>
    <row r="725" spans="1:5" ht="12.75">
      <c r="A725" t="s">
        <v>60</v>
      </c>
      <c r="E725" s="39" t="s">
        <v>5</v>
      </c>
    </row>
    <row r="726" spans="1:16" ht="25.5">
      <c r="A726" t="s">
        <v>50</v>
      </c>
      <c s="34" t="s">
        <v>1705</v>
      </c>
      <c s="34" t="s">
        <v>1706</v>
      </c>
      <c s="35" t="s">
        <v>5</v>
      </c>
      <c s="6" t="s">
        <v>1707</v>
      </c>
      <c s="36" t="s">
        <v>539</v>
      </c>
      <c s="37">
        <v>22.125</v>
      </c>
      <c s="36">
        <v>0</v>
      </c>
      <c s="36">
        <f>ROUND(G726*H726,6)</f>
      </c>
      <c r="L726" s="38">
        <v>0</v>
      </c>
      <c s="32">
        <f>ROUND(ROUND(L726,2)*ROUND(G726,3),2)</f>
      </c>
      <c s="36" t="s">
        <v>178</v>
      </c>
      <c>
        <f>(M726*21)/100</f>
      </c>
      <c t="s">
        <v>28</v>
      </c>
    </row>
    <row r="727" spans="1:5" ht="25.5">
      <c r="A727" s="35" t="s">
        <v>57</v>
      </c>
      <c r="E727" s="39" t="s">
        <v>1707</v>
      </c>
    </row>
    <row r="728" spans="1:5" ht="102">
      <c r="A728" s="35" t="s">
        <v>58</v>
      </c>
      <c r="E728" s="41" t="s">
        <v>1708</v>
      </c>
    </row>
    <row r="729" spans="1:5" ht="12.75">
      <c r="A729" t="s">
        <v>60</v>
      </c>
      <c r="E729" s="39" t="s">
        <v>5</v>
      </c>
    </row>
    <row r="730" spans="1:16" ht="25.5">
      <c r="A730" t="s">
        <v>50</v>
      </c>
      <c s="34" t="s">
        <v>1709</v>
      </c>
      <c s="34" t="s">
        <v>1710</v>
      </c>
      <c s="35" t="s">
        <v>5</v>
      </c>
      <c s="6" t="s">
        <v>1711</v>
      </c>
      <c s="36" t="s">
        <v>539</v>
      </c>
      <c s="37">
        <v>22.125</v>
      </c>
      <c s="36">
        <v>0</v>
      </c>
      <c s="36">
        <f>ROUND(G730*H730,6)</f>
      </c>
      <c r="L730" s="38">
        <v>0</v>
      </c>
      <c s="32">
        <f>ROUND(ROUND(L730,2)*ROUND(G730,3),2)</f>
      </c>
      <c s="36" t="s">
        <v>178</v>
      </c>
      <c>
        <f>(M730*21)/100</f>
      </c>
      <c t="s">
        <v>28</v>
      </c>
    </row>
    <row r="731" spans="1:5" ht="25.5">
      <c r="A731" s="35" t="s">
        <v>57</v>
      </c>
      <c r="E731" s="39" t="s">
        <v>1711</v>
      </c>
    </row>
    <row r="732" spans="1:5" ht="12.75">
      <c r="A732" s="35" t="s">
        <v>58</v>
      </c>
      <c r="E732" s="40" t="s">
        <v>5</v>
      </c>
    </row>
    <row r="733" spans="1:5" ht="12.75">
      <c r="A733" t="s">
        <v>60</v>
      </c>
      <c r="E733" s="39" t="s">
        <v>5</v>
      </c>
    </row>
    <row r="734" spans="1:16" ht="12.75">
      <c r="A734" t="s">
        <v>50</v>
      </c>
      <c s="34" t="s">
        <v>1712</v>
      </c>
      <c s="34" t="s">
        <v>1713</v>
      </c>
      <c s="35" t="s">
        <v>5</v>
      </c>
      <c s="6" t="s">
        <v>1714</v>
      </c>
      <c s="36" t="s">
        <v>55</v>
      </c>
      <c s="37">
        <v>4.868</v>
      </c>
      <c s="36">
        <v>0</v>
      </c>
      <c s="36">
        <f>ROUND(G734*H734,6)</f>
      </c>
      <c r="L734" s="38">
        <v>0</v>
      </c>
      <c s="32">
        <f>ROUND(ROUND(L734,2)*ROUND(G734,3),2)</f>
      </c>
      <c s="36" t="s">
        <v>178</v>
      </c>
      <c>
        <f>(M734*21)/100</f>
      </c>
      <c t="s">
        <v>28</v>
      </c>
    </row>
    <row r="735" spans="1:5" ht="12.75">
      <c r="A735" s="35" t="s">
        <v>57</v>
      </c>
      <c r="E735" s="39" t="s">
        <v>1714</v>
      </c>
    </row>
    <row r="736" spans="1:5" ht="165.75">
      <c r="A736" s="35" t="s">
        <v>58</v>
      </c>
      <c r="E736" s="41" t="s">
        <v>1715</v>
      </c>
    </row>
    <row r="737" spans="1:5" ht="12.75">
      <c r="A737" t="s">
        <v>60</v>
      </c>
      <c r="E737" s="39" t="s">
        <v>5</v>
      </c>
    </row>
    <row r="738" spans="1:16" ht="25.5">
      <c r="A738" t="s">
        <v>50</v>
      </c>
      <c s="34" t="s">
        <v>1716</v>
      </c>
      <c s="34" t="s">
        <v>1717</v>
      </c>
      <c s="35" t="s">
        <v>5</v>
      </c>
      <c s="6" t="s">
        <v>1718</v>
      </c>
      <c s="36" t="s">
        <v>539</v>
      </c>
      <c s="37">
        <v>24.887</v>
      </c>
      <c s="36">
        <v>0</v>
      </c>
      <c s="36">
        <f>ROUND(G738*H738,6)</f>
      </c>
      <c r="L738" s="38">
        <v>0</v>
      </c>
      <c s="32">
        <f>ROUND(ROUND(L738,2)*ROUND(G738,3),2)</f>
      </c>
      <c s="36" t="s">
        <v>178</v>
      </c>
      <c>
        <f>(M738*21)/100</f>
      </c>
      <c t="s">
        <v>28</v>
      </c>
    </row>
    <row r="739" spans="1:5" ht="25.5">
      <c r="A739" s="35" t="s">
        <v>57</v>
      </c>
      <c r="E739" s="39" t="s">
        <v>1718</v>
      </c>
    </row>
    <row r="740" spans="1:5" ht="114.75">
      <c r="A740" s="35" t="s">
        <v>58</v>
      </c>
      <c r="E740" s="41" t="s">
        <v>1719</v>
      </c>
    </row>
    <row r="741" spans="1:5" ht="12.75">
      <c r="A741" t="s">
        <v>60</v>
      </c>
      <c r="E741" s="39" t="s">
        <v>5</v>
      </c>
    </row>
    <row r="742" spans="1:16" ht="25.5">
      <c r="A742" t="s">
        <v>50</v>
      </c>
      <c s="34" t="s">
        <v>1720</v>
      </c>
      <c s="34" t="s">
        <v>1721</v>
      </c>
      <c s="35" t="s">
        <v>5</v>
      </c>
      <c s="6" t="s">
        <v>1544</v>
      </c>
      <c s="36" t="s">
        <v>532</v>
      </c>
      <c s="37">
        <v>19.029</v>
      </c>
      <c s="36">
        <v>0</v>
      </c>
      <c s="36">
        <f>ROUND(G742*H742,6)</f>
      </c>
      <c r="L742" s="38">
        <v>0</v>
      </c>
      <c s="32">
        <f>ROUND(ROUND(L742,2)*ROUND(G742,3),2)</f>
      </c>
      <c s="36" t="s">
        <v>178</v>
      </c>
      <c>
        <f>(M742*21)/100</f>
      </c>
      <c t="s">
        <v>28</v>
      </c>
    </row>
    <row r="743" spans="1:5" ht="38.25">
      <c r="A743" s="35" t="s">
        <v>57</v>
      </c>
      <c r="E743" s="39" t="s">
        <v>1722</v>
      </c>
    </row>
    <row r="744" spans="1:5" ht="63.75">
      <c r="A744" s="35" t="s">
        <v>58</v>
      </c>
      <c r="E744" s="41" t="s">
        <v>1723</v>
      </c>
    </row>
    <row r="745" spans="1:5" ht="12.75">
      <c r="A745" t="s">
        <v>60</v>
      </c>
      <c r="E745" s="39" t="s">
        <v>5</v>
      </c>
    </row>
    <row r="746" spans="1:16" ht="25.5">
      <c r="A746" t="s">
        <v>50</v>
      </c>
      <c s="34" t="s">
        <v>1724</v>
      </c>
      <c s="34" t="s">
        <v>1548</v>
      </c>
      <c s="35" t="s">
        <v>5</v>
      </c>
      <c s="6" t="s">
        <v>1549</v>
      </c>
      <c s="36" t="s">
        <v>532</v>
      </c>
      <c s="37">
        <v>19.029</v>
      </c>
      <c s="36">
        <v>0</v>
      </c>
      <c s="36">
        <f>ROUND(G746*H746,6)</f>
      </c>
      <c r="L746" s="38">
        <v>0</v>
      </c>
      <c s="32">
        <f>ROUND(ROUND(L746,2)*ROUND(G746,3),2)</f>
      </c>
      <c s="36" t="s">
        <v>178</v>
      </c>
      <c>
        <f>(M746*21)/100</f>
      </c>
      <c t="s">
        <v>28</v>
      </c>
    </row>
    <row r="747" spans="1:5" ht="25.5">
      <c r="A747" s="35" t="s">
        <v>57</v>
      </c>
      <c r="E747" s="39" t="s">
        <v>1549</v>
      </c>
    </row>
    <row r="748" spans="1:5" ht="38.25">
      <c r="A748" s="35" t="s">
        <v>58</v>
      </c>
      <c r="E748" s="41" t="s">
        <v>1725</v>
      </c>
    </row>
    <row r="749" spans="1:5" ht="12.75">
      <c r="A749" t="s">
        <v>60</v>
      </c>
      <c r="E749" s="39" t="s">
        <v>5</v>
      </c>
    </row>
    <row r="750" spans="1:16" ht="12.75">
      <c r="A750" t="s">
        <v>50</v>
      </c>
      <c s="34" t="s">
        <v>1726</v>
      </c>
      <c s="34" t="s">
        <v>1727</v>
      </c>
      <c s="35" t="s">
        <v>5</v>
      </c>
      <c s="6" t="s">
        <v>1728</v>
      </c>
      <c s="36" t="s">
        <v>532</v>
      </c>
      <c s="37">
        <v>221.25</v>
      </c>
      <c s="36">
        <v>0</v>
      </c>
      <c s="36">
        <f>ROUND(G750*H750,6)</f>
      </c>
      <c r="L750" s="38">
        <v>0</v>
      </c>
      <c s="32">
        <f>ROUND(ROUND(L750,2)*ROUND(G750,3),2)</f>
      </c>
      <c s="36" t="s">
        <v>178</v>
      </c>
      <c>
        <f>(M750*21)/100</f>
      </c>
      <c t="s">
        <v>28</v>
      </c>
    </row>
    <row r="751" spans="1:5" ht="12.75">
      <c r="A751" s="35" t="s">
        <v>57</v>
      </c>
      <c r="E751" s="39" t="s">
        <v>1728</v>
      </c>
    </row>
    <row r="752" spans="1:5" ht="114.75">
      <c r="A752" s="35" t="s">
        <v>58</v>
      </c>
      <c r="E752" s="41" t="s">
        <v>1729</v>
      </c>
    </row>
    <row r="753" spans="1:5" ht="12.75">
      <c r="A753" t="s">
        <v>60</v>
      </c>
      <c r="E753" s="39" t="s">
        <v>5</v>
      </c>
    </row>
    <row r="754" spans="1:13" ht="12.75">
      <c r="A754" t="s">
        <v>47</v>
      </c>
      <c r="C754" s="31" t="s">
        <v>412</v>
      </c>
      <c r="E754" s="33" t="s">
        <v>1730</v>
      </c>
      <c r="J754" s="32">
        <f>0</f>
      </c>
      <c s="32">
        <f>0</f>
      </c>
      <c s="32">
        <f>0+L755+L759+L763+L767+L771+L775+L779+L783+L787</f>
      </c>
      <c s="32">
        <f>0+M755+M759+M763+M767+M771+M775+M779+M783+M787</f>
      </c>
    </row>
    <row r="755" spans="1:16" ht="25.5">
      <c r="A755" t="s">
        <v>50</v>
      </c>
      <c s="34" t="s">
        <v>1731</v>
      </c>
      <c s="34" t="s">
        <v>1732</v>
      </c>
      <c s="35" t="s">
        <v>5</v>
      </c>
      <c s="6" t="s">
        <v>1733</v>
      </c>
      <c s="36" t="s">
        <v>214</v>
      </c>
      <c s="37">
        <v>9</v>
      </c>
      <c s="36">
        <v>0</v>
      </c>
      <c s="36">
        <f>ROUND(G755*H755,6)</f>
      </c>
      <c r="L755" s="38">
        <v>0</v>
      </c>
      <c s="32">
        <f>ROUND(ROUND(L755,2)*ROUND(G755,3),2)</f>
      </c>
      <c s="36" t="s">
        <v>56</v>
      </c>
      <c>
        <f>(M755*21)/100</f>
      </c>
      <c t="s">
        <v>28</v>
      </c>
    </row>
    <row r="756" spans="1:5" ht="25.5">
      <c r="A756" s="35" t="s">
        <v>57</v>
      </c>
      <c r="E756" s="39" t="s">
        <v>1733</v>
      </c>
    </row>
    <row r="757" spans="1:5" ht="318.75">
      <c r="A757" s="35" t="s">
        <v>58</v>
      </c>
      <c r="E757" s="41" t="s">
        <v>1734</v>
      </c>
    </row>
    <row r="758" spans="1:5" ht="12.75">
      <c r="A758" t="s">
        <v>60</v>
      </c>
      <c r="E758" s="39" t="s">
        <v>5</v>
      </c>
    </row>
    <row r="759" spans="1:16" ht="25.5">
      <c r="A759" t="s">
        <v>50</v>
      </c>
      <c s="34" t="s">
        <v>1735</v>
      </c>
      <c s="34" t="s">
        <v>1736</v>
      </c>
      <c s="35" t="s">
        <v>5</v>
      </c>
      <c s="6" t="s">
        <v>1737</v>
      </c>
      <c s="36" t="s">
        <v>214</v>
      </c>
      <c s="37">
        <v>2</v>
      </c>
      <c s="36">
        <v>0</v>
      </c>
      <c s="36">
        <f>ROUND(G759*H759,6)</f>
      </c>
      <c r="L759" s="38">
        <v>0</v>
      </c>
      <c s="32">
        <f>ROUND(ROUND(L759,2)*ROUND(G759,3),2)</f>
      </c>
      <c s="36" t="s">
        <v>178</v>
      </c>
      <c>
        <f>(M759*21)/100</f>
      </c>
      <c t="s">
        <v>28</v>
      </c>
    </row>
    <row r="760" spans="1:5" ht="25.5">
      <c r="A760" s="35" t="s">
        <v>57</v>
      </c>
      <c r="E760" s="39" t="s">
        <v>1737</v>
      </c>
    </row>
    <row r="761" spans="1:5" ht="102">
      <c r="A761" s="35" t="s">
        <v>58</v>
      </c>
      <c r="E761" s="41" t="s">
        <v>1738</v>
      </c>
    </row>
    <row r="762" spans="1:5" ht="12.75">
      <c r="A762" t="s">
        <v>60</v>
      </c>
      <c r="E762" s="39" t="s">
        <v>5</v>
      </c>
    </row>
    <row r="763" spans="1:16" ht="25.5">
      <c r="A763" t="s">
        <v>50</v>
      </c>
      <c s="34" t="s">
        <v>1739</v>
      </c>
      <c s="34" t="s">
        <v>1740</v>
      </c>
      <c s="35" t="s">
        <v>5</v>
      </c>
      <c s="6" t="s">
        <v>1741</v>
      </c>
      <c s="36" t="s">
        <v>214</v>
      </c>
      <c s="37">
        <v>2</v>
      </c>
      <c s="36">
        <v>0</v>
      </c>
      <c s="36">
        <f>ROUND(G763*H763,6)</f>
      </c>
      <c r="L763" s="38">
        <v>0</v>
      </c>
      <c s="32">
        <f>ROUND(ROUND(L763,2)*ROUND(G763,3),2)</f>
      </c>
      <c s="36" t="s">
        <v>56</v>
      </c>
      <c>
        <f>(M763*21)/100</f>
      </c>
      <c t="s">
        <v>28</v>
      </c>
    </row>
    <row r="764" spans="1:5" ht="25.5">
      <c r="A764" s="35" t="s">
        <v>57</v>
      </c>
      <c r="E764" s="39" t="s">
        <v>1741</v>
      </c>
    </row>
    <row r="765" spans="1:5" ht="12.75">
      <c r="A765" s="35" t="s">
        <v>58</v>
      </c>
      <c r="E765" s="40" t="s">
        <v>5</v>
      </c>
    </row>
    <row r="766" spans="1:5" ht="12.75">
      <c r="A766" t="s">
        <v>60</v>
      </c>
      <c r="E766" s="39" t="s">
        <v>5</v>
      </c>
    </row>
    <row r="767" spans="1:16" ht="25.5">
      <c r="A767" t="s">
        <v>50</v>
      </c>
      <c s="34" t="s">
        <v>1742</v>
      </c>
      <c s="34" t="s">
        <v>1743</v>
      </c>
      <c s="35" t="s">
        <v>5</v>
      </c>
      <c s="6" t="s">
        <v>1744</v>
      </c>
      <c s="36" t="s">
        <v>214</v>
      </c>
      <c s="37">
        <v>35</v>
      </c>
      <c s="36">
        <v>0</v>
      </c>
      <c s="36">
        <f>ROUND(G767*H767,6)</f>
      </c>
      <c r="L767" s="38">
        <v>0</v>
      </c>
      <c s="32">
        <f>ROUND(ROUND(L767,2)*ROUND(G767,3),2)</f>
      </c>
      <c s="36" t="s">
        <v>178</v>
      </c>
      <c>
        <f>(M767*21)/100</f>
      </c>
      <c t="s">
        <v>28</v>
      </c>
    </row>
    <row r="768" spans="1:5" ht="25.5">
      <c r="A768" s="35" t="s">
        <v>57</v>
      </c>
      <c r="E768" s="39" t="s">
        <v>1744</v>
      </c>
    </row>
    <row r="769" spans="1:5" ht="409.5">
      <c r="A769" s="35" t="s">
        <v>58</v>
      </c>
      <c r="E769" s="41" t="s">
        <v>1745</v>
      </c>
    </row>
    <row r="770" spans="1:5" ht="12.75">
      <c r="A770" t="s">
        <v>60</v>
      </c>
      <c r="E770" s="39" t="s">
        <v>5</v>
      </c>
    </row>
    <row r="771" spans="1:16" ht="25.5">
      <c r="A771" t="s">
        <v>50</v>
      </c>
      <c s="34" t="s">
        <v>1746</v>
      </c>
      <c s="34" t="s">
        <v>1747</v>
      </c>
      <c s="35" t="s">
        <v>5</v>
      </c>
      <c s="6" t="s">
        <v>1748</v>
      </c>
      <c s="36" t="s">
        <v>214</v>
      </c>
      <c s="37">
        <v>8</v>
      </c>
      <c s="36">
        <v>0</v>
      </c>
      <c s="36">
        <f>ROUND(G771*H771,6)</f>
      </c>
      <c r="L771" s="38">
        <v>0</v>
      </c>
      <c s="32">
        <f>ROUND(ROUND(L771,2)*ROUND(G771,3),2)</f>
      </c>
      <c s="36" t="s">
        <v>178</v>
      </c>
      <c>
        <f>(M771*21)/100</f>
      </c>
      <c t="s">
        <v>28</v>
      </c>
    </row>
    <row r="772" spans="1:5" ht="25.5">
      <c r="A772" s="35" t="s">
        <v>57</v>
      </c>
      <c r="E772" s="39" t="s">
        <v>1748</v>
      </c>
    </row>
    <row r="773" spans="1:5" ht="12.75">
      <c r="A773" s="35" t="s">
        <v>58</v>
      </c>
      <c r="E773" s="40" t="s">
        <v>5</v>
      </c>
    </row>
    <row r="774" spans="1:5" ht="12.75">
      <c r="A774" t="s">
        <v>60</v>
      </c>
      <c r="E774" s="39" t="s">
        <v>5</v>
      </c>
    </row>
    <row r="775" spans="1:16" ht="25.5">
      <c r="A775" t="s">
        <v>50</v>
      </c>
      <c s="34" t="s">
        <v>1749</v>
      </c>
      <c s="34" t="s">
        <v>1750</v>
      </c>
      <c s="35" t="s">
        <v>5</v>
      </c>
      <c s="6" t="s">
        <v>1751</v>
      </c>
      <c s="36" t="s">
        <v>214</v>
      </c>
      <c s="37">
        <v>6</v>
      </c>
      <c s="36">
        <v>0</v>
      </c>
      <c s="36">
        <f>ROUND(G775*H775,6)</f>
      </c>
      <c r="L775" s="38">
        <v>0</v>
      </c>
      <c s="32">
        <f>ROUND(ROUND(L775,2)*ROUND(G775,3),2)</f>
      </c>
      <c s="36" t="s">
        <v>178</v>
      </c>
      <c>
        <f>(M775*21)/100</f>
      </c>
      <c t="s">
        <v>28</v>
      </c>
    </row>
    <row r="776" spans="1:5" ht="25.5">
      <c r="A776" s="35" t="s">
        <v>57</v>
      </c>
      <c r="E776" s="39" t="s">
        <v>1751</v>
      </c>
    </row>
    <row r="777" spans="1:5" ht="12.75">
      <c r="A777" s="35" t="s">
        <v>58</v>
      </c>
      <c r="E777" s="40" t="s">
        <v>5</v>
      </c>
    </row>
    <row r="778" spans="1:5" ht="12.75">
      <c r="A778" t="s">
        <v>60</v>
      </c>
      <c r="E778" s="39" t="s">
        <v>5</v>
      </c>
    </row>
    <row r="779" spans="1:16" ht="25.5">
      <c r="A779" t="s">
        <v>50</v>
      </c>
      <c s="34" t="s">
        <v>1752</v>
      </c>
      <c s="34" t="s">
        <v>1753</v>
      </c>
      <c s="35" t="s">
        <v>5</v>
      </c>
      <c s="6" t="s">
        <v>1754</v>
      </c>
      <c s="36" t="s">
        <v>214</v>
      </c>
      <c s="37">
        <v>12</v>
      </c>
      <c s="36">
        <v>0</v>
      </c>
      <c s="36">
        <f>ROUND(G779*H779,6)</f>
      </c>
      <c r="L779" s="38">
        <v>0</v>
      </c>
      <c s="32">
        <f>ROUND(ROUND(L779,2)*ROUND(G779,3),2)</f>
      </c>
      <c s="36" t="s">
        <v>178</v>
      </c>
      <c>
        <f>(M779*21)/100</f>
      </c>
      <c t="s">
        <v>28</v>
      </c>
    </row>
    <row r="780" spans="1:5" ht="25.5">
      <c r="A780" s="35" t="s">
        <v>57</v>
      </c>
      <c r="E780" s="39" t="s">
        <v>1754</v>
      </c>
    </row>
    <row r="781" spans="1:5" ht="12.75">
      <c r="A781" s="35" t="s">
        <v>58</v>
      </c>
      <c r="E781" s="40" t="s">
        <v>5</v>
      </c>
    </row>
    <row r="782" spans="1:5" ht="12.75">
      <c r="A782" t="s">
        <v>60</v>
      </c>
      <c r="E782" s="39" t="s">
        <v>5</v>
      </c>
    </row>
    <row r="783" spans="1:16" ht="25.5">
      <c r="A783" t="s">
        <v>50</v>
      </c>
      <c s="34" t="s">
        <v>1755</v>
      </c>
      <c s="34" t="s">
        <v>1756</v>
      </c>
      <c s="35" t="s">
        <v>5</v>
      </c>
      <c s="6" t="s">
        <v>1757</v>
      </c>
      <c s="36" t="s">
        <v>214</v>
      </c>
      <c s="37">
        <v>4</v>
      </c>
      <c s="36">
        <v>0</v>
      </c>
      <c s="36">
        <f>ROUND(G783*H783,6)</f>
      </c>
      <c r="L783" s="38">
        <v>0</v>
      </c>
      <c s="32">
        <f>ROUND(ROUND(L783,2)*ROUND(G783,3),2)</f>
      </c>
      <c s="36" t="s">
        <v>178</v>
      </c>
      <c>
        <f>(M783*21)/100</f>
      </c>
      <c t="s">
        <v>28</v>
      </c>
    </row>
    <row r="784" spans="1:5" ht="25.5">
      <c r="A784" s="35" t="s">
        <v>57</v>
      </c>
      <c r="E784" s="39" t="s">
        <v>1757</v>
      </c>
    </row>
    <row r="785" spans="1:5" ht="12.75">
      <c r="A785" s="35" t="s">
        <v>58</v>
      </c>
      <c r="E785" s="40" t="s">
        <v>5</v>
      </c>
    </row>
    <row r="786" spans="1:5" ht="12.75">
      <c r="A786" t="s">
        <v>60</v>
      </c>
      <c r="E786" s="39" t="s">
        <v>5</v>
      </c>
    </row>
    <row r="787" spans="1:16" ht="25.5">
      <c r="A787" t="s">
        <v>50</v>
      </c>
      <c s="34" t="s">
        <v>1758</v>
      </c>
      <c s="34" t="s">
        <v>1759</v>
      </c>
      <c s="35" t="s">
        <v>5</v>
      </c>
      <c s="6" t="s">
        <v>1760</v>
      </c>
      <c s="36" t="s">
        <v>214</v>
      </c>
      <c s="37">
        <v>5</v>
      </c>
      <c s="36">
        <v>0</v>
      </c>
      <c s="36">
        <f>ROUND(G787*H787,6)</f>
      </c>
      <c r="L787" s="38">
        <v>0</v>
      </c>
      <c s="32">
        <f>ROUND(ROUND(L787,2)*ROUND(G787,3),2)</f>
      </c>
      <c s="36" t="s">
        <v>178</v>
      </c>
      <c>
        <f>(M787*21)/100</f>
      </c>
      <c t="s">
        <v>28</v>
      </c>
    </row>
    <row r="788" spans="1:5" ht="25.5">
      <c r="A788" s="35" t="s">
        <v>57</v>
      </c>
      <c r="E788" s="39" t="s">
        <v>1760</v>
      </c>
    </row>
    <row r="789" spans="1:5" ht="12.75">
      <c r="A789" s="35" t="s">
        <v>58</v>
      </c>
      <c r="E789" s="40" t="s">
        <v>5</v>
      </c>
    </row>
    <row r="790" spans="1:5" ht="12.75">
      <c r="A790" t="s">
        <v>60</v>
      </c>
      <c r="E790" s="39" t="s">
        <v>5</v>
      </c>
    </row>
    <row r="791" spans="1:13" ht="12.75">
      <c r="A791" t="s">
        <v>47</v>
      </c>
      <c r="C791" s="31" t="s">
        <v>1761</v>
      </c>
      <c r="E791" s="33" t="s">
        <v>1762</v>
      </c>
      <c r="J791" s="32">
        <f>0</f>
      </c>
      <c s="32">
        <f>0</f>
      </c>
      <c s="32">
        <f>0+L792+L796+L800+L804+L808+L812+L816</f>
      </c>
      <c s="32">
        <f>0+M792+M796+M800+M804+M808+M812+M816</f>
      </c>
    </row>
    <row r="792" spans="1:16" ht="12.75">
      <c r="A792" t="s">
        <v>50</v>
      </c>
      <c s="34" t="s">
        <v>1763</v>
      </c>
      <c s="34" t="s">
        <v>1764</v>
      </c>
      <c s="35" t="s">
        <v>5</v>
      </c>
      <c s="6" t="s">
        <v>1765</v>
      </c>
      <c s="36" t="s">
        <v>532</v>
      </c>
      <c s="37">
        <v>7.968</v>
      </c>
      <c s="36">
        <v>0</v>
      </c>
      <c s="36">
        <f>ROUND(G792*H792,6)</f>
      </c>
      <c r="L792" s="38">
        <v>0</v>
      </c>
      <c s="32">
        <f>ROUND(ROUND(L792,2)*ROUND(G792,3),2)</f>
      </c>
      <c s="36" t="s">
        <v>178</v>
      </c>
      <c>
        <f>(M792*21)/100</f>
      </c>
      <c t="s">
        <v>28</v>
      </c>
    </row>
    <row r="793" spans="1:5" ht="12.75">
      <c r="A793" s="35" t="s">
        <v>57</v>
      </c>
      <c r="E793" s="39" t="s">
        <v>1765</v>
      </c>
    </row>
    <row r="794" spans="1:5" ht="63.75">
      <c r="A794" s="35" t="s">
        <v>58</v>
      </c>
      <c r="E794" s="41" t="s">
        <v>1766</v>
      </c>
    </row>
    <row r="795" spans="1:5" ht="12.75">
      <c r="A795" t="s">
        <v>60</v>
      </c>
      <c r="E795" s="39" t="s">
        <v>5</v>
      </c>
    </row>
    <row r="796" spans="1:16" ht="25.5">
      <c r="A796" t="s">
        <v>50</v>
      </c>
      <c s="34" t="s">
        <v>1767</v>
      </c>
      <c s="34" t="s">
        <v>1768</v>
      </c>
      <c s="35" t="s">
        <v>5</v>
      </c>
      <c s="6" t="s">
        <v>1769</v>
      </c>
      <c s="36" t="s">
        <v>55</v>
      </c>
      <c s="37">
        <v>0.032</v>
      </c>
      <c s="36">
        <v>0</v>
      </c>
      <c s="36">
        <f>ROUND(G796*H796,6)</f>
      </c>
      <c r="L796" s="38">
        <v>0</v>
      </c>
      <c s="32">
        <f>ROUND(ROUND(L796,2)*ROUND(G796,3),2)</f>
      </c>
      <c s="36" t="s">
        <v>178</v>
      </c>
      <c>
        <f>(M796*21)/100</f>
      </c>
      <c t="s">
        <v>28</v>
      </c>
    </row>
    <row r="797" spans="1:5" ht="25.5">
      <c r="A797" s="35" t="s">
        <v>57</v>
      </c>
      <c r="E797" s="39" t="s">
        <v>1769</v>
      </c>
    </row>
    <row r="798" spans="1:5" ht="38.25">
      <c r="A798" s="35" t="s">
        <v>58</v>
      </c>
      <c r="E798" s="41" t="s">
        <v>1770</v>
      </c>
    </row>
    <row r="799" spans="1:5" ht="12.75">
      <c r="A799" t="s">
        <v>60</v>
      </c>
      <c r="E799" s="39" t="s">
        <v>5</v>
      </c>
    </row>
    <row r="800" spans="1:16" ht="25.5">
      <c r="A800" t="s">
        <v>50</v>
      </c>
      <c s="34" t="s">
        <v>1771</v>
      </c>
      <c s="34" t="s">
        <v>76</v>
      </c>
      <c s="35" t="s">
        <v>77</v>
      </c>
      <c s="6" t="s">
        <v>1772</v>
      </c>
      <c s="36" t="s">
        <v>55</v>
      </c>
      <c s="37">
        <v>0.032</v>
      </c>
      <c s="36">
        <v>0</v>
      </c>
      <c s="36">
        <f>ROUND(G800*H800,6)</f>
      </c>
      <c r="L800" s="38">
        <v>0</v>
      </c>
      <c s="32">
        <f>ROUND(ROUND(L800,2)*ROUND(G800,3),2)</f>
      </c>
      <c s="36" t="s">
        <v>256</v>
      </c>
      <c>
        <f>(M800*21)/100</f>
      </c>
      <c t="s">
        <v>28</v>
      </c>
    </row>
    <row r="801" spans="1:5" ht="25.5">
      <c r="A801" s="35" t="s">
        <v>57</v>
      </c>
      <c r="E801" s="39" t="s">
        <v>1772</v>
      </c>
    </row>
    <row r="802" spans="1:5" ht="25.5">
      <c r="A802" s="35" t="s">
        <v>58</v>
      </c>
      <c r="E802" s="40" t="s">
        <v>1773</v>
      </c>
    </row>
    <row r="803" spans="1:5" ht="102">
      <c r="A803" t="s">
        <v>60</v>
      </c>
      <c r="E803" s="39" t="s">
        <v>258</v>
      </c>
    </row>
    <row r="804" spans="1:16" ht="25.5">
      <c r="A804" t="s">
        <v>50</v>
      </c>
      <c s="34" t="s">
        <v>1774</v>
      </c>
      <c s="34" t="s">
        <v>1775</v>
      </c>
      <c s="35" t="s">
        <v>5</v>
      </c>
      <c s="6" t="s">
        <v>1776</v>
      </c>
      <c s="36" t="s">
        <v>532</v>
      </c>
      <c s="37">
        <v>221.25</v>
      </c>
      <c s="36">
        <v>0</v>
      </c>
      <c s="36">
        <f>ROUND(G804*H804,6)</f>
      </c>
      <c r="L804" s="38">
        <v>0</v>
      </c>
      <c s="32">
        <f>ROUND(ROUND(L804,2)*ROUND(G804,3),2)</f>
      </c>
      <c s="36" t="s">
        <v>56</v>
      </c>
      <c>
        <f>(M804*21)/100</f>
      </c>
      <c t="s">
        <v>28</v>
      </c>
    </row>
    <row r="805" spans="1:5" ht="25.5">
      <c r="A805" s="35" t="s">
        <v>57</v>
      </c>
      <c r="E805" s="39" t="s">
        <v>1776</v>
      </c>
    </row>
    <row r="806" spans="1:5" ht="127.5">
      <c r="A806" s="35" t="s">
        <v>58</v>
      </c>
      <c r="E806" s="41" t="s">
        <v>1777</v>
      </c>
    </row>
    <row r="807" spans="1:5" ht="12.75">
      <c r="A807" t="s">
        <v>60</v>
      </c>
      <c r="E807" s="39" t="s">
        <v>5</v>
      </c>
    </row>
    <row r="808" spans="1:16" ht="12.75">
      <c r="A808" t="s">
        <v>50</v>
      </c>
      <c s="34" t="s">
        <v>1778</v>
      </c>
      <c s="34" t="s">
        <v>1779</v>
      </c>
      <c s="35" t="s">
        <v>5</v>
      </c>
      <c s="6" t="s">
        <v>1780</v>
      </c>
      <c s="36" t="s">
        <v>532</v>
      </c>
      <c s="37">
        <v>221.25</v>
      </c>
      <c s="36">
        <v>0</v>
      </c>
      <c s="36">
        <f>ROUND(G808*H808,6)</f>
      </c>
      <c r="L808" s="38">
        <v>0</v>
      </c>
      <c s="32">
        <f>ROUND(ROUND(L808,2)*ROUND(G808,3),2)</f>
      </c>
      <c s="36" t="s">
        <v>56</v>
      </c>
      <c>
        <f>(M808*21)/100</f>
      </c>
      <c t="s">
        <v>28</v>
      </c>
    </row>
    <row r="809" spans="1:5" ht="12.75">
      <c r="A809" s="35" t="s">
        <v>57</v>
      </c>
      <c r="E809" s="39" t="s">
        <v>1780</v>
      </c>
    </row>
    <row r="810" spans="1:5" ht="25.5">
      <c r="A810" s="35" t="s">
        <v>58</v>
      </c>
      <c r="E810" s="40" t="s">
        <v>1781</v>
      </c>
    </row>
    <row r="811" spans="1:5" ht="12.75">
      <c r="A811" t="s">
        <v>60</v>
      </c>
      <c r="E811" s="39" t="s">
        <v>5</v>
      </c>
    </row>
    <row r="812" spans="1:16" ht="38.25">
      <c r="A812" t="s">
        <v>50</v>
      </c>
      <c s="34" t="s">
        <v>1782</v>
      </c>
      <c s="34" t="s">
        <v>1783</v>
      </c>
      <c s="35" t="s">
        <v>5</v>
      </c>
      <c s="6" t="s">
        <v>1784</v>
      </c>
      <c s="36" t="s">
        <v>55</v>
      </c>
      <c s="37">
        <v>1.106</v>
      </c>
      <c s="36">
        <v>0</v>
      </c>
      <c s="36">
        <f>ROUND(G812*H812,6)</f>
      </c>
      <c r="L812" s="38">
        <v>0</v>
      </c>
      <c s="32">
        <f>ROUND(ROUND(L812,2)*ROUND(G812,3),2)</f>
      </c>
      <c s="36" t="s">
        <v>178</v>
      </c>
      <c>
        <f>(M812*21)/100</f>
      </c>
      <c t="s">
        <v>28</v>
      </c>
    </row>
    <row r="813" spans="1:5" ht="38.25">
      <c r="A813" s="35" t="s">
        <v>57</v>
      </c>
      <c r="E813" s="39" t="s">
        <v>1785</v>
      </c>
    </row>
    <row r="814" spans="1:5" ht="12.75">
      <c r="A814" s="35" t="s">
        <v>58</v>
      </c>
      <c r="E814" s="40" t="s">
        <v>5</v>
      </c>
    </row>
    <row r="815" spans="1:5" ht="12.75">
      <c r="A815" t="s">
        <v>60</v>
      </c>
      <c r="E815" s="39" t="s">
        <v>5</v>
      </c>
    </row>
    <row r="816" spans="1:16" ht="38.25">
      <c r="A816" t="s">
        <v>50</v>
      </c>
      <c s="34" t="s">
        <v>1786</v>
      </c>
      <c s="34" t="s">
        <v>1787</v>
      </c>
      <c s="35" t="s">
        <v>5</v>
      </c>
      <c s="6" t="s">
        <v>1788</v>
      </c>
      <c s="36" t="s">
        <v>55</v>
      </c>
      <c s="37">
        <v>1.106</v>
      </c>
      <c s="36">
        <v>0</v>
      </c>
      <c s="36">
        <f>ROUND(G816*H816,6)</f>
      </c>
      <c r="L816" s="38">
        <v>0</v>
      </c>
      <c s="32">
        <f>ROUND(ROUND(L816,2)*ROUND(G816,3),2)</f>
      </c>
      <c s="36" t="s">
        <v>178</v>
      </c>
      <c>
        <f>(M816*21)/100</f>
      </c>
      <c t="s">
        <v>28</v>
      </c>
    </row>
    <row r="817" spans="1:5" ht="38.25">
      <c r="A817" s="35" t="s">
        <v>57</v>
      </c>
      <c r="E817" s="39" t="s">
        <v>1789</v>
      </c>
    </row>
    <row r="818" spans="1:5" ht="12.75">
      <c r="A818" s="35" t="s">
        <v>58</v>
      </c>
      <c r="E818" s="40" t="s">
        <v>5</v>
      </c>
    </row>
    <row r="819" spans="1:5" ht="12.75">
      <c r="A819" t="s">
        <v>60</v>
      </c>
      <c r="E819" s="39" t="s">
        <v>5</v>
      </c>
    </row>
    <row r="820" spans="1:13" ht="12.75">
      <c r="A820" t="s">
        <v>47</v>
      </c>
      <c r="C820" s="31" t="s">
        <v>1790</v>
      </c>
      <c r="E820" s="33" t="s">
        <v>1791</v>
      </c>
      <c r="J820" s="32">
        <f>0</f>
      </c>
      <c s="32">
        <f>0</f>
      </c>
      <c s="32">
        <f>0+L821+L825+L829</f>
      </c>
      <c s="32">
        <f>0+M821+M825+M829</f>
      </c>
    </row>
    <row r="821" spans="1:16" ht="25.5">
      <c r="A821" t="s">
        <v>50</v>
      </c>
      <c s="34" t="s">
        <v>1792</v>
      </c>
      <c s="34" t="s">
        <v>1793</v>
      </c>
      <c s="35" t="s">
        <v>5</v>
      </c>
      <c s="6" t="s">
        <v>1794</v>
      </c>
      <c s="36" t="s">
        <v>532</v>
      </c>
      <c s="37">
        <v>1492.202</v>
      </c>
      <c s="36">
        <v>0</v>
      </c>
      <c s="36">
        <f>ROUND(G821*H821,6)</f>
      </c>
      <c r="L821" s="38">
        <v>0</v>
      </c>
      <c s="32">
        <f>ROUND(ROUND(L821,2)*ROUND(G821,3),2)</f>
      </c>
      <c s="36" t="s">
        <v>178</v>
      </c>
      <c>
        <f>(M821*21)/100</f>
      </c>
      <c t="s">
        <v>28</v>
      </c>
    </row>
    <row r="822" spans="1:5" ht="25.5">
      <c r="A822" s="35" t="s">
        <v>57</v>
      </c>
      <c r="E822" s="39" t="s">
        <v>1794</v>
      </c>
    </row>
    <row r="823" spans="1:5" ht="140.25">
      <c r="A823" s="35" t="s">
        <v>58</v>
      </c>
      <c r="E823" s="41" t="s">
        <v>1795</v>
      </c>
    </row>
    <row r="824" spans="1:5" ht="12.75">
      <c r="A824" t="s">
        <v>60</v>
      </c>
      <c r="E824" s="39" t="s">
        <v>5</v>
      </c>
    </row>
    <row r="825" spans="1:16" ht="25.5">
      <c r="A825" t="s">
        <v>50</v>
      </c>
      <c s="34" t="s">
        <v>1796</v>
      </c>
      <c s="34" t="s">
        <v>1797</v>
      </c>
      <c s="35" t="s">
        <v>5</v>
      </c>
      <c s="6" t="s">
        <v>1798</v>
      </c>
      <c s="36" t="s">
        <v>55</v>
      </c>
      <c s="37">
        <v>14.922</v>
      </c>
      <c s="36">
        <v>0</v>
      </c>
      <c s="36">
        <f>ROUND(G825*H825,6)</f>
      </c>
      <c r="L825" s="38">
        <v>0</v>
      </c>
      <c s="32">
        <f>ROUND(ROUND(L825,2)*ROUND(G825,3),2)</f>
      </c>
      <c s="36" t="s">
        <v>178</v>
      </c>
      <c>
        <f>(M825*21)/100</f>
      </c>
      <c t="s">
        <v>28</v>
      </c>
    </row>
    <row r="826" spans="1:5" ht="25.5">
      <c r="A826" s="35" t="s">
        <v>57</v>
      </c>
      <c r="E826" s="39" t="s">
        <v>1798</v>
      </c>
    </row>
    <row r="827" spans="1:5" ht="38.25">
      <c r="A827" s="35" t="s">
        <v>58</v>
      </c>
      <c r="E827" s="41" t="s">
        <v>1799</v>
      </c>
    </row>
    <row r="828" spans="1:5" ht="12.75">
      <c r="A828" t="s">
        <v>60</v>
      </c>
      <c r="E828" s="39" t="s">
        <v>5</v>
      </c>
    </row>
    <row r="829" spans="1:16" ht="25.5">
      <c r="A829" t="s">
        <v>50</v>
      </c>
      <c s="34" t="s">
        <v>1800</v>
      </c>
      <c s="34" t="s">
        <v>76</v>
      </c>
      <c s="35" t="s">
        <v>77</v>
      </c>
      <c s="6" t="s">
        <v>1772</v>
      </c>
      <c s="36" t="s">
        <v>55</v>
      </c>
      <c s="37">
        <v>14.922</v>
      </c>
      <c s="36">
        <v>0</v>
      </c>
      <c s="36">
        <f>ROUND(G829*H829,6)</f>
      </c>
      <c r="L829" s="38">
        <v>0</v>
      </c>
      <c s="32">
        <f>ROUND(ROUND(L829,2)*ROUND(G829,3),2)</f>
      </c>
      <c s="36" t="s">
        <v>256</v>
      </c>
      <c>
        <f>(M829*21)/100</f>
      </c>
      <c t="s">
        <v>28</v>
      </c>
    </row>
    <row r="830" spans="1:5" ht="25.5">
      <c r="A830" s="35" t="s">
        <v>57</v>
      </c>
      <c r="E830" s="39" t="s">
        <v>1772</v>
      </c>
    </row>
    <row r="831" spans="1:5" ht="25.5">
      <c r="A831" s="35" t="s">
        <v>58</v>
      </c>
      <c r="E831" s="40" t="s">
        <v>1801</v>
      </c>
    </row>
    <row r="832" spans="1:5" ht="102">
      <c r="A832" t="s">
        <v>60</v>
      </c>
      <c r="E832" s="39" t="s">
        <v>258</v>
      </c>
    </row>
    <row r="833" spans="1:13" ht="12.75">
      <c r="A833" t="s">
        <v>47</v>
      </c>
      <c r="C833" s="31" t="s">
        <v>1802</v>
      </c>
      <c r="E833" s="33" t="s">
        <v>1803</v>
      </c>
      <c r="J833" s="32">
        <f>0</f>
      </c>
      <c s="32">
        <f>0</f>
      </c>
      <c s="32">
        <f>0+L834+L838+L842+L846+L850+L854+L858+L862+L866+L870+L874+L878</f>
      </c>
      <c s="32">
        <f>0+M834+M838+M842+M846+M850+M854+M858+M862+M866+M870+M874+M878</f>
      </c>
    </row>
    <row r="834" spans="1:16" ht="25.5">
      <c r="A834" t="s">
        <v>50</v>
      </c>
      <c s="34" t="s">
        <v>1804</v>
      </c>
      <c s="34" t="s">
        <v>1805</v>
      </c>
      <c s="35" t="s">
        <v>5</v>
      </c>
      <c s="6" t="s">
        <v>1806</v>
      </c>
      <c s="36" t="s">
        <v>532</v>
      </c>
      <c s="37">
        <v>426.65</v>
      </c>
      <c s="36">
        <v>0</v>
      </c>
      <c s="36">
        <f>ROUND(G834*H834,6)</f>
      </c>
      <c r="L834" s="38">
        <v>0</v>
      </c>
      <c s="32">
        <f>ROUND(ROUND(L834,2)*ROUND(G834,3),2)</f>
      </c>
      <c s="36" t="s">
        <v>178</v>
      </c>
      <c>
        <f>(M834*21)/100</f>
      </c>
      <c t="s">
        <v>28</v>
      </c>
    </row>
    <row r="835" spans="1:5" ht="25.5">
      <c r="A835" s="35" t="s">
        <v>57</v>
      </c>
      <c r="E835" s="39" t="s">
        <v>1806</v>
      </c>
    </row>
    <row r="836" spans="1:5" ht="63.75">
      <c r="A836" s="35" t="s">
        <v>58</v>
      </c>
      <c r="E836" s="41" t="s">
        <v>1807</v>
      </c>
    </row>
    <row r="837" spans="1:5" ht="12.75">
      <c r="A837" t="s">
        <v>60</v>
      </c>
      <c r="E837" s="39" t="s">
        <v>5</v>
      </c>
    </row>
    <row r="838" spans="1:16" ht="12.75">
      <c r="A838" t="s">
        <v>50</v>
      </c>
      <c s="34" t="s">
        <v>1808</v>
      </c>
      <c s="34" t="s">
        <v>1809</v>
      </c>
      <c s="35" t="s">
        <v>5</v>
      </c>
      <c s="6" t="s">
        <v>1810</v>
      </c>
      <c s="36" t="s">
        <v>532</v>
      </c>
      <c s="37">
        <v>895.965</v>
      </c>
      <c s="36">
        <v>0</v>
      </c>
      <c s="36">
        <f>ROUND(G838*H838,6)</f>
      </c>
      <c r="L838" s="38">
        <v>0</v>
      </c>
      <c s="32">
        <f>ROUND(ROUND(L838,2)*ROUND(G838,3),2)</f>
      </c>
      <c s="36" t="s">
        <v>178</v>
      </c>
      <c>
        <f>(M838*21)/100</f>
      </c>
      <c t="s">
        <v>28</v>
      </c>
    </row>
    <row r="839" spans="1:5" ht="12.75">
      <c r="A839" s="35" t="s">
        <v>57</v>
      </c>
      <c r="E839" s="39" t="s">
        <v>1810</v>
      </c>
    </row>
    <row r="840" spans="1:5" ht="25.5">
      <c r="A840" s="35" t="s">
        <v>58</v>
      </c>
      <c r="E840" s="40" t="s">
        <v>1811</v>
      </c>
    </row>
    <row r="841" spans="1:5" ht="12.75">
      <c r="A841" t="s">
        <v>60</v>
      </c>
      <c r="E841" s="39" t="s">
        <v>5</v>
      </c>
    </row>
    <row r="842" spans="1:16" ht="25.5">
      <c r="A842" t="s">
        <v>50</v>
      </c>
      <c s="34" t="s">
        <v>1812</v>
      </c>
      <c s="34" t="s">
        <v>1813</v>
      </c>
      <c s="35" t="s">
        <v>5</v>
      </c>
      <c s="6" t="s">
        <v>1814</v>
      </c>
      <c s="36" t="s">
        <v>532</v>
      </c>
      <c s="37">
        <v>426.65</v>
      </c>
      <c s="36">
        <v>0</v>
      </c>
      <c s="36">
        <f>ROUND(G842*H842,6)</f>
      </c>
      <c r="L842" s="38">
        <v>0</v>
      </c>
      <c s="32">
        <f>ROUND(ROUND(L842,2)*ROUND(G842,3),2)</f>
      </c>
      <c s="36" t="s">
        <v>178</v>
      </c>
      <c>
        <f>(M842*21)/100</f>
      </c>
      <c t="s">
        <v>28</v>
      </c>
    </row>
    <row r="843" spans="1:5" ht="25.5">
      <c r="A843" s="35" t="s">
        <v>57</v>
      </c>
      <c r="E843" s="39" t="s">
        <v>1815</v>
      </c>
    </row>
    <row r="844" spans="1:5" ht="38.25">
      <c r="A844" s="35" t="s">
        <v>58</v>
      </c>
      <c r="E844" s="41" t="s">
        <v>1816</v>
      </c>
    </row>
    <row r="845" spans="1:5" ht="12.75">
      <c r="A845" t="s">
        <v>60</v>
      </c>
      <c r="E845" s="39" t="s">
        <v>5</v>
      </c>
    </row>
    <row r="846" spans="1:16" ht="12.75">
      <c r="A846" t="s">
        <v>50</v>
      </c>
      <c s="34" t="s">
        <v>1817</v>
      </c>
      <c s="34" t="s">
        <v>1818</v>
      </c>
      <c s="35" t="s">
        <v>5</v>
      </c>
      <c s="6" t="s">
        <v>1819</v>
      </c>
      <c s="36" t="s">
        <v>532</v>
      </c>
      <c s="37">
        <v>497.261</v>
      </c>
      <c s="36">
        <v>0</v>
      </c>
      <c s="36">
        <f>ROUND(G846*H846,6)</f>
      </c>
      <c r="L846" s="38">
        <v>0</v>
      </c>
      <c s="32">
        <f>ROUND(ROUND(L846,2)*ROUND(G846,3),2)</f>
      </c>
      <c s="36" t="s">
        <v>178</v>
      </c>
      <c>
        <f>(M846*21)/100</f>
      </c>
      <c t="s">
        <v>28</v>
      </c>
    </row>
    <row r="847" spans="1:5" ht="12.75">
      <c r="A847" s="35" t="s">
        <v>57</v>
      </c>
      <c r="E847" s="39" t="s">
        <v>1819</v>
      </c>
    </row>
    <row r="848" spans="1:5" ht="25.5">
      <c r="A848" s="35" t="s">
        <v>58</v>
      </c>
      <c r="E848" s="40" t="s">
        <v>1820</v>
      </c>
    </row>
    <row r="849" spans="1:5" ht="12.75">
      <c r="A849" t="s">
        <v>60</v>
      </c>
      <c r="E849" s="39" t="s">
        <v>5</v>
      </c>
    </row>
    <row r="850" spans="1:16" ht="25.5">
      <c r="A850" t="s">
        <v>50</v>
      </c>
      <c s="34" t="s">
        <v>1821</v>
      </c>
      <c s="34" t="s">
        <v>1822</v>
      </c>
      <c s="35" t="s">
        <v>5</v>
      </c>
      <c s="6" t="s">
        <v>1823</v>
      </c>
      <c s="36" t="s">
        <v>532</v>
      </c>
      <c s="37">
        <v>426.65</v>
      </c>
      <c s="36">
        <v>0</v>
      </c>
      <c s="36">
        <f>ROUND(G850*H850,6)</f>
      </c>
      <c r="L850" s="38">
        <v>0</v>
      </c>
      <c s="32">
        <f>ROUND(ROUND(L850,2)*ROUND(G850,3),2)</f>
      </c>
      <c s="36" t="s">
        <v>178</v>
      </c>
      <c>
        <f>(M850*21)/100</f>
      </c>
      <c t="s">
        <v>28</v>
      </c>
    </row>
    <row r="851" spans="1:5" ht="25.5">
      <c r="A851" s="35" t="s">
        <v>57</v>
      </c>
      <c r="E851" s="39" t="s">
        <v>1823</v>
      </c>
    </row>
    <row r="852" spans="1:5" ht="38.25">
      <c r="A852" s="35" t="s">
        <v>58</v>
      </c>
      <c r="E852" s="41" t="s">
        <v>1824</v>
      </c>
    </row>
    <row r="853" spans="1:5" ht="12.75">
      <c r="A853" t="s">
        <v>60</v>
      </c>
      <c r="E853" s="39" t="s">
        <v>5</v>
      </c>
    </row>
    <row r="854" spans="1:16" ht="12.75">
      <c r="A854" t="s">
        <v>50</v>
      </c>
      <c s="34" t="s">
        <v>1825</v>
      </c>
      <c s="34" t="s">
        <v>1826</v>
      </c>
      <c s="35" t="s">
        <v>5</v>
      </c>
      <c s="6" t="s">
        <v>1827</v>
      </c>
      <c s="36" t="s">
        <v>532</v>
      </c>
      <c s="37">
        <v>469.315</v>
      </c>
      <c s="36">
        <v>0</v>
      </c>
      <c s="36">
        <f>ROUND(G854*H854,6)</f>
      </c>
      <c r="L854" s="38">
        <v>0</v>
      </c>
      <c s="32">
        <f>ROUND(ROUND(L854,2)*ROUND(G854,3),2)</f>
      </c>
      <c s="36" t="s">
        <v>178</v>
      </c>
      <c>
        <f>(M854*21)/100</f>
      </c>
      <c t="s">
        <v>28</v>
      </c>
    </row>
    <row r="855" spans="1:5" ht="12.75">
      <c r="A855" s="35" t="s">
        <v>57</v>
      </c>
      <c r="E855" s="39" t="s">
        <v>1827</v>
      </c>
    </row>
    <row r="856" spans="1:5" ht="12.75">
      <c r="A856" s="35" t="s">
        <v>58</v>
      </c>
      <c r="E856" s="40" t="s">
        <v>5</v>
      </c>
    </row>
    <row r="857" spans="1:5" ht="12.75">
      <c r="A857" t="s">
        <v>60</v>
      </c>
      <c r="E857" s="39" t="s">
        <v>5</v>
      </c>
    </row>
    <row r="858" spans="1:16" ht="25.5">
      <c r="A858" t="s">
        <v>50</v>
      </c>
      <c s="34" t="s">
        <v>1828</v>
      </c>
      <c s="34" t="s">
        <v>1829</v>
      </c>
      <c s="35" t="s">
        <v>5</v>
      </c>
      <c s="6" t="s">
        <v>1830</v>
      </c>
      <c s="36" t="s">
        <v>532</v>
      </c>
      <c s="37">
        <v>221.25</v>
      </c>
      <c s="36">
        <v>0</v>
      </c>
      <c s="36">
        <f>ROUND(G858*H858,6)</f>
      </c>
      <c r="L858" s="38">
        <v>0</v>
      </c>
      <c s="32">
        <f>ROUND(ROUND(L858,2)*ROUND(G858,3),2)</f>
      </c>
      <c s="36" t="s">
        <v>178</v>
      </c>
      <c>
        <f>(M858*21)/100</f>
      </c>
      <c t="s">
        <v>28</v>
      </c>
    </row>
    <row r="859" spans="1:5" ht="25.5">
      <c r="A859" s="35" t="s">
        <v>57</v>
      </c>
      <c r="E859" s="39" t="s">
        <v>1830</v>
      </c>
    </row>
    <row r="860" spans="1:5" ht="102">
      <c r="A860" s="35" t="s">
        <v>58</v>
      </c>
      <c r="E860" s="41" t="s">
        <v>1831</v>
      </c>
    </row>
    <row r="861" spans="1:5" ht="12.75">
      <c r="A861" t="s">
        <v>60</v>
      </c>
      <c r="E861" s="39" t="s">
        <v>5</v>
      </c>
    </row>
    <row r="862" spans="1:16" ht="12.75">
      <c r="A862" t="s">
        <v>50</v>
      </c>
      <c s="34" t="s">
        <v>1832</v>
      </c>
      <c s="34" t="s">
        <v>1833</v>
      </c>
      <c s="35" t="s">
        <v>5</v>
      </c>
      <c s="6" t="s">
        <v>1834</v>
      </c>
      <c s="36" t="s">
        <v>539</v>
      </c>
      <c s="37">
        <v>23.231</v>
      </c>
      <c s="36">
        <v>0</v>
      </c>
      <c s="36">
        <f>ROUND(G862*H862,6)</f>
      </c>
      <c r="L862" s="38">
        <v>0</v>
      </c>
      <c s="32">
        <f>ROUND(ROUND(L862,2)*ROUND(G862,3),2)</f>
      </c>
      <c s="36" t="s">
        <v>178</v>
      </c>
      <c>
        <f>(M862*21)/100</f>
      </c>
      <c t="s">
        <v>28</v>
      </c>
    </row>
    <row r="863" spans="1:5" ht="12.75">
      <c r="A863" s="35" t="s">
        <v>57</v>
      </c>
      <c r="E863" s="39" t="s">
        <v>1834</v>
      </c>
    </row>
    <row r="864" spans="1:5" ht="12.75">
      <c r="A864" s="35" t="s">
        <v>58</v>
      </c>
      <c r="E864" s="40" t="s">
        <v>5</v>
      </c>
    </row>
    <row r="865" spans="1:5" ht="12.75">
      <c r="A865" t="s">
        <v>60</v>
      </c>
      <c r="E865" s="39" t="s">
        <v>5</v>
      </c>
    </row>
    <row r="866" spans="1:16" ht="25.5">
      <c r="A866" t="s">
        <v>50</v>
      </c>
      <c s="34" t="s">
        <v>1835</v>
      </c>
      <c s="34" t="s">
        <v>1822</v>
      </c>
      <c s="35" t="s">
        <v>51</v>
      </c>
      <c s="6" t="s">
        <v>1823</v>
      </c>
      <c s="36" t="s">
        <v>532</v>
      </c>
      <c s="37">
        <v>221.25</v>
      </c>
      <c s="36">
        <v>0</v>
      </c>
      <c s="36">
        <f>ROUND(G866*H866,6)</f>
      </c>
      <c r="L866" s="38">
        <v>0</v>
      </c>
      <c s="32">
        <f>ROUND(ROUND(L866,2)*ROUND(G866,3),2)</f>
      </c>
      <c s="36" t="s">
        <v>178</v>
      </c>
      <c>
        <f>(M866*21)/100</f>
      </c>
      <c t="s">
        <v>28</v>
      </c>
    </row>
    <row r="867" spans="1:5" ht="25.5">
      <c r="A867" s="35" t="s">
        <v>57</v>
      </c>
      <c r="E867" s="39" t="s">
        <v>1823</v>
      </c>
    </row>
    <row r="868" spans="1:5" ht="38.25">
      <c r="A868" s="35" t="s">
        <v>58</v>
      </c>
      <c r="E868" s="41" t="s">
        <v>1836</v>
      </c>
    </row>
    <row r="869" spans="1:5" ht="12.75">
      <c r="A869" t="s">
        <v>60</v>
      </c>
      <c r="E869" s="39" t="s">
        <v>5</v>
      </c>
    </row>
    <row r="870" spans="1:16" ht="12.75">
      <c r="A870" t="s">
        <v>50</v>
      </c>
      <c s="34" t="s">
        <v>1837</v>
      </c>
      <c s="34" t="s">
        <v>1838</v>
      </c>
      <c s="35" t="s">
        <v>5</v>
      </c>
      <c s="6" t="s">
        <v>1839</v>
      </c>
      <c s="36" t="s">
        <v>532</v>
      </c>
      <c s="37">
        <v>254.438</v>
      </c>
      <c s="36">
        <v>0</v>
      </c>
      <c s="36">
        <f>ROUND(G870*H870,6)</f>
      </c>
      <c r="L870" s="38">
        <v>0</v>
      </c>
      <c s="32">
        <f>ROUND(ROUND(L870,2)*ROUND(G870,3),2)</f>
      </c>
      <c s="36" t="s">
        <v>178</v>
      </c>
      <c>
        <f>(M870*21)/100</f>
      </c>
      <c t="s">
        <v>28</v>
      </c>
    </row>
    <row r="871" spans="1:5" ht="12.75">
      <c r="A871" s="35" t="s">
        <v>57</v>
      </c>
      <c r="E871" s="39" t="s">
        <v>1839</v>
      </c>
    </row>
    <row r="872" spans="1:5" ht="12.75">
      <c r="A872" s="35" t="s">
        <v>58</v>
      </c>
      <c r="E872" s="40" t="s">
        <v>5</v>
      </c>
    </row>
    <row r="873" spans="1:5" ht="12.75">
      <c r="A873" t="s">
        <v>60</v>
      </c>
      <c r="E873" s="39" t="s">
        <v>5</v>
      </c>
    </row>
    <row r="874" spans="1:16" ht="25.5">
      <c r="A874" t="s">
        <v>50</v>
      </c>
      <c s="34" t="s">
        <v>1840</v>
      </c>
      <c s="34" t="s">
        <v>1841</v>
      </c>
      <c s="35" t="s">
        <v>5</v>
      </c>
      <c s="6" t="s">
        <v>1842</v>
      </c>
      <c s="36" t="s">
        <v>55</v>
      </c>
      <c s="37">
        <v>6.235</v>
      </c>
      <c s="36">
        <v>0</v>
      </c>
      <c s="36">
        <f>ROUND(G874*H874,6)</f>
      </c>
      <c r="L874" s="38">
        <v>0</v>
      </c>
      <c s="32">
        <f>ROUND(ROUND(L874,2)*ROUND(G874,3),2)</f>
      </c>
      <c s="36" t="s">
        <v>178</v>
      </c>
      <c>
        <f>(M874*21)/100</f>
      </c>
      <c t="s">
        <v>28</v>
      </c>
    </row>
    <row r="875" spans="1:5" ht="25.5">
      <c r="A875" s="35" t="s">
        <v>57</v>
      </c>
      <c r="E875" s="39" t="s">
        <v>1842</v>
      </c>
    </row>
    <row r="876" spans="1:5" ht="25.5">
      <c r="A876" s="35" t="s">
        <v>58</v>
      </c>
      <c r="E876" s="40" t="s">
        <v>1843</v>
      </c>
    </row>
    <row r="877" spans="1:5" ht="12.75">
      <c r="A877" t="s">
        <v>60</v>
      </c>
      <c r="E877" s="39" t="s">
        <v>5</v>
      </c>
    </row>
    <row r="878" spans="1:16" ht="38.25">
      <c r="A878" t="s">
        <v>50</v>
      </c>
      <c s="34" t="s">
        <v>1844</v>
      </c>
      <c s="34" t="s">
        <v>1845</v>
      </c>
      <c s="35" t="s">
        <v>5</v>
      </c>
      <c s="6" t="s">
        <v>1846</v>
      </c>
      <c s="36" t="s">
        <v>55</v>
      </c>
      <c s="37">
        <v>6.235</v>
      </c>
      <c s="36">
        <v>0</v>
      </c>
      <c s="36">
        <f>ROUND(G878*H878,6)</f>
      </c>
      <c r="L878" s="38">
        <v>0</v>
      </c>
      <c s="32">
        <f>ROUND(ROUND(L878,2)*ROUND(G878,3),2)</f>
      </c>
      <c s="36" t="s">
        <v>178</v>
      </c>
      <c>
        <f>(M878*21)/100</f>
      </c>
      <c t="s">
        <v>28</v>
      </c>
    </row>
    <row r="879" spans="1:5" ht="38.25">
      <c r="A879" s="35" t="s">
        <v>57</v>
      </c>
      <c r="E879" s="39" t="s">
        <v>1847</v>
      </c>
    </row>
    <row r="880" spans="1:5" ht="12.75">
      <c r="A880" s="35" t="s">
        <v>58</v>
      </c>
      <c r="E880" s="40" t="s">
        <v>5</v>
      </c>
    </row>
    <row r="881" spans="1:5" ht="12.75">
      <c r="A881" t="s">
        <v>60</v>
      </c>
      <c r="E881" s="39" t="s">
        <v>5</v>
      </c>
    </row>
    <row r="882" spans="1:13" ht="12.75">
      <c r="A882" t="s">
        <v>47</v>
      </c>
      <c r="C882" s="31" t="s">
        <v>1848</v>
      </c>
      <c r="E882" s="33" t="s">
        <v>1849</v>
      </c>
      <c r="J882" s="32">
        <f>0</f>
      </c>
      <c s="32">
        <f>0</f>
      </c>
      <c s="32">
        <f>0+L883+L887+L891+L895</f>
      </c>
      <c s="32">
        <f>0+M883+M887+M891+M895</f>
      </c>
    </row>
    <row r="883" spans="1:16" ht="25.5">
      <c r="A883" t="s">
        <v>50</v>
      </c>
      <c s="34" t="s">
        <v>1850</v>
      </c>
      <c s="34" t="s">
        <v>1851</v>
      </c>
      <c s="35" t="s">
        <v>5</v>
      </c>
      <c s="6" t="s">
        <v>1852</v>
      </c>
      <c s="36" t="s">
        <v>214</v>
      </c>
      <c s="37">
        <v>4</v>
      </c>
      <c s="36">
        <v>0</v>
      </c>
      <c s="36">
        <f>ROUND(G883*H883,6)</f>
      </c>
      <c r="L883" s="38">
        <v>0</v>
      </c>
      <c s="32">
        <f>ROUND(ROUND(L883,2)*ROUND(G883,3),2)</f>
      </c>
      <c s="36" t="s">
        <v>178</v>
      </c>
      <c>
        <f>(M883*21)/100</f>
      </c>
      <c t="s">
        <v>28</v>
      </c>
    </row>
    <row r="884" spans="1:5" ht="38.25">
      <c r="A884" s="35" t="s">
        <v>57</v>
      </c>
      <c r="E884" s="39" t="s">
        <v>1853</v>
      </c>
    </row>
    <row r="885" spans="1:5" ht="63.75">
      <c r="A885" s="35" t="s">
        <v>58</v>
      </c>
      <c r="E885" s="41" t="s">
        <v>1854</v>
      </c>
    </row>
    <row r="886" spans="1:5" ht="12.75">
      <c r="A886" t="s">
        <v>60</v>
      </c>
      <c r="E886" s="39" t="s">
        <v>5</v>
      </c>
    </row>
    <row r="887" spans="1:16" ht="25.5">
      <c r="A887" t="s">
        <v>50</v>
      </c>
      <c s="34" t="s">
        <v>1855</v>
      </c>
      <c s="34" t="s">
        <v>1856</v>
      </c>
      <c s="35" t="s">
        <v>5</v>
      </c>
      <c s="6" t="s">
        <v>1857</v>
      </c>
      <c s="36" t="s">
        <v>214</v>
      </c>
      <c s="37">
        <v>4</v>
      </c>
      <c s="36">
        <v>0</v>
      </c>
      <c s="36">
        <f>ROUND(G887*H887,6)</f>
      </c>
      <c r="L887" s="38">
        <v>0</v>
      </c>
      <c s="32">
        <f>ROUND(ROUND(L887,2)*ROUND(G887,3),2)</f>
      </c>
      <c s="36" t="s">
        <v>56</v>
      </c>
      <c>
        <f>(M887*21)/100</f>
      </c>
      <c t="s">
        <v>28</v>
      </c>
    </row>
    <row r="888" spans="1:5" ht="25.5">
      <c r="A888" s="35" t="s">
        <v>57</v>
      </c>
      <c r="E888" s="39" t="s">
        <v>1857</v>
      </c>
    </row>
    <row r="889" spans="1:5" ht="12.75">
      <c r="A889" s="35" t="s">
        <v>58</v>
      </c>
      <c r="E889" s="40" t="s">
        <v>5</v>
      </c>
    </row>
    <row r="890" spans="1:5" ht="12.75">
      <c r="A890" t="s">
        <v>60</v>
      </c>
      <c r="E890" s="39" t="s">
        <v>5</v>
      </c>
    </row>
    <row r="891" spans="1:16" ht="25.5">
      <c r="A891" t="s">
        <v>50</v>
      </c>
      <c s="34" t="s">
        <v>1858</v>
      </c>
      <c s="34" t="s">
        <v>1859</v>
      </c>
      <c s="35" t="s">
        <v>5</v>
      </c>
      <c s="6" t="s">
        <v>1860</v>
      </c>
      <c s="36" t="s">
        <v>55</v>
      </c>
      <c s="37">
        <v>0.106</v>
      </c>
      <c s="36">
        <v>0</v>
      </c>
      <c s="36">
        <f>ROUND(G891*H891,6)</f>
      </c>
      <c r="L891" s="38">
        <v>0</v>
      </c>
      <c s="32">
        <f>ROUND(ROUND(L891,2)*ROUND(G891,3),2)</f>
      </c>
      <c s="36" t="s">
        <v>178</v>
      </c>
      <c>
        <f>(M891*21)/100</f>
      </c>
      <c t="s">
        <v>28</v>
      </c>
    </row>
    <row r="892" spans="1:5" ht="25.5">
      <c r="A892" s="35" t="s">
        <v>57</v>
      </c>
      <c r="E892" s="39" t="s">
        <v>1860</v>
      </c>
    </row>
    <row r="893" spans="1:5" ht="12.75">
      <c r="A893" s="35" t="s">
        <v>58</v>
      </c>
      <c r="E893" s="40" t="s">
        <v>5</v>
      </c>
    </row>
    <row r="894" spans="1:5" ht="12.75">
      <c r="A894" t="s">
        <v>60</v>
      </c>
      <c r="E894" s="39" t="s">
        <v>5</v>
      </c>
    </row>
    <row r="895" spans="1:16" ht="38.25">
      <c r="A895" t="s">
        <v>50</v>
      </c>
      <c s="34" t="s">
        <v>1861</v>
      </c>
      <c s="34" t="s">
        <v>1862</v>
      </c>
      <c s="35" t="s">
        <v>5</v>
      </c>
      <c s="6" t="s">
        <v>1863</v>
      </c>
      <c s="36" t="s">
        <v>55</v>
      </c>
      <c s="37">
        <v>0.106</v>
      </c>
      <c s="36">
        <v>0</v>
      </c>
      <c s="36">
        <f>ROUND(G895*H895,6)</f>
      </c>
      <c r="L895" s="38">
        <v>0</v>
      </c>
      <c s="32">
        <f>ROUND(ROUND(L895,2)*ROUND(G895,3),2)</f>
      </c>
      <c s="36" t="s">
        <v>178</v>
      </c>
      <c>
        <f>(M895*21)/100</f>
      </c>
      <c t="s">
        <v>28</v>
      </c>
    </row>
    <row r="896" spans="1:5" ht="38.25">
      <c r="A896" s="35" t="s">
        <v>57</v>
      </c>
      <c r="E896" s="39" t="s">
        <v>1864</v>
      </c>
    </row>
    <row r="897" spans="1:5" ht="12.75">
      <c r="A897" s="35" t="s">
        <v>58</v>
      </c>
      <c r="E897" s="40" t="s">
        <v>5</v>
      </c>
    </row>
    <row r="898" spans="1:5" ht="12.75">
      <c r="A898" t="s">
        <v>60</v>
      </c>
      <c r="E898" s="39" t="s">
        <v>5</v>
      </c>
    </row>
    <row r="899" spans="1:13" ht="12.75">
      <c r="A899" t="s">
        <v>47</v>
      </c>
      <c r="C899" s="31" t="s">
        <v>1865</v>
      </c>
      <c r="E899" s="33" t="s">
        <v>1866</v>
      </c>
      <c r="J899" s="32">
        <f>0</f>
      </c>
      <c s="32">
        <f>0</f>
      </c>
      <c s="32">
        <f>0+L900+L904+L908+L912+L916+L920+L924+L928+L932+L936+L940+L944+L948+L952+L956+L960+L964+L968+L972+L976+L980+L984+L988+L992+L996+L1000+L1004+L1008+L1012+L1016+L1020+L1024</f>
      </c>
      <c s="32">
        <f>0+M900+M904+M908+M912+M916+M920+M924+M928+M932+M936+M940+M944+M948+M952+M956+M960+M964+M968+M972+M976+M980+M984+M988+M992+M996+M1000+M1004+M1008+M1012+M1016+M1020+M1024</f>
      </c>
    </row>
    <row r="900" spans="1:16" ht="25.5">
      <c r="A900" t="s">
        <v>50</v>
      </c>
      <c s="34" t="s">
        <v>1867</v>
      </c>
      <c s="34" t="s">
        <v>1868</v>
      </c>
      <c s="35" t="s">
        <v>5</v>
      </c>
      <c s="6" t="s">
        <v>1869</v>
      </c>
      <c s="36" t="s">
        <v>532</v>
      </c>
      <c s="37">
        <v>967.124</v>
      </c>
      <c s="36">
        <v>0</v>
      </c>
      <c s="36">
        <f>ROUND(G900*H900,6)</f>
      </c>
      <c r="L900" s="38">
        <v>0</v>
      </c>
      <c s="32">
        <f>ROUND(ROUND(L900,2)*ROUND(G900,3),2)</f>
      </c>
      <c s="36" t="s">
        <v>178</v>
      </c>
      <c>
        <f>(M900*21)/100</f>
      </c>
      <c t="s">
        <v>28</v>
      </c>
    </row>
    <row r="901" spans="1:5" ht="25.5">
      <c r="A901" s="35" t="s">
        <v>57</v>
      </c>
      <c r="E901" s="39" t="s">
        <v>1869</v>
      </c>
    </row>
    <row r="902" spans="1:5" ht="204">
      <c r="A902" s="35" t="s">
        <v>58</v>
      </c>
      <c r="E902" s="41" t="s">
        <v>1870</v>
      </c>
    </row>
    <row r="903" spans="1:5" ht="12.75">
      <c r="A903" t="s">
        <v>60</v>
      </c>
      <c r="E903" s="39" t="s">
        <v>5</v>
      </c>
    </row>
    <row r="904" spans="1:16" ht="25.5">
      <c r="A904" t="s">
        <v>50</v>
      </c>
      <c s="34" t="s">
        <v>1871</v>
      </c>
      <c s="34" t="s">
        <v>1872</v>
      </c>
      <c s="35" t="s">
        <v>5</v>
      </c>
      <c s="6" t="s">
        <v>1873</v>
      </c>
      <c s="36" t="s">
        <v>177</v>
      </c>
      <c s="37">
        <v>160.421</v>
      </c>
      <c s="36">
        <v>0</v>
      </c>
      <c s="36">
        <f>ROUND(G904*H904,6)</f>
      </c>
      <c r="L904" s="38">
        <v>0</v>
      </c>
      <c s="32">
        <f>ROUND(ROUND(L904,2)*ROUND(G904,3),2)</f>
      </c>
      <c s="36" t="s">
        <v>178</v>
      </c>
      <c>
        <f>(M904*21)/100</f>
      </c>
      <c t="s">
        <v>28</v>
      </c>
    </row>
    <row r="905" spans="1:5" ht="25.5">
      <c r="A905" s="35" t="s">
        <v>57</v>
      </c>
      <c r="E905" s="39" t="s">
        <v>1873</v>
      </c>
    </row>
    <row r="906" spans="1:5" ht="127.5">
      <c r="A906" s="35" t="s">
        <v>58</v>
      </c>
      <c r="E906" s="41" t="s">
        <v>1874</v>
      </c>
    </row>
    <row r="907" spans="1:5" ht="12.75">
      <c r="A907" t="s">
        <v>60</v>
      </c>
      <c r="E907" s="39" t="s">
        <v>5</v>
      </c>
    </row>
    <row r="908" spans="1:16" ht="25.5">
      <c r="A908" t="s">
        <v>50</v>
      </c>
      <c s="34" t="s">
        <v>1875</v>
      </c>
      <c s="34" t="s">
        <v>1876</v>
      </c>
      <c s="35" t="s">
        <v>5</v>
      </c>
      <c s="6" t="s">
        <v>1877</v>
      </c>
      <c s="36" t="s">
        <v>177</v>
      </c>
      <c s="37">
        <v>665</v>
      </c>
      <c s="36">
        <v>0</v>
      </c>
      <c s="36">
        <f>ROUND(G908*H908,6)</f>
      </c>
      <c r="L908" s="38">
        <v>0</v>
      </c>
      <c s="32">
        <f>ROUND(ROUND(L908,2)*ROUND(G908,3),2)</f>
      </c>
      <c s="36" t="s">
        <v>178</v>
      </c>
      <c>
        <f>(M908*21)/100</f>
      </c>
      <c t="s">
        <v>28</v>
      </c>
    </row>
    <row r="909" spans="1:5" ht="25.5">
      <c r="A909" s="35" t="s">
        <v>57</v>
      </c>
      <c r="E909" s="39" t="s">
        <v>1877</v>
      </c>
    </row>
    <row r="910" spans="1:5" ht="76.5">
      <c r="A910" s="35" t="s">
        <v>58</v>
      </c>
      <c r="E910" s="41" t="s">
        <v>1878</v>
      </c>
    </row>
    <row r="911" spans="1:5" ht="12.75">
      <c r="A911" t="s">
        <v>60</v>
      </c>
      <c r="E911" s="39" t="s">
        <v>5</v>
      </c>
    </row>
    <row r="912" spans="1:16" ht="25.5">
      <c r="A912" t="s">
        <v>50</v>
      </c>
      <c s="34" t="s">
        <v>1879</v>
      </c>
      <c s="34" t="s">
        <v>1880</v>
      </c>
      <c s="35" t="s">
        <v>5</v>
      </c>
      <c s="6" t="s">
        <v>1881</v>
      </c>
      <c s="36" t="s">
        <v>177</v>
      </c>
      <c s="37">
        <v>213</v>
      </c>
      <c s="36">
        <v>0</v>
      </c>
      <c s="36">
        <f>ROUND(G912*H912,6)</f>
      </c>
      <c r="L912" s="38">
        <v>0</v>
      </c>
      <c s="32">
        <f>ROUND(ROUND(L912,2)*ROUND(G912,3),2)</f>
      </c>
      <c s="36" t="s">
        <v>178</v>
      </c>
      <c>
        <f>(M912*21)/100</f>
      </c>
      <c t="s">
        <v>28</v>
      </c>
    </row>
    <row r="913" spans="1:5" ht="25.5">
      <c r="A913" s="35" t="s">
        <v>57</v>
      </c>
      <c r="E913" s="39" t="s">
        <v>1881</v>
      </c>
    </row>
    <row r="914" spans="1:5" ht="38.25">
      <c r="A914" s="35" t="s">
        <v>58</v>
      </c>
      <c r="E914" s="41" t="s">
        <v>1882</v>
      </c>
    </row>
    <row r="915" spans="1:5" ht="12.75">
      <c r="A915" t="s">
        <v>60</v>
      </c>
      <c r="E915" s="39" t="s">
        <v>5</v>
      </c>
    </row>
    <row r="916" spans="1:16" ht="12.75">
      <c r="A916" t="s">
        <v>50</v>
      </c>
      <c s="34" t="s">
        <v>1883</v>
      </c>
      <c s="34" t="s">
        <v>1884</v>
      </c>
      <c s="35" t="s">
        <v>5</v>
      </c>
      <c s="6" t="s">
        <v>1885</v>
      </c>
      <c s="36" t="s">
        <v>214</v>
      </c>
      <c s="37">
        <v>104</v>
      </c>
      <c s="36">
        <v>0</v>
      </c>
      <c s="36">
        <f>ROUND(G916*H916,6)</f>
      </c>
      <c r="L916" s="38">
        <v>0</v>
      </c>
      <c s="32">
        <f>ROUND(ROUND(L916,2)*ROUND(G916,3),2)</f>
      </c>
      <c s="36" t="s">
        <v>178</v>
      </c>
      <c>
        <f>(M916*21)/100</f>
      </c>
      <c t="s">
        <v>28</v>
      </c>
    </row>
    <row r="917" spans="1:5" ht="12.75">
      <c r="A917" s="35" t="s">
        <v>57</v>
      </c>
      <c r="E917" s="39" t="s">
        <v>1885</v>
      </c>
    </row>
    <row r="918" spans="1:5" ht="12.75">
      <c r="A918" s="35" t="s">
        <v>58</v>
      </c>
      <c r="E918" s="40" t="s">
        <v>5</v>
      </c>
    </row>
    <row r="919" spans="1:5" ht="12.75">
      <c r="A919" t="s">
        <v>60</v>
      </c>
      <c r="E919" s="39" t="s">
        <v>5</v>
      </c>
    </row>
    <row r="920" spans="1:16" ht="12.75">
      <c r="A920" t="s">
        <v>50</v>
      </c>
      <c s="34" t="s">
        <v>1886</v>
      </c>
      <c s="34" t="s">
        <v>1887</v>
      </c>
      <c s="35" t="s">
        <v>5</v>
      </c>
      <c s="6" t="s">
        <v>1888</v>
      </c>
      <c s="36" t="s">
        <v>532</v>
      </c>
      <c s="37">
        <v>13.324</v>
      </c>
      <c s="36">
        <v>0</v>
      </c>
      <c s="36">
        <f>ROUND(G920*H920,6)</f>
      </c>
      <c r="L920" s="38">
        <v>0</v>
      </c>
      <c s="32">
        <f>ROUND(ROUND(L920,2)*ROUND(G920,3),2)</f>
      </c>
      <c s="36" t="s">
        <v>178</v>
      </c>
      <c>
        <f>(M920*21)/100</f>
      </c>
      <c t="s">
        <v>28</v>
      </c>
    </row>
    <row r="921" spans="1:5" ht="12.75">
      <c r="A921" s="35" t="s">
        <v>57</v>
      </c>
      <c r="E921" s="39" t="s">
        <v>1888</v>
      </c>
    </row>
    <row r="922" spans="1:5" ht="76.5">
      <c r="A922" s="35" t="s">
        <v>58</v>
      </c>
      <c r="E922" s="41" t="s">
        <v>1889</v>
      </c>
    </row>
    <row r="923" spans="1:5" ht="12.75">
      <c r="A923" t="s">
        <v>60</v>
      </c>
      <c r="E923" s="39" t="s">
        <v>5</v>
      </c>
    </row>
    <row r="924" spans="1:16" ht="12.75">
      <c r="A924" t="s">
        <v>50</v>
      </c>
      <c s="34" t="s">
        <v>1890</v>
      </c>
      <c s="34" t="s">
        <v>1891</v>
      </c>
      <c s="35" t="s">
        <v>5</v>
      </c>
      <c s="6" t="s">
        <v>1892</v>
      </c>
      <c s="36" t="s">
        <v>532</v>
      </c>
      <c s="37">
        <v>9.648</v>
      </c>
      <c s="36">
        <v>0</v>
      </c>
      <c s="36">
        <f>ROUND(G924*H924,6)</f>
      </c>
      <c r="L924" s="38">
        <v>0</v>
      </c>
      <c s="32">
        <f>ROUND(ROUND(L924,2)*ROUND(G924,3),2)</f>
      </c>
      <c s="36" t="s">
        <v>178</v>
      </c>
      <c>
        <f>(M924*21)/100</f>
      </c>
      <c t="s">
        <v>28</v>
      </c>
    </row>
    <row r="925" spans="1:5" ht="12.75">
      <c r="A925" s="35" t="s">
        <v>57</v>
      </c>
      <c r="E925" s="39" t="s">
        <v>1892</v>
      </c>
    </row>
    <row r="926" spans="1:5" ht="63.75">
      <c r="A926" s="35" t="s">
        <v>58</v>
      </c>
      <c r="E926" s="41" t="s">
        <v>1893</v>
      </c>
    </row>
    <row r="927" spans="1:5" ht="12.75">
      <c r="A927" t="s">
        <v>60</v>
      </c>
      <c r="E927" s="39" t="s">
        <v>5</v>
      </c>
    </row>
    <row r="928" spans="1:16" ht="25.5">
      <c r="A928" t="s">
        <v>50</v>
      </c>
      <c s="34" t="s">
        <v>1894</v>
      </c>
      <c s="34" t="s">
        <v>1895</v>
      </c>
      <c s="35" t="s">
        <v>5</v>
      </c>
      <c s="6" t="s">
        <v>1896</v>
      </c>
      <c s="36" t="s">
        <v>177</v>
      </c>
      <c s="37">
        <v>17.648</v>
      </c>
      <c s="36">
        <v>0</v>
      </c>
      <c s="36">
        <f>ROUND(G928*H928,6)</f>
      </c>
      <c r="L928" s="38">
        <v>0</v>
      </c>
      <c s="32">
        <f>ROUND(ROUND(L928,2)*ROUND(G928,3),2)</f>
      </c>
      <c s="36" t="s">
        <v>178</v>
      </c>
      <c>
        <f>(M928*21)/100</f>
      </c>
      <c t="s">
        <v>28</v>
      </c>
    </row>
    <row r="929" spans="1:5" ht="25.5">
      <c r="A929" s="35" t="s">
        <v>57</v>
      </c>
      <c r="E929" s="39" t="s">
        <v>1896</v>
      </c>
    </row>
    <row r="930" spans="1:5" ht="25.5">
      <c r="A930" s="35" t="s">
        <v>58</v>
      </c>
      <c r="E930" s="40" t="s">
        <v>1897</v>
      </c>
    </row>
    <row r="931" spans="1:5" ht="12.75">
      <c r="A931" t="s">
        <v>60</v>
      </c>
      <c r="E931" s="39" t="s">
        <v>5</v>
      </c>
    </row>
    <row r="932" spans="1:16" ht="25.5">
      <c r="A932" t="s">
        <v>50</v>
      </c>
      <c s="34" t="s">
        <v>1898</v>
      </c>
      <c s="34" t="s">
        <v>1899</v>
      </c>
      <c s="35" t="s">
        <v>5</v>
      </c>
      <c s="6" t="s">
        <v>1900</v>
      </c>
      <c s="36" t="s">
        <v>177</v>
      </c>
      <c s="37">
        <v>4.824</v>
      </c>
      <c s="36">
        <v>0</v>
      </c>
      <c s="36">
        <f>ROUND(G932*H932,6)</f>
      </c>
      <c r="L932" s="38">
        <v>0</v>
      </c>
      <c s="32">
        <f>ROUND(ROUND(L932,2)*ROUND(G932,3),2)</f>
      </c>
      <c s="36" t="s">
        <v>178</v>
      </c>
      <c>
        <f>(M932*21)/100</f>
      </c>
      <c t="s">
        <v>28</v>
      </c>
    </row>
    <row r="933" spans="1:5" ht="25.5">
      <c r="A933" s="35" t="s">
        <v>57</v>
      </c>
      <c r="E933" s="39" t="s">
        <v>1900</v>
      </c>
    </row>
    <row r="934" spans="1:5" ht="63.75">
      <c r="A934" s="35" t="s">
        <v>58</v>
      </c>
      <c r="E934" s="41" t="s">
        <v>1901</v>
      </c>
    </row>
    <row r="935" spans="1:5" ht="12.75">
      <c r="A935" t="s">
        <v>60</v>
      </c>
      <c r="E935" s="39" t="s">
        <v>5</v>
      </c>
    </row>
    <row r="936" spans="1:16" ht="25.5">
      <c r="A936" t="s">
        <v>50</v>
      </c>
      <c s="34" t="s">
        <v>1902</v>
      </c>
      <c s="34" t="s">
        <v>1903</v>
      </c>
      <c s="35" t="s">
        <v>5</v>
      </c>
      <c s="6" t="s">
        <v>1904</v>
      </c>
      <c s="36" t="s">
        <v>177</v>
      </c>
      <c s="37">
        <v>4.824</v>
      </c>
      <c s="36">
        <v>0</v>
      </c>
      <c s="36">
        <f>ROUND(G936*H936,6)</f>
      </c>
      <c r="L936" s="38">
        <v>0</v>
      </c>
      <c s="32">
        <f>ROUND(ROUND(L936,2)*ROUND(G936,3),2)</f>
      </c>
      <c s="36" t="s">
        <v>178</v>
      </c>
      <c>
        <f>(M936*21)/100</f>
      </c>
      <c t="s">
        <v>28</v>
      </c>
    </row>
    <row r="937" spans="1:5" ht="25.5">
      <c r="A937" s="35" t="s">
        <v>57</v>
      </c>
      <c r="E937" s="39" t="s">
        <v>1904</v>
      </c>
    </row>
    <row r="938" spans="1:5" ht="63.75">
      <c r="A938" s="35" t="s">
        <v>58</v>
      </c>
      <c r="E938" s="41" t="s">
        <v>1901</v>
      </c>
    </row>
    <row r="939" spans="1:5" ht="12.75">
      <c r="A939" t="s">
        <v>60</v>
      </c>
      <c r="E939" s="39" t="s">
        <v>5</v>
      </c>
    </row>
    <row r="940" spans="1:16" ht="25.5">
      <c r="A940" t="s">
        <v>50</v>
      </c>
      <c s="34" t="s">
        <v>1905</v>
      </c>
      <c s="34" t="s">
        <v>1797</v>
      </c>
      <c s="35" t="s">
        <v>5</v>
      </c>
      <c s="6" t="s">
        <v>1798</v>
      </c>
      <c s="36" t="s">
        <v>55</v>
      </c>
      <c s="37">
        <v>31.18</v>
      </c>
      <c s="36">
        <v>0</v>
      </c>
      <c s="36">
        <f>ROUND(G940*H940,6)</f>
      </c>
      <c r="L940" s="38">
        <v>0</v>
      </c>
      <c s="32">
        <f>ROUND(ROUND(L940,2)*ROUND(G940,3),2)</f>
      </c>
      <c s="36" t="s">
        <v>178</v>
      </c>
      <c>
        <f>(M940*21)/100</f>
      </c>
      <c t="s">
        <v>28</v>
      </c>
    </row>
    <row r="941" spans="1:5" ht="25.5">
      <c r="A941" s="35" t="s">
        <v>57</v>
      </c>
      <c r="E941" s="39" t="s">
        <v>1798</v>
      </c>
    </row>
    <row r="942" spans="1:5" ht="51">
      <c r="A942" s="35" t="s">
        <v>58</v>
      </c>
      <c r="E942" s="41" t="s">
        <v>1906</v>
      </c>
    </row>
    <row r="943" spans="1:5" ht="12.75">
      <c r="A943" t="s">
        <v>60</v>
      </c>
      <c r="E943" s="39" t="s">
        <v>5</v>
      </c>
    </row>
    <row r="944" spans="1:16" ht="25.5">
      <c r="A944" t="s">
        <v>50</v>
      </c>
      <c s="34" t="s">
        <v>1907</v>
      </c>
      <c s="34" t="s">
        <v>1768</v>
      </c>
      <c s="35" t="s">
        <v>5</v>
      </c>
      <c s="6" t="s">
        <v>1769</v>
      </c>
      <c s="36" t="s">
        <v>55</v>
      </c>
      <c s="37">
        <v>0.623</v>
      </c>
      <c s="36">
        <v>0</v>
      </c>
      <c s="36">
        <f>ROUND(G944*H944,6)</f>
      </c>
      <c r="L944" s="38">
        <v>0</v>
      </c>
      <c s="32">
        <f>ROUND(ROUND(L944,2)*ROUND(G944,3),2)</f>
      </c>
      <c s="36" t="s">
        <v>178</v>
      </c>
      <c>
        <f>(M944*21)/100</f>
      </c>
      <c t="s">
        <v>28</v>
      </c>
    </row>
    <row r="945" spans="1:5" ht="25.5">
      <c r="A945" s="35" t="s">
        <v>57</v>
      </c>
      <c r="E945" s="39" t="s">
        <v>1769</v>
      </c>
    </row>
    <row r="946" spans="1:5" ht="51">
      <c r="A946" s="35" t="s">
        <v>58</v>
      </c>
      <c r="E946" s="41" t="s">
        <v>1908</v>
      </c>
    </row>
    <row r="947" spans="1:5" ht="12.75">
      <c r="A947" t="s">
        <v>60</v>
      </c>
      <c r="E947" s="39" t="s">
        <v>5</v>
      </c>
    </row>
    <row r="948" spans="1:16" ht="25.5">
      <c r="A948" t="s">
        <v>50</v>
      </c>
      <c s="34" t="s">
        <v>1909</v>
      </c>
      <c s="34" t="s">
        <v>85</v>
      </c>
      <c s="35" t="s">
        <v>86</v>
      </c>
      <c s="6" t="s">
        <v>1910</v>
      </c>
      <c s="36" t="s">
        <v>55</v>
      </c>
      <c s="37">
        <v>31.803</v>
      </c>
      <c s="36">
        <v>0</v>
      </c>
      <c s="36">
        <f>ROUND(G948*H948,6)</f>
      </c>
      <c r="L948" s="38">
        <v>0</v>
      </c>
      <c s="32">
        <f>ROUND(ROUND(L948,2)*ROUND(G948,3),2)</f>
      </c>
      <c s="36" t="s">
        <v>256</v>
      </c>
      <c>
        <f>(M948*21)/100</f>
      </c>
      <c t="s">
        <v>28</v>
      </c>
    </row>
    <row r="949" spans="1:5" ht="25.5">
      <c r="A949" s="35" t="s">
        <v>57</v>
      </c>
      <c r="E949" s="39" t="s">
        <v>1910</v>
      </c>
    </row>
    <row r="950" spans="1:5" ht="25.5">
      <c r="A950" s="35" t="s">
        <v>58</v>
      </c>
      <c r="E950" s="40" t="s">
        <v>1911</v>
      </c>
    </row>
    <row r="951" spans="1:5" ht="102">
      <c r="A951" t="s">
        <v>60</v>
      </c>
      <c r="E951" s="39" t="s">
        <v>258</v>
      </c>
    </row>
    <row r="952" spans="1:16" ht="25.5">
      <c r="A952" t="s">
        <v>50</v>
      </c>
      <c s="34" t="s">
        <v>1912</v>
      </c>
      <c s="34" t="s">
        <v>1913</v>
      </c>
      <c s="35" t="s">
        <v>5</v>
      </c>
      <c s="6" t="s">
        <v>1914</v>
      </c>
      <c s="36" t="s">
        <v>532</v>
      </c>
      <c s="37">
        <v>967.124</v>
      </c>
      <c s="36">
        <v>0</v>
      </c>
      <c s="36">
        <f>ROUND(G952*H952,6)</f>
      </c>
      <c r="L952" s="38">
        <v>0</v>
      </c>
      <c s="32">
        <f>ROUND(ROUND(L952,2)*ROUND(G952,3),2)</f>
      </c>
      <c s="36" t="s">
        <v>178</v>
      </c>
      <c>
        <f>(M952*21)/100</f>
      </c>
      <c t="s">
        <v>28</v>
      </c>
    </row>
    <row r="953" spans="1:5" ht="25.5">
      <c r="A953" s="35" t="s">
        <v>57</v>
      </c>
      <c r="E953" s="39" t="s">
        <v>1914</v>
      </c>
    </row>
    <row r="954" spans="1:5" ht="191.25">
      <c r="A954" s="35" t="s">
        <v>58</v>
      </c>
      <c r="E954" s="41" t="s">
        <v>1915</v>
      </c>
    </row>
    <row r="955" spans="1:5" ht="12.75">
      <c r="A955" t="s">
        <v>60</v>
      </c>
      <c r="E955" s="39" t="s">
        <v>5</v>
      </c>
    </row>
    <row r="956" spans="1:16" ht="12.75">
      <c r="A956" t="s">
        <v>50</v>
      </c>
      <c s="34" t="s">
        <v>1916</v>
      </c>
      <c s="34" t="s">
        <v>1917</v>
      </c>
      <c s="35" t="s">
        <v>5</v>
      </c>
      <c s="6" t="s">
        <v>1918</v>
      </c>
      <c s="36" t="s">
        <v>539</v>
      </c>
      <c s="37">
        <v>26.596</v>
      </c>
      <c s="36">
        <v>0</v>
      </c>
      <c s="36">
        <f>ROUND(G956*H956,6)</f>
      </c>
      <c r="L956" s="38">
        <v>0</v>
      </c>
      <c s="32">
        <f>ROUND(ROUND(L956,2)*ROUND(G956,3),2)</f>
      </c>
      <c s="36" t="s">
        <v>178</v>
      </c>
      <c>
        <f>(M956*21)/100</f>
      </c>
      <c t="s">
        <v>28</v>
      </c>
    </row>
    <row r="957" spans="1:5" ht="12.75">
      <c r="A957" s="35" t="s">
        <v>57</v>
      </c>
      <c r="E957" s="39" t="s">
        <v>1918</v>
      </c>
    </row>
    <row r="958" spans="1:5" ht="12.75">
      <c r="A958" s="35" t="s">
        <v>58</v>
      </c>
      <c r="E958" s="40" t="s">
        <v>5</v>
      </c>
    </row>
    <row r="959" spans="1:5" ht="12.75">
      <c r="A959" t="s">
        <v>60</v>
      </c>
      <c r="E959" s="39" t="s">
        <v>5</v>
      </c>
    </row>
    <row r="960" spans="1:16" ht="38.25">
      <c r="A960" t="s">
        <v>50</v>
      </c>
      <c s="34" t="s">
        <v>1919</v>
      </c>
      <c s="34" t="s">
        <v>1920</v>
      </c>
      <c s="35" t="s">
        <v>5</v>
      </c>
      <c s="6" t="s">
        <v>1921</v>
      </c>
      <c s="36" t="s">
        <v>177</v>
      </c>
      <c s="37">
        <v>124.959</v>
      </c>
      <c s="36">
        <v>0</v>
      </c>
      <c s="36">
        <f>ROUND(G960*H960,6)</f>
      </c>
      <c r="L960" s="38">
        <v>0</v>
      </c>
      <c s="32">
        <f>ROUND(ROUND(L960,2)*ROUND(G960,3),2)</f>
      </c>
      <c s="36" t="s">
        <v>178</v>
      </c>
      <c>
        <f>(M960*21)/100</f>
      </c>
      <c t="s">
        <v>28</v>
      </c>
    </row>
    <row r="961" spans="1:5" ht="38.25">
      <c r="A961" s="35" t="s">
        <v>57</v>
      </c>
      <c r="E961" s="39" t="s">
        <v>1922</v>
      </c>
    </row>
    <row r="962" spans="1:5" ht="89.25">
      <c r="A962" s="35" t="s">
        <v>58</v>
      </c>
      <c r="E962" s="41" t="s">
        <v>1923</v>
      </c>
    </row>
    <row r="963" spans="1:5" ht="12.75">
      <c r="A963" t="s">
        <v>60</v>
      </c>
      <c r="E963" s="39" t="s">
        <v>5</v>
      </c>
    </row>
    <row r="964" spans="1:16" ht="12.75">
      <c r="A964" t="s">
        <v>50</v>
      </c>
      <c s="34" t="s">
        <v>1924</v>
      </c>
      <c s="34" t="s">
        <v>1925</v>
      </c>
      <c s="35" t="s">
        <v>5</v>
      </c>
      <c s="6" t="s">
        <v>1926</v>
      </c>
      <c s="36" t="s">
        <v>539</v>
      </c>
      <c s="37">
        <v>3.093</v>
      </c>
      <c s="36">
        <v>0</v>
      </c>
      <c s="36">
        <f>ROUND(G964*H964,6)</f>
      </c>
      <c r="L964" s="38">
        <v>0</v>
      </c>
      <c s="32">
        <f>ROUND(ROUND(L964,2)*ROUND(G964,3),2)</f>
      </c>
      <c s="36" t="s">
        <v>178</v>
      </c>
      <c>
        <f>(M964*21)/100</f>
      </c>
      <c t="s">
        <v>28</v>
      </c>
    </row>
    <row r="965" spans="1:5" ht="12.75">
      <c r="A965" s="35" t="s">
        <v>57</v>
      </c>
      <c r="E965" s="39" t="s">
        <v>1926</v>
      </c>
    </row>
    <row r="966" spans="1:5" ht="12.75">
      <c r="A966" s="35" t="s">
        <v>58</v>
      </c>
      <c r="E966" s="40" t="s">
        <v>5</v>
      </c>
    </row>
    <row r="967" spans="1:5" ht="12.75">
      <c r="A967" t="s">
        <v>60</v>
      </c>
      <c r="E967" s="39" t="s">
        <v>5</v>
      </c>
    </row>
    <row r="968" spans="1:16" ht="25.5">
      <c r="A968" t="s">
        <v>50</v>
      </c>
      <c s="34" t="s">
        <v>1927</v>
      </c>
      <c s="34" t="s">
        <v>1928</v>
      </c>
      <c s="35" t="s">
        <v>5</v>
      </c>
      <c s="6" t="s">
        <v>1929</v>
      </c>
      <c s="36" t="s">
        <v>177</v>
      </c>
      <c s="37">
        <v>665</v>
      </c>
      <c s="36">
        <v>0</v>
      </c>
      <c s="36">
        <f>ROUND(G968*H968,6)</f>
      </c>
      <c r="L968" s="38">
        <v>0</v>
      </c>
      <c s="32">
        <f>ROUND(ROUND(L968,2)*ROUND(G968,3),2)</f>
      </c>
      <c s="36" t="s">
        <v>178</v>
      </c>
      <c>
        <f>(M968*21)/100</f>
      </c>
      <c t="s">
        <v>28</v>
      </c>
    </row>
    <row r="969" spans="1:5" ht="25.5">
      <c r="A969" s="35" t="s">
        <v>57</v>
      </c>
      <c r="E969" s="39" t="s">
        <v>1929</v>
      </c>
    </row>
    <row r="970" spans="1:5" ht="76.5">
      <c r="A970" s="35" t="s">
        <v>58</v>
      </c>
      <c r="E970" s="41" t="s">
        <v>1930</v>
      </c>
    </row>
    <row r="971" spans="1:5" ht="12.75">
      <c r="A971" t="s">
        <v>60</v>
      </c>
      <c r="E971" s="39" t="s">
        <v>5</v>
      </c>
    </row>
    <row r="972" spans="1:16" ht="25.5">
      <c r="A972" t="s">
        <v>50</v>
      </c>
      <c s="34" t="s">
        <v>1931</v>
      </c>
      <c s="34" t="s">
        <v>1932</v>
      </c>
      <c s="35" t="s">
        <v>5</v>
      </c>
      <c s="6" t="s">
        <v>1933</v>
      </c>
      <c s="36" t="s">
        <v>177</v>
      </c>
      <c s="37">
        <v>213</v>
      </c>
      <c s="36">
        <v>0</v>
      </c>
      <c s="36">
        <f>ROUND(G972*H972,6)</f>
      </c>
      <c r="L972" s="38">
        <v>0</v>
      </c>
      <c s="32">
        <f>ROUND(ROUND(L972,2)*ROUND(G972,3),2)</f>
      </c>
      <c s="36" t="s">
        <v>178</v>
      </c>
      <c>
        <f>(M972*21)/100</f>
      </c>
      <c t="s">
        <v>28</v>
      </c>
    </row>
    <row r="973" spans="1:5" ht="25.5">
      <c r="A973" s="35" t="s">
        <v>57</v>
      </c>
      <c r="E973" s="39" t="s">
        <v>1933</v>
      </c>
    </row>
    <row r="974" spans="1:5" ht="76.5">
      <c r="A974" s="35" t="s">
        <v>58</v>
      </c>
      <c r="E974" s="41" t="s">
        <v>1934</v>
      </c>
    </row>
    <row r="975" spans="1:5" ht="12.75">
      <c r="A975" t="s">
        <v>60</v>
      </c>
      <c r="E975" s="39" t="s">
        <v>5</v>
      </c>
    </row>
    <row r="976" spans="1:16" ht="25.5">
      <c r="A976" t="s">
        <v>50</v>
      </c>
      <c s="34" t="s">
        <v>1935</v>
      </c>
      <c s="34" t="s">
        <v>1936</v>
      </c>
      <c s="35" t="s">
        <v>5</v>
      </c>
      <c s="6" t="s">
        <v>1937</v>
      </c>
      <c s="36" t="s">
        <v>177</v>
      </c>
      <c s="37">
        <v>12.87</v>
      </c>
      <c s="36">
        <v>0</v>
      </c>
      <c s="36">
        <f>ROUND(G976*H976,6)</f>
      </c>
      <c r="L976" s="38">
        <v>0</v>
      </c>
      <c s="32">
        <f>ROUND(ROUND(L976,2)*ROUND(G976,3),2)</f>
      </c>
      <c s="36" t="s">
        <v>178</v>
      </c>
      <c>
        <f>(M976*21)/100</f>
      </c>
      <c t="s">
        <v>28</v>
      </c>
    </row>
    <row r="977" spans="1:5" ht="25.5">
      <c r="A977" s="35" t="s">
        <v>57</v>
      </c>
      <c r="E977" s="39" t="s">
        <v>1937</v>
      </c>
    </row>
    <row r="978" spans="1:5" ht="51">
      <c r="A978" s="35" t="s">
        <v>58</v>
      </c>
      <c r="E978" s="41" t="s">
        <v>1938</v>
      </c>
    </row>
    <row r="979" spans="1:5" ht="12.75">
      <c r="A979" t="s">
        <v>60</v>
      </c>
      <c r="E979" s="39" t="s">
        <v>5</v>
      </c>
    </row>
    <row r="980" spans="1:16" ht="12.75">
      <c r="A980" t="s">
        <v>50</v>
      </c>
      <c s="34" t="s">
        <v>1939</v>
      </c>
      <c s="34" t="s">
        <v>1925</v>
      </c>
      <c s="35" t="s">
        <v>51</v>
      </c>
      <c s="6" t="s">
        <v>1926</v>
      </c>
      <c s="36" t="s">
        <v>539</v>
      </c>
      <c s="37">
        <v>0.319</v>
      </c>
      <c s="36">
        <v>0</v>
      </c>
      <c s="36">
        <f>ROUND(G980*H980,6)</f>
      </c>
      <c r="L980" s="38">
        <v>0</v>
      </c>
      <c s="32">
        <f>ROUND(ROUND(L980,2)*ROUND(G980,3),2)</f>
      </c>
      <c s="36" t="s">
        <v>178</v>
      </c>
      <c>
        <f>(M980*21)/100</f>
      </c>
      <c t="s">
        <v>28</v>
      </c>
    </row>
    <row r="981" spans="1:5" ht="12.75">
      <c r="A981" s="35" t="s">
        <v>57</v>
      </c>
      <c r="E981" s="39" t="s">
        <v>1926</v>
      </c>
    </row>
    <row r="982" spans="1:5" ht="12.75">
      <c r="A982" s="35" t="s">
        <v>58</v>
      </c>
      <c r="E982" s="40" t="s">
        <v>5</v>
      </c>
    </row>
    <row r="983" spans="1:5" ht="12.75">
      <c r="A983" t="s">
        <v>60</v>
      </c>
      <c r="E983" s="39" t="s">
        <v>5</v>
      </c>
    </row>
    <row r="984" spans="1:16" ht="25.5">
      <c r="A984" t="s">
        <v>50</v>
      </c>
      <c s="34" t="s">
        <v>1940</v>
      </c>
      <c s="34" t="s">
        <v>1941</v>
      </c>
      <c s="35" t="s">
        <v>5</v>
      </c>
      <c s="6" t="s">
        <v>1942</v>
      </c>
      <c s="36" t="s">
        <v>539</v>
      </c>
      <c s="37">
        <v>48.284</v>
      </c>
      <c s="36">
        <v>0</v>
      </c>
      <c s="36">
        <f>ROUND(G984*H984,6)</f>
      </c>
      <c r="L984" s="38">
        <v>0</v>
      </c>
      <c s="32">
        <f>ROUND(ROUND(L984,2)*ROUND(G984,3),2)</f>
      </c>
      <c s="36" t="s">
        <v>178</v>
      </c>
      <c>
        <f>(M984*21)/100</f>
      </c>
      <c t="s">
        <v>28</v>
      </c>
    </row>
    <row r="985" spans="1:5" ht="25.5">
      <c r="A985" s="35" t="s">
        <v>57</v>
      </c>
      <c r="E985" s="39" t="s">
        <v>1942</v>
      </c>
    </row>
    <row r="986" spans="1:5" ht="76.5">
      <c r="A986" s="35" t="s">
        <v>58</v>
      </c>
      <c r="E986" s="40" t="s">
        <v>1943</v>
      </c>
    </row>
    <row r="987" spans="1:5" ht="12.75">
      <c r="A987" t="s">
        <v>60</v>
      </c>
      <c r="E987" s="39" t="s">
        <v>5</v>
      </c>
    </row>
    <row r="988" spans="1:16" ht="25.5">
      <c r="A988" t="s">
        <v>50</v>
      </c>
      <c s="34" t="s">
        <v>1944</v>
      </c>
      <c s="34" t="s">
        <v>1945</v>
      </c>
      <c s="35" t="s">
        <v>5</v>
      </c>
      <c s="6" t="s">
        <v>1946</v>
      </c>
      <c s="36" t="s">
        <v>539</v>
      </c>
      <c s="37">
        <v>62.768</v>
      </c>
      <c s="36">
        <v>0</v>
      </c>
      <c s="36">
        <f>ROUND(G988*H988,6)</f>
      </c>
      <c r="L988" s="38">
        <v>0</v>
      </c>
      <c s="32">
        <f>ROUND(ROUND(L988,2)*ROUND(G988,3),2)</f>
      </c>
      <c s="36" t="s">
        <v>178</v>
      </c>
      <c>
        <f>(M988*21)/100</f>
      </c>
      <c t="s">
        <v>28</v>
      </c>
    </row>
    <row r="989" spans="1:5" ht="25.5">
      <c r="A989" s="35" t="s">
        <v>57</v>
      </c>
      <c r="E989" s="39" t="s">
        <v>1946</v>
      </c>
    </row>
    <row r="990" spans="1:5" ht="89.25">
      <c r="A990" s="35" t="s">
        <v>58</v>
      </c>
      <c r="E990" s="40" t="s">
        <v>1947</v>
      </c>
    </row>
    <row r="991" spans="1:5" ht="12.75">
      <c r="A991" t="s">
        <v>60</v>
      </c>
      <c r="E991" s="39" t="s">
        <v>5</v>
      </c>
    </row>
    <row r="992" spans="1:16" ht="25.5">
      <c r="A992" t="s">
        <v>50</v>
      </c>
      <c s="34" t="s">
        <v>1948</v>
      </c>
      <c s="34" t="s">
        <v>1949</v>
      </c>
      <c s="35" t="s">
        <v>5</v>
      </c>
      <c s="6" t="s">
        <v>1950</v>
      </c>
      <c s="36" t="s">
        <v>214</v>
      </c>
      <c s="37">
        <v>104</v>
      </c>
      <c s="36">
        <v>0</v>
      </c>
      <c s="36">
        <f>ROUND(G992*H992,6)</f>
      </c>
      <c r="L992" s="38">
        <v>0</v>
      </c>
      <c s="32">
        <f>ROUND(ROUND(L992,2)*ROUND(G992,3),2)</f>
      </c>
      <c s="36" t="s">
        <v>56</v>
      </c>
      <c>
        <f>(M992*21)/100</f>
      </c>
      <c t="s">
        <v>28</v>
      </c>
    </row>
    <row r="993" spans="1:5" ht="25.5">
      <c r="A993" s="35" t="s">
        <v>57</v>
      </c>
      <c r="E993" s="39" t="s">
        <v>1950</v>
      </c>
    </row>
    <row r="994" spans="1:5" ht="12.75">
      <c r="A994" s="35" t="s">
        <v>58</v>
      </c>
      <c r="E994" s="40" t="s">
        <v>5</v>
      </c>
    </row>
    <row r="995" spans="1:5" ht="12.75">
      <c r="A995" t="s">
        <v>60</v>
      </c>
      <c r="E995" s="39" t="s">
        <v>5</v>
      </c>
    </row>
    <row r="996" spans="1:16" ht="25.5">
      <c r="A996" t="s">
        <v>50</v>
      </c>
      <c s="34" t="s">
        <v>1951</v>
      </c>
      <c s="34" t="s">
        <v>1952</v>
      </c>
      <c s="35" t="s">
        <v>5</v>
      </c>
      <c s="6" t="s">
        <v>1953</v>
      </c>
      <c s="36" t="s">
        <v>214</v>
      </c>
      <c s="37">
        <v>83</v>
      </c>
      <c s="36">
        <v>0</v>
      </c>
      <c s="36">
        <f>ROUND(G996*H996,6)</f>
      </c>
      <c r="L996" s="38">
        <v>0</v>
      </c>
      <c s="32">
        <f>ROUND(ROUND(L996,2)*ROUND(G996,3),2)</f>
      </c>
      <c s="36" t="s">
        <v>56</v>
      </c>
      <c>
        <f>(M996*21)/100</f>
      </c>
      <c t="s">
        <v>28</v>
      </c>
    </row>
    <row r="997" spans="1:5" ht="25.5">
      <c r="A997" s="35" t="s">
        <v>57</v>
      </c>
      <c r="E997" s="39" t="s">
        <v>1953</v>
      </c>
    </row>
    <row r="998" spans="1:5" ht="12.75">
      <c r="A998" s="35" t="s">
        <v>58</v>
      </c>
      <c r="E998" s="40" t="s">
        <v>5</v>
      </c>
    </row>
    <row r="999" spans="1:5" ht="12.75">
      <c r="A999" t="s">
        <v>60</v>
      </c>
      <c r="E999" s="39" t="s">
        <v>5</v>
      </c>
    </row>
    <row r="1000" spans="1:16" ht="25.5">
      <c r="A1000" t="s">
        <v>50</v>
      </c>
      <c s="34" t="s">
        <v>1954</v>
      </c>
      <c s="34" t="s">
        <v>1955</v>
      </c>
      <c s="35" t="s">
        <v>5</v>
      </c>
      <c s="6" t="s">
        <v>1956</v>
      </c>
      <c s="36" t="s">
        <v>214</v>
      </c>
      <c s="37">
        <v>63</v>
      </c>
      <c s="36">
        <v>0</v>
      </c>
      <c s="36">
        <f>ROUND(G1000*H1000,6)</f>
      </c>
      <c r="L1000" s="38">
        <v>0</v>
      </c>
      <c s="32">
        <f>ROUND(ROUND(L1000,2)*ROUND(G1000,3),2)</f>
      </c>
      <c s="36" t="s">
        <v>178</v>
      </c>
      <c>
        <f>(M1000*21)/100</f>
      </c>
      <c t="s">
        <v>28</v>
      </c>
    </row>
    <row r="1001" spans="1:5" ht="25.5">
      <c r="A1001" s="35" t="s">
        <v>57</v>
      </c>
      <c r="E1001" s="39" t="s">
        <v>1956</v>
      </c>
    </row>
    <row r="1002" spans="1:5" ht="51">
      <c r="A1002" s="35" t="s">
        <v>58</v>
      </c>
      <c r="E1002" s="41" t="s">
        <v>1957</v>
      </c>
    </row>
    <row r="1003" spans="1:5" ht="12.75">
      <c r="A1003" t="s">
        <v>60</v>
      </c>
      <c r="E1003" s="39" t="s">
        <v>5</v>
      </c>
    </row>
    <row r="1004" spans="1:16" ht="12.75">
      <c r="A1004" t="s">
        <v>50</v>
      </c>
      <c s="34" t="s">
        <v>1958</v>
      </c>
      <c s="34" t="s">
        <v>1959</v>
      </c>
      <c s="35" t="s">
        <v>5</v>
      </c>
      <c s="6" t="s">
        <v>1960</v>
      </c>
      <c s="36" t="s">
        <v>539</v>
      </c>
      <c s="37">
        <v>23</v>
      </c>
      <c s="36">
        <v>0</v>
      </c>
      <c s="36">
        <f>ROUND(G1004*H1004,6)</f>
      </c>
      <c r="L1004" s="38">
        <v>0</v>
      </c>
      <c s="32">
        <f>ROUND(ROUND(L1004,2)*ROUND(G1004,3),2)</f>
      </c>
      <c s="36" t="s">
        <v>178</v>
      </c>
      <c>
        <f>(M1004*21)/100</f>
      </c>
      <c t="s">
        <v>28</v>
      </c>
    </row>
    <row r="1005" spans="1:5" ht="12.75">
      <c r="A1005" s="35" t="s">
        <v>57</v>
      </c>
      <c r="E1005" s="39" t="s">
        <v>1960</v>
      </c>
    </row>
    <row r="1006" spans="1:5" ht="51">
      <c r="A1006" s="35" t="s">
        <v>58</v>
      </c>
      <c r="E1006" s="41" t="s">
        <v>1961</v>
      </c>
    </row>
    <row r="1007" spans="1:5" ht="12.75">
      <c r="A1007" t="s">
        <v>60</v>
      </c>
      <c r="E1007" s="39" t="s">
        <v>5</v>
      </c>
    </row>
    <row r="1008" spans="1:16" ht="25.5">
      <c r="A1008" t="s">
        <v>50</v>
      </c>
      <c s="34" t="s">
        <v>1962</v>
      </c>
      <c s="34" t="s">
        <v>1963</v>
      </c>
      <c s="35" t="s">
        <v>5</v>
      </c>
      <c s="6" t="s">
        <v>1964</v>
      </c>
      <c s="36" t="s">
        <v>532</v>
      </c>
      <c s="37">
        <v>524.695</v>
      </c>
      <c s="36">
        <v>0</v>
      </c>
      <c s="36">
        <f>ROUND(G1008*H1008,6)</f>
      </c>
      <c r="L1008" s="38">
        <v>0</v>
      </c>
      <c s="32">
        <f>ROUND(ROUND(L1008,2)*ROUND(G1008,3),2)</f>
      </c>
      <c s="36" t="s">
        <v>178</v>
      </c>
      <c>
        <f>(M1008*21)/100</f>
      </c>
      <c t="s">
        <v>28</v>
      </c>
    </row>
    <row r="1009" spans="1:5" ht="25.5">
      <c r="A1009" s="35" t="s">
        <v>57</v>
      </c>
      <c r="E1009" s="39" t="s">
        <v>1964</v>
      </c>
    </row>
    <row r="1010" spans="1:5" ht="102">
      <c r="A1010" s="35" t="s">
        <v>58</v>
      </c>
      <c r="E1010" s="41" t="s">
        <v>1965</v>
      </c>
    </row>
    <row r="1011" spans="1:5" ht="12.75">
      <c r="A1011" t="s">
        <v>60</v>
      </c>
      <c r="E1011" s="39" t="s">
        <v>5</v>
      </c>
    </row>
    <row r="1012" spans="1:16" ht="25.5">
      <c r="A1012" t="s">
        <v>50</v>
      </c>
      <c s="34" t="s">
        <v>1966</v>
      </c>
      <c s="34" t="s">
        <v>1967</v>
      </c>
      <c s="35" t="s">
        <v>5</v>
      </c>
      <c s="6" t="s">
        <v>1968</v>
      </c>
      <c s="36" t="s">
        <v>532</v>
      </c>
      <c s="37">
        <v>853.3</v>
      </c>
      <c s="36">
        <v>0</v>
      </c>
      <c s="36">
        <f>ROUND(G1012*H1012,6)</f>
      </c>
      <c r="L1012" s="38">
        <v>0</v>
      </c>
      <c s="32">
        <f>ROUND(ROUND(L1012,2)*ROUND(G1012,3),2)</f>
      </c>
      <c s="36" t="s">
        <v>178</v>
      </c>
      <c>
        <f>(M1012*21)/100</f>
      </c>
      <c t="s">
        <v>28</v>
      </c>
    </row>
    <row r="1013" spans="1:5" ht="25.5">
      <c r="A1013" s="35" t="s">
        <v>57</v>
      </c>
      <c r="E1013" s="39" t="s">
        <v>1968</v>
      </c>
    </row>
    <row r="1014" spans="1:5" ht="63.75">
      <c r="A1014" s="35" t="s">
        <v>58</v>
      </c>
      <c r="E1014" s="41" t="s">
        <v>1969</v>
      </c>
    </row>
    <row r="1015" spans="1:5" ht="12.75">
      <c r="A1015" t="s">
        <v>60</v>
      </c>
      <c r="E1015" s="39" t="s">
        <v>5</v>
      </c>
    </row>
    <row r="1016" spans="1:16" ht="25.5">
      <c r="A1016" t="s">
        <v>50</v>
      </c>
      <c s="34" t="s">
        <v>1970</v>
      </c>
      <c s="34" t="s">
        <v>1971</v>
      </c>
      <c s="35" t="s">
        <v>5</v>
      </c>
      <c s="6" t="s">
        <v>1972</v>
      </c>
      <c s="36" t="s">
        <v>177</v>
      </c>
      <c s="37">
        <v>1066.625</v>
      </c>
      <c s="36">
        <v>0</v>
      </c>
      <c s="36">
        <f>ROUND(G1016*H1016,6)</f>
      </c>
      <c r="L1016" s="38">
        <v>0</v>
      </c>
      <c s="32">
        <f>ROUND(ROUND(L1016,2)*ROUND(G1016,3),2)</f>
      </c>
      <c s="36" t="s">
        <v>56</v>
      </c>
      <c>
        <f>(M1016*21)/100</f>
      </c>
      <c t="s">
        <v>28</v>
      </c>
    </row>
    <row r="1017" spans="1:5" ht="25.5">
      <c r="A1017" s="35" t="s">
        <v>57</v>
      </c>
      <c r="E1017" s="39" t="s">
        <v>1972</v>
      </c>
    </row>
    <row r="1018" spans="1:5" ht="38.25">
      <c r="A1018" s="35" t="s">
        <v>58</v>
      </c>
      <c r="E1018" s="41" t="s">
        <v>1973</v>
      </c>
    </row>
    <row r="1019" spans="1:5" ht="12.75">
      <c r="A1019" t="s">
        <v>60</v>
      </c>
      <c r="E1019" s="39" t="s">
        <v>5</v>
      </c>
    </row>
    <row r="1020" spans="1:16" ht="25.5">
      <c r="A1020" t="s">
        <v>50</v>
      </c>
      <c s="34" t="s">
        <v>1974</v>
      </c>
      <c s="34" t="s">
        <v>1975</v>
      </c>
      <c s="35" t="s">
        <v>5</v>
      </c>
      <c s="6" t="s">
        <v>1976</v>
      </c>
      <c s="36" t="s">
        <v>55</v>
      </c>
      <c s="37">
        <v>43.729</v>
      </c>
      <c s="36">
        <v>0</v>
      </c>
      <c s="36">
        <f>ROUND(G1020*H1020,6)</f>
      </c>
      <c r="L1020" s="38">
        <v>0</v>
      </c>
      <c s="32">
        <f>ROUND(ROUND(L1020,2)*ROUND(G1020,3),2)</f>
      </c>
      <c s="36" t="s">
        <v>178</v>
      </c>
      <c>
        <f>(M1020*21)/100</f>
      </c>
      <c t="s">
        <v>28</v>
      </c>
    </row>
    <row r="1021" spans="1:5" ht="25.5">
      <c r="A1021" s="35" t="s">
        <v>57</v>
      </c>
      <c r="E1021" s="39" t="s">
        <v>1976</v>
      </c>
    </row>
    <row r="1022" spans="1:5" ht="12.75">
      <c r="A1022" s="35" t="s">
        <v>58</v>
      </c>
      <c r="E1022" s="40" t="s">
        <v>5</v>
      </c>
    </row>
    <row r="1023" spans="1:5" ht="12.75">
      <c r="A1023" t="s">
        <v>60</v>
      </c>
      <c r="E1023" s="39" t="s">
        <v>5</v>
      </c>
    </row>
    <row r="1024" spans="1:16" ht="38.25">
      <c r="A1024" t="s">
        <v>50</v>
      </c>
      <c s="34" t="s">
        <v>1977</v>
      </c>
      <c s="34" t="s">
        <v>1978</v>
      </c>
      <c s="35" t="s">
        <v>5</v>
      </c>
      <c s="6" t="s">
        <v>1979</v>
      </c>
      <c s="36" t="s">
        <v>55</v>
      </c>
      <c s="37">
        <v>43.729</v>
      </c>
      <c s="36">
        <v>0</v>
      </c>
      <c s="36">
        <f>ROUND(G1024*H1024,6)</f>
      </c>
      <c r="L1024" s="38">
        <v>0</v>
      </c>
      <c s="32">
        <f>ROUND(ROUND(L1024,2)*ROUND(G1024,3),2)</f>
      </c>
      <c s="36" t="s">
        <v>178</v>
      </c>
      <c>
        <f>(M1024*21)/100</f>
      </c>
      <c t="s">
        <v>28</v>
      </c>
    </row>
    <row r="1025" spans="1:5" ht="38.25">
      <c r="A1025" s="35" t="s">
        <v>57</v>
      </c>
      <c r="E1025" s="39" t="s">
        <v>1980</v>
      </c>
    </row>
    <row r="1026" spans="1:5" ht="12.75">
      <c r="A1026" s="35" t="s">
        <v>58</v>
      </c>
      <c r="E1026" s="40" t="s">
        <v>5</v>
      </c>
    </row>
    <row r="1027" spans="1:5" ht="12.75">
      <c r="A1027" t="s">
        <v>60</v>
      </c>
      <c r="E1027" s="39" t="s">
        <v>5</v>
      </c>
    </row>
    <row r="1028" spans="1:13" ht="12.75">
      <c r="A1028" t="s">
        <v>47</v>
      </c>
      <c r="C1028" s="31" t="s">
        <v>1981</v>
      </c>
      <c r="E1028" s="33" t="s">
        <v>1982</v>
      </c>
      <c r="J1028" s="32">
        <f>0</f>
      </c>
      <c s="32">
        <f>0</f>
      </c>
      <c s="32">
        <f>0+L1029+L1033+L1037+L1041+L1045+L1049+L1053+L1057+L1061+L1065+L1069+L1073+L1077+L1081+L1085+L1089+L1093+L1097+L1101+L1105+L1109+L1113+L1117+L1121+L1125+L1129</f>
      </c>
      <c s="32">
        <f>0+M1029+M1033+M1037+M1041+M1045+M1049+M1053+M1057+M1061+M1065+M1069+M1073+M1077+M1081+M1085+M1089+M1093+M1097+M1101+M1105+M1109+M1113+M1117+M1121+M1125+M1129</f>
      </c>
    </row>
    <row r="1029" spans="1:16" ht="25.5">
      <c r="A1029" t="s">
        <v>50</v>
      </c>
      <c s="34" t="s">
        <v>1983</v>
      </c>
      <c s="34" t="s">
        <v>1984</v>
      </c>
      <c s="35" t="s">
        <v>5</v>
      </c>
      <c s="6" t="s">
        <v>1985</v>
      </c>
      <c s="36" t="s">
        <v>532</v>
      </c>
      <c s="37">
        <v>9.6</v>
      </c>
      <c s="36">
        <v>0</v>
      </c>
      <c s="36">
        <f>ROUND(G1029*H1029,6)</f>
      </c>
      <c r="L1029" s="38">
        <v>0</v>
      </c>
      <c s="32">
        <f>ROUND(ROUND(L1029,2)*ROUND(G1029,3),2)</f>
      </c>
      <c s="36" t="s">
        <v>56</v>
      </c>
      <c>
        <f>(M1029*21)/100</f>
      </c>
      <c t="s">
        <v>28</v>
      </c>
    </row>
    <row r="1030" spans="1:5" ht="25.5">
      <c r="A1030" s="35" t="s">
        <v>57</v>
      </c>
      <c r="E1030" s="39" t="s">
        <v>1985</v>
      </c>
    </row>
    <row r="1031" spans="1:5" ht="127.5">
      <c r="A1031" s="35" t="s">
        <v>58</v>
      </c>
      <c r="E1031" s="41" t="s">
        <v>1986</v>
      </c>
    </row>
    <row r="1032" spans="1:5" ht="12.75">
      <c r="A1032" t="s">
        <v>60</v>
      </c>
      <c r="E1032" s="39" t="s">
        <v>5</v>
      </c>
    </row>
    <row r="1033" spans="1:16" ht="25.5">
      <c r="A1033" t="s">
        <v>50</v>
      </c>
      <c s="34" t="s">
        <v>1987</v>
      </c>
      <c s="34" t="s">
        <v>1988</v>
      </c>
      <c s="35" t="s">
        <v>5</v>
      </c>
      <c s="6" t="s">
        <v>1989</v>
      </c>
      <c s="36" t="s">
        <v>214</v>
      </c>
      <c s="37">
        <v>3</v>
      </c>
      <c s="36">
        <v>0</v>
      </c>
      <c s="36">
        <f>ROUND(G1033*H1033,6)</f>
      </c>
      <c r="L1033" s="38">
        <v>0</v>
      </c>
      <c s="32">
        <f>ROUND(ROUND(L1033,2)*ROUND(G1033,3),2)</f>
      </c>
      <c s="36" t="s">
        <v>56</v>
      </c>
      <c>
        <f>(M1033*21)/100</f>
      </c>
      <c t="s">
        <v>28</v>
      </c>
    </row>
    <row r="1034" spans="1:5" ht="38.25">
      <c r="A1034" s="35" t="s">
        <v>57</v>
      </c>
      <c r="E1034" s="39" t="s">
        <v>1990</v>
      </c>
    </row>
    <row r="1035" spans="1:5" ht="76.5">
      <c r="A1035" s="35" t="s">
        <v>58</v>
      </c>
      <c r="E1035" s="41" t="s">
        <v>1991</v>
      </c>
    </row>
    <row r="1036" spans="1:5" ht="12.75">
      <c r="A1036" t="s">
        <v>60</v>
      </c>
      <c r="E1036" s="39" t="s">
        <v>5</v>
      </c>
    </row>
    <row r="1037" spans="1:16" ht="25.5">
      <c r="A1037" t="s">
        <v>50</v>
      </c>
      <c s="34" t="s">
        <v>1992</v>
      </c>
      <c s="34" t="s">
        <v>1993</v>
      </c>
      <c s="35" t="s">
        <v>5</v>
      </c>
      <c s="6" t="s">
        <v>1994</v>
      </c>
      <c s="36" t="s">
        <v>532</v>
      </c>
      <c s="37">
        <v>0.27</v>
      </c>
      <c s="36">
        <v>0</v>
      </c>
      <c s="36">
        <f>ROUND(G1037*H1037,6)</f>
      </c>
      <c r="L1037" s="38">
        <v>0</v>
      </c>
      <c s="32">
        <f>ROUND(ROUND(L1037,2)*ROUND(G1037,3),2)</f>
      </c>
      <c s="36" t="s">
        <v>178</v>
      </c>
      <c>
        <f>(M1037*21)/100</f>
      </c>
      <c t="s">
        <v>28</v>
      </c>
    </row>
    <row r="1038" spans="1:5" ht="25.5">
      <c r="A1038" s="35" t="s">
        <v>57</v>
      </c>
      <c r="E1038" s="39" t="s">
        <v>1994</v>
      </c>
    </row>
    <row r="1039" spans="1:5" ht="76.5">
      <c r="A1039" s="35" t="s">
        <v>58</v>
      </c>
      <c r="E1039" s="41" t="s">
        <v>1995</v>
      </c>
    </row>
    <row r="1040" spans="1:5" ht="12.75">
      <c r="A1040" t="s">
        <v>60</v>
      </c>
      <c r="E1040" s="39" t="s">
        <v>5</v>
      </c>
    </row>
    <row r="1041" spans="1:16" ht="25.5">
      <c r="A1041" t="s">
        <v>50</v>
      </c>
      <c s="34" t="s">
        <v>1996</v>
      </c>
      <c s="34" t="s">
        <v>1997</v>
      </c>
      <c s="35" t="s">
        <v>5</v>
      </c>
      <c s="6" t="s">
        <v>1998</v>
      </c>
      <c s="36" t="s">
        <v>532</v>
      </c>
      <c s="37">
        <v>25.143</v>
      </c>
      <c s="36">
        <v>0</v>
      </c>
      <c s="36">
        <f>ROUND(G1041*H1041,6)</f>
      </c>
      <c r="L1041" s="38">
        <v>0</v>
      </c>
      <c s="32">
        <f>ROUND(ROUND(L1041,2)*ROUND(G1041,3),2)</f>
      </c>
      <c s="36" t="s">
        <v>178</v>
      </c>
      <c>
        <f>(M1041*21)/100</f>
      </c>
      <c t="s">
        <v>28</v>
      </c>
    </row>
    <row r="1042" spans="1:5" ht="38.25">
      <c r="A1042" s="35" t="s">
        <v>57</v>
      </c>
      <c r="E1042" s="39" t="s">
        <v>1999</v>
      </c>
    </row>
    <row r="1043" spans="1:5" ht="89.25">
      <c r="A1043" s="35" t="s">
        <v>58</v>
      </c>
      <c r="E1043" s="41" t="s">
        <v>2000</v>
      </c>
    </row>
    <row r="1044" spans="1:5" ht="12.75">
      <c r="A1044" t="s">
        <v>60</v>
      </c>
      <c r="E1044" s="39" t="s">
        <v>5</v>
      </c>
    </row>
    <row r="1045" spans="1:16" ht="25.5">
      <c r="A1045" t="s">
        <v>50</v>
      </c>
      <c s="34" t="s">
        <v>2001</v>
      </c>
      <c s="34" t="s">
        <v>2002</v>
      </c>
      <c s="35" t="s">
        <v>5</v>
      </c>
      <c s="6" t="s">
        <v>2003</v>
      </c>
      <c s="36" t="s">
        <v>532</v>
      </c>
      <c s="37">
        <v>60.378</v>
      </c>
      <c s="36">
        <v>0</v>
      </c>
      <c s="36">
        <f>ROUND(G1045*H1045,6)</f>
      </c>
      <c r="L1045" s="38">
        <v>0</v>
      </c>
      <c s="32">
        <f>ROUND(ROUND(L1045,2)*ROUND(G1045,3),2)</f>
      </c>
      <c s="36" t="s">
        <v>178</v>
      </c>
      <c>
        <f>(M1045*21)/100</f>
      </c>
      <c t="s">
        <v>28</v>
      </c>
    </row>
    <row r="1046" spans="1:5" ht="38.25">
      <c r="A1046" s="35" t="s">
        <v>57</v>
      </c>
      <c r="E1046" s="39" t="s">
        <v>2004</v>
      </c>
    </row>
    <row r="1047" spans="1:5" ht="114.75">
      <c r="A1047" s="35" t="s">
        <v>58</v>
      </c>
      <c r="E1047" s="41" t="s">
        <v>2005</v>
      </c>
    </row>
    <row r="1048" spans="1:5" ht="12.75">
      <c r="A1048" t="s">
        <v>60</v>
      </c>
      <c r="E1048" s="39" t="s">
        <v>5</v>
      </c>
    </row>
    <row r="1049" spans="1:16" ht="25.5">
      <c r="A1049" t="s">
        <v>50</v>
      </c>
      <c s="34" t="s">
        <v>2006</v>
      </c>
      <c s="34" t="s">
        <v>2007</v>
      </c>
      <c s="35" t="s">
        <v>5</v>
      </c>
      <c s="6" t="s">
        <v>2008</v>
      </c>
      <c s="36" t="s">
        <v>532</v>
      </c>
      <c s="37">
        <v>56.331</v>
      </c>
      <c s="36">
        <v>0</v>
      </c>
      <c s="36">
        <f>ROUND(G1049*H1049,6)</f>
      </c>
      <c r="L1049" s="38">
        <v>0</v>
      </c>
      <c s="32">
        <f>ROUND(ROUND(L1049,2)*ROUND(G1049,3),2)</f>
      </c>
      <c s="36" t="s">
        <v>178</v>
      </c>
      <c>
        <f>(M1049*21)/100</f>
      </c>
      <c t="s">
        <v>28</v>
      </c>
    </row>
    <row r="1050" spans="1:5" ht="38.25">
      <c r="A1050" s="35" t="s">
        <v>57</v>
      </c>
      <c r="E1050" s="39" t="s">
        <v>2009</v>
      </c>
    </row>
    <row r="1051" spans="1:5" ht="127.5">
      <c r="A1051" s="35" t="s">
        <v>58</v>
      </c>
      <c r="E1051" s="41" t="s">
        <v>2010</v>
      </c>
    </row>
    <row r="1052" spans="1:5" ht="12.75">
      <c r="A1052" t="s">
        <v>60</v>
      </c>
      <c r="E1052" s="39" t="s">
        <v>5</v>
      </c>
    </row>
    <row r="1053" spans="1:16" ht="25.5">
      <c r="A1053" t="s">
        <v>50</v>
      </c>
      <c s="34" t="s">
        <v>2011</v>
      </c>
      <c s="34" t="s">
        <v>2012</v>
      </c>
      <c s="35" t="s">
        <v>5</v>
      </c>
      <c s="6" t="s">
        <v>2008</v>
      </c>
      <c s="36" t="s">
        <v>532</v>
      </c>
      <c s="37">
        <v>35.268</v>
      </c>
      <c s="36">
        <v>0</v>
      </c>
      <c s="36">
        <f>ROUND(G1053*H1053,6)</f>
      </c>
      <c r="L1053" s="38">
        <v>0</v>
      </c>
      <c s="32">
        <f>ROUND(ROUND(L1053,2)*ROUND(G1053,3),2)</f>
      </c>
      <c s="36" t="s">
        <v>178</v>
      </c>
      <c>
        <f>(M1053*21)/100</f>
      </c>
      <c t="s">
        <v>28</v>
      </c>
    </row>
    <row r="1054" spans="1:5" ht="38.25">
      <c r="A1054" s="35" t="s">
        <v>57</v>
      </c>
      <c r="E1054" s="39" t="s">
        <v>2013</v>
      </c>
    </row>
    <row r="1055" spans="1:5" ht="89.25">
      <c r="A1055" s="35" t="s">
        <v>58</v>
      </c>
      <c r="E1055" s="41" t="s">
        <v>2014</v>
      </c>
    </row>
    <row r="1056" spans="1:5" ht="12.75">
      <c r="A1056" t="s">
        <v>60</v>
      </c>
      <c r="E1056" s="39" t="s">
        <v>5</v>
      </c>
    </row>
    <row r="1057" spans="1:16" ht="38.25">
      <c r="A1057" t="s">
        <v>50</v>
      </c>
      <c s="34" t="s">
        <v>2015</v>
      </c>
      <c s="34" t="s">
        <v>2016</v>
      </c>
      <c s="35" t="s">
        <v>5</v>
      </c>
      <c s="6" t="s">
        <v>2017</v>
      </c>
      <c s="36" t="s">
        <v>532</v>
      </c>
      <c s="37">
        <v>4.35</v>
      </c>
      <c s="36">
        <v>0</v>
      </c>
      <c s="36">
        <f>ROUND(G1057*H1057,6)</f>
      </c>
      <c r="L1057" s="38">
        <v>0</v>
      </c>
      <c s="32">
        <f>ROUND(ROUND(L1057,2)*ROUND(G1057,3),2)</f>
      </c>
      <c s="36" t="s">
        <v>178</v>
      </c>
      <c>
        <f>(M1057*21)/100</f>
      </c>
      <c t="s">
        <v>28</v>
      </c>
    </row>
    <row r="1058" spans="1:5" ht="51">
      <c r="A1058" s="35" t="s">
        <v>57</v>
      </c>
      <c r="E1058" s="39" t="s">
        <v>2018</v>
      </c>
    </row>
    <row r="1059" spans="1:5" ht="63.75">
      <c r="A1059" s="35" t="s">
        <v>58</v>
      </c>
      <c r="E1059" s="41" t="s">
        <v>2019</v>
      </c>
    </row>
    <row r="1060" spans="1:5" ht="12.75">
      <c r="A1060" t="s">
        <v>60</v>
      </c>
      <c r="E1060" s="39" t="s">
        <v>5</v>
      </c>
    </row>
    <row r="1061" spans="1:16" ht="25.5">
      <c r="A1061" t="s">
        <v>50</v>
      </c>
      <c s="34" t="s">
        <v>2020</v>
      </c>
      <c s="34" t="s">
        <v>2021</v>
      </c>
      <c s="35" t="s">
        <v>5</v>
      </c>
      <c s="6" t="s">
        <v>2022</v>
      </c>
      <c s="36" t="s">
        <v>177</v>
      </c>
      <c s="37">
        <v>6.14</v>
      </c>
      <c s="36">
        <v>0</v>
      </c>
      <c s="36">
        <f>ROUND(G1061*H1061,6)</f>
      </c>
      <c r="L1061" s="38">
        <v>0</v>
      </c>
      <c s="32">
        <f>ROUND(ROUND(L1061,2)*ROUND(G1061,3),2)</f>
      </c>
      <c s="36" t="s">
        <v>178</v>
      </c>
      <c>
        <f>(M1061*21)/100</f>
      </c>
      <c t="s">
        <v>28</v>
      </c>
    </row>
    <row r="1062" spans="1:5" ht="25.5">
      <c r="A1062" s="35" t="s">
        <v>57</v>
      </c>
      <c r="E1062" s="39" t="s">
        <v>2022</v>
      </c>
    </row>
    <row r="1063" spans="1:5" ht="38.25">
      <c r="A1063" s="35" t="s">
        <v>58</v>
      </c>
      <c r="E1063" s="41" t="s">
        <v>2023</v>
      </c>
    </row>
    <row r="1064" spans="1:5" ht="12.75">
      <c r="A1064" t="s">
        <v>60</v>
      </c>
      <c r="E1064" s="39" t="s">
        <v>5</v>
      </c>
    </row>
    <row r="1065" spans="1:16" ht="25.5">
      <c r="A1065" t="s">
        <v>50</v>
      </c>
      <c s="34" t="s">
        <v>2024</v>
      </c>
      <c s="34" t="s">
        <v>2025</v>
      </c>
      <c s="35" t="s">
        <v>5</v>
      </c>
      <c s="6" t="s">
        <v>2026</v>
      </c>
      <c s="36" t="s">
        <v>177</v>
      </c>
      <c s="37">
        <v>14.14</v>
      </c>
      <c s="36">
        <v>0</v>
      </c>
      <c s="36">
        <f>ROUND(G1065*H1065,6)</f>
      </c>
      <c r="L1065" s="38">
        <v>0</v>
      </c>
      <c s="32">
        <f>ROUND(ROUND(L1065,2)*ROUND(G1065,3),2)</f>
      </c>
      <c s="36" t="s">
        <v>178</v>
      </c>
      <c>
        <f>(M1065*21)/100</f>
      </c>
      <c t="s">
        <v>28</v>
      </c>
    </row>
    <row r="1066" spans="1:5" ht="25.5">
      <c r="A1066" s="35" t="s">
        <v>57</v>
      </c>
      <c r="E1066" s="39" t="s">
        <v>2026</v>
      </c>
    </row>
    <row r="1067" spans="1:5" ht="63.75">
      <c r="A1067" s="35" t="s">
        <v>58</v>
      </c>
      <c r="E1067" s="41" t="s">
        <v>2027</v>
      </c>
    </row>
    <row r="1068" spans="1:5" ht="12.75">
      <c r="A1068" t="s">
        <v>60</v>
      </c>
      <c r="E1068" s="39" t="s">
        <v>5</v>
      </c>
    </row>
    <row r="1069" spans="1:16" ht="25.5">
      <c r="A1069" t="s">
        <v>50</v>
      </c>
      <c s="34" t="s">
        <v>2028</v>
      </c>
      <c s="34" t="s">
        <v>2029</v>
      </c>
      <c s="35" t="s">
        <v>5</v>
      </c>
      <c s="6" t="s">
        <v>2030</v>
      </c>
      <c s="36" t="s">
        <v>532</v>
      </c>
      <c s="37">
        <v>181.47</v>
      </c>
      <c s="36">
        <v>0</v>
      </c>
      <c s="36">
        <f>ROUND(G1069*H1069,6)</f>
      </c>
      <c r="L1069" s="38">
        <v>0</v>
      </c>
      <c s="32">
        <f>ROUND(ROUND(L1069,2)*ROUND(G1069,3),2)</f>
      </c>
      <c s="36" t="s">
        <v>178</v>
      </c>
      <c>
        <f>(M1069*21)/100</f>
      </c>
      <c t="s">
        <v>28</v>
      </c>
    </row>
    <row r="1070" spans="1:5" ht="25.5">
      <c r="A1070" s="35" t="s">
        <v>57</v>
      </c>
      <c r="E1070" s="39" t="s">
        <v>2030</v>
      </c>
    </row>
    <row r="1071" spans="1:5" ht="76.5">
      <c r="A1071" s="35" t="s">
        <v>58</v>
      </c>
      <c r="E1071" s="40" t="s">
        <v>2031</v>
      </c>
    </row>
    <row r="1072" spans="1:5" ht="12.75">
      <c r="A1072" t="s">
        <v>60</v>
      </c>
      <c r="E1072" s="39" t="s">
        <v>5</v>
      </c>
    </row>
    <row r="1073" spans="1:16" ht="38.25">
      <c r="A1073" t="s">
        <v>50</v>
      </c>
      <c s="34" t="s">
        <v>2032</v>
      </c>
      <c s="34" t="s">
        <v>2033</v>
      </c>
      <c s="35" t="s">
        <v>5</v>
      </c>
      <c s="6" t="s">
        <v>2034</v>
      </c>
      <c s="36" t="s">
        <v>177</v>
      </c>
      <c s="37">
        <v>49.5</v>
      </c>
      <c s="36">
        <v>0</v>
      </c>
      <c s="36">
        <f>ROUND(G1073*H1073,6)</f>
      </c>
      <c r="L1073" s="38">
        <v>0</v>
      </c>
      <c s="32">
        <f>ROUND(ROUND(L1073,2)*ROUND(G1073,3),2)</f>
      </c>
      <c s="36" t="s">
        <v>178</v>
      </c>
      <c>
        <f>(M1073*21)/100</f>
      </c>
      <c t="s">
        <v>28</v>
      </c>
    </row>
    <row r="1074" spans="1:5" ht="38.25">
      <c r="A1074" s="35" t="s">
        <v>57</v>
      </c>
      <c r="E1074" s="39" t="s">
        <v>2035</v>
      </c>
    </row>
    <row r="1075" spans="1:5" ht="102">
      <c r="A1075" s="35" t="s">
        <v>58</v>
      </c>
      <c r="E1075" s="41" t="s">
        <v>2036</v>
      </c>
    </row>
    <row r="1076" spans="1:5" ht="12.75">
      <c r="A1076" t="s">
        <v>60</v>
      </c>
      <c r="E1076" s="39" t="s">
        <v>5</v>
      </c>
    </row>
    <row r="1077" spans="1:16" ht="38.25">
      <c r="A1077" t="s">
        <v>50</v>
      </c>
      <c s="34" t="s">
        <v>2037</v>
      </c>
      <c s="34" t="s">
        <v>2038</v>
      </c>
      <c s="35" t="s">
        <v>5</v>
      </c>
      <c s="6" t="s">
        <v>2039</v>
      </c>
      <c s="36" t="s">
        <v>177</v>
      </c>
      <c s="37">
        <v>17.765</v>
      </c>
      <c s="36">
        <v>0</v>
      </c>
      <c s="36">
        <f>ROUND(G1077*H1077,6)</f>
      </c>
      <c r="L1077" s="38">
        <v>0</v>
      </c>
      <c s="32">
        <f>ROUND(ROUND(L1077,2)*ROUND(G1077,3),2)</f>
      </c>
      <c s="36" t="s">
        <v>178</v>
      </c>
      <c>
        <f>(M1077*21)/100</f>
      </c>
      <c t="s">
        <v>28</v>
      </c>
    </row>
    <row r="1078" spans="1:5" ht="38.25">
      <c r="A1078" s="35" t="s">
        <v>57</v>
      </c>
      <c r="E1078" s="39" t="s">
        <v>2040</v>
      </c>
    </row>
    <row r="1079" spans="1:5" ht="76.5">
      <c r="A1079" s="35" t="s">
        <v>58</v>
      </c>
      <c r="E1079" s="41" t="s">
        <v>2041</v>
      </c>
    </row>
    <row r="1080" spans="1:5" ht="12.75">
      <c r="A1080" t="s">
        <v>60</v>
      </c>
      <c r="E1080" s="39" t="s">
        <v>5</v>
      </c>
    </row>
    <row r="1081" spans="1:16" ht="12.75">
      <c r="A1081" t="s">
        <v>50</v>
      </c>
      <c s="34" t="s">
        <v>2042</v>
      </c>
      <c s="34" t="s">
        <v>2043</v>
      </c>
      <c s="35" t="s">
        <v>5</v>
      </c>
      <c s="6" t="s">
        <v>2044</v>
      </c>
      <c s="36" t="s">
        <v>532</v>
      </c>
      <c s="37">
        <v>34.209</v>
      </c>
      <c s="36">
        <v>0</v>
      </c>
      <c s="36">
        <f>ROUND(G1081*H1081,6)</f>
      </c>
      <c r="L1081" s="38">
        <v>0</v>
      </c>
      <c s="32">
        <f>ROUND(ROUND(L1081,2)*ROUND(G1081,3),2)</f>
      </c>
      <c s="36" t="s">
        <v>178</v>
      </c>
      <c>
        <f>(M1081*21)/100</f>
      </c>
      <c t="s">
        <v>28</v>
      </c>
    </row>
    <row r="1082" spans="1:5" ht="12.75">
      <c r="A1082" s="35" t="s">
        <v>57</v>
      </c>
      <c r="E1082" s="39" t="s">
        <v>2044</v>
      </c>
    </row>
    <row r="1083" spans="1:5" ht="89.25">
      <c r="A1083" s="35" t="s">
        <v>58</v>
      </c>
      <c r="E1083" s="41" t="s">
        <v>2045</v>
      </c>
    </row>
    <row r="1084" spans="1:5" ht="12.75">
      <c r="A1084" t="s">
        <v>60</v>
      </c>
      <c r="E1084" s="39" t="s">
        <v>5</v>
      </c>
    </row>
    <row r="1085" spans="1:16" ht="25.5">
      <c r="A1085" t="s">
        <v>50</v>
      </c>
      <c s="34" t="s">
        <v>2046</v>
      </c>
      <c s="34" t="s">
        <v>2047</v>
      </c>
      <c s="35" t="s">
        <v>5</v>
      </c>
      <c s="6" t="s">
        <v>2048</v>
      </c>
      <c s="36" t="s">
        <v>532</v>
      </c>
      <c s="37">
        <v>181.47</v>
      </c>
      <c s="36">
        <v>0</v>
      </c>
      <c s="36">
        <f>ROUND(G1085*H1085,6)</f>
      </c>
      <c r="L1085" s="38">
        <v>0</v>
      </c>
      <c s="32">
        <f>ROUND(ROUND(L1085,2)*ROUND(G1085,3),2)</f>
      </c>
      <c s="36" t="s">
        <v>178</v>
      </c>
      <c>
        <f>(M1085*21)/100</f>
      </c>
      <c t="s">
        <v>28</v>
      </c>
    </row>
    <row r="1086" spans="1:5" ht="25.5">
      <c r="A1086" s="35" t="s">
        <v>57</v>
      </c>
      <c r="E1086" s="39" t="s">
        <v>2048</v>
      </c>
    </row>
    <row r="1087" spans="1:5" ht="25.5">
      <c r="A1087" s="35" t="s">
        <v>58</v>
      </c>
      <c r="E1087" s="40" t="s">
        <v>2049</v>
      </c>
    </row>
    <row r="1088" spans="1:5" ht="12.75">
      <c r="A1088" t="s">
        <v>60</v>
      </c>
      <c r="E1088" s="39" t="s">
        <v>5</v>
      </c>
    </row>
    <row r="1089" spans="1:16" ht="38.25">
      <c r="A1089" t="s">
        <v>50</v>
      </c>
      <c s="34" t="s">
        <v>2050</v>
      </c>
      <c s="34" t="s">
        <v>2051</v>
      </c>
      <c s="35" t="s">
        <v>5</v>
      </c>
      <c s="6" t="s">
        <v>2052</v>
      </c>
      <c s="36" t="s">
        <v>532</v>
      </c>
      <c s="37">
        <v>101.92</v>
      </c>
      <c s="36">
        <v>0</v>
      </c>
      <c s="36">
        <f>ROUND(G1089*H1089,6)</f>
      </c>
      <c r="L1089" s="38">
        <v>0</v>
      </c>
      <c s="32">
        <f>ROUND(ROUND(L1089,2)*ROUND(G1089,3),2)</f>
      </c>
      <c s="36" t="s">
        <v>178</v>
      </c>
      <c>
        <f>(M1089*21)/100</f>
      </c>
      <c t="s">
        <v>28</v>
      </c>
    </row>
    <row r="1090" spans="1:5" ht="38.25">
      <c r="A1090" s="35" t="s">
        <v>57</v>
      </c>
      <c r="E1090" s="39" t="s">
        <v>2053</v>
      </c>
    </row>
    <row r="1091" spans="1:5" ht="153">
      <c r="A1091" s="35" t="s">
        <v>58</v>
      </c>
      <c r="E1091" s="41" t="s">
        <v>2054</v>
      </c>
    </row>
    <row r="1092" spans="1:5" ht="12.75">
      <c r="A1092" t="s">
        <v>60</v>
      </c>
      <c r="E1092" s="39" t="s">
        <v>5</v>
      </c>
    </row>
    <row r="1093" spans="1:16" ht="38.25">
      <c r="A1093" t="s">
        <v>50</v>
      </c>
      <c s="34" t="s">
        <v>2055</v>
      </c>
      <c s="34" t="s">
        <v>2056</v>
      </c>
      <c s="35" t="s">
        <v>5</v>
      </c>
      <c s="6" t="s">
        <v>2057</v>
      </c>
      <c s="36" t="s">
        <v>532</v>
      </c>
      <c s="37">
        <v>511.05</v>
      </c>
      <c s="36">
        <v>0</v>
      </c>
      <c s="36">
        <f>ROUND(G1093*H1093,6)</f>
      </c>
      <c r="L1093" s="38">
        <v>0</v>
      </c>
      <c s="32">
        <f>ROUND(ROUND(L1093,2)*ROUND(G1093,3),2)</f>
      </c>
      <c s="36" t="s">
        <v>178</v>
      </c>
      <c>
        <f>(M1093*21)/100</f>
      </c>
      <c t="s">
        <v>28</v>
      </c>
    </row>
    <row r="1094" spans="1:5" ht="38.25">
      <c r="A1094" s="35" t="s">
        <v>57</v>
      </c>
      <c r="E1094" s="39" t="s">
        <v>2058</v>
      </c>
    </row>
    <row r="1095" spans="1:5" ht="165.75">
      <c r="A1095" s="35" t="s">
        <v>58</v>
      </c>
      <c r="E1095" s="41" t="s">
        <v>2059</v>
      </c>
    </row>
    <row r="1096" spans="1:5" ht="12.75">
      <c r="A1096" t="s">
        <v>60</v>
      </c>
      <c r="E1096" s="39" t="s">
        <v>5</v>
      </c>
    </row>
    <row r="1097" spans="1:16" ht="25.5">
      <c r="A1097" t="s">
        <v>50</v>
      </c>
      <c s="34" t="s">
        <v>2060</v>
      </c>
      <c s="34" t="s">
        <v>2061</v>
      </c>
      <c s="35" t="s">
        <v>5</v>
      </c>
      <c s="6" t="s">
        <v>2062</v>
      </c>
      <c s="36" t="s">
        <v>532</v>
      </c>
      <c s="37">
        <v>612.97</v>
      </c>
      <c s="36">
        <v>0</v>
      </c>
      <c s="36">
        <f>ROUND(G1097*H1097,6)</f>
      </c>
      <c r="L1097" s="38">
        <v>0</v>
      </c>
      <c s="32">
        <f>ROUND(ROUND(L1097,2)*ROUND(G1097,3),2)</f>
      </c>
      <c s="36" t="s">
        <v>178</v>
      </c>
      <c>
        <f>(M1097*21)/100</f>
      </c>
      <c t="s">
        <v>28</v>
      </c>
    </row>
    <row r="1098" spans="1:5" ht="25.5">
      <c r="A1098" s="35" t="s">
        <v>57</v>
      </c>
      <c r="E1098" s="39" t="s">
        <v>2062</v>
      </c>
    </row>
    <row r="1099" spans="1:5" ht="38.25">
      <c r="A1099" s="35" t="s">
        <v>58</v>
      </c>
      <c r="E1099" s="40" t="s">
        <v>2063</v>
      </c>
    </row>
    <row r="1100" spans="1:5" ht="12.75">
      <c r="A1100" t="s">
        <v>60</v>
      </c>
      <c r="E1100" s="39" t="s">
        <v>5</v>
      </c>
    </row>
    <row r="1101" spans="1:16" ht="25.5">
      <c r="A1101" t="s">
        <v>50</v>
      </c>
      <c s="34" t="s">
        <v>2064</v>
      </c>
      <c s="34" t="s">
        <v>2065</v>
      </c>
      <c s="35" t="s">
        <v>5</v>
      </c>
      <c s="6" t="s">
        <v>2066</v>
      </c>
      <c s="36" t="s">
        <v>177</v>
      </c>
      <c s="37">
        <v>735.564</v>
      </c>
      <c s="36">
        <v>0</v>
      </c>
      <c s="36">
        <f>ROUND(G1101*H1101,6)</f>
      </c>
      <c r="L1101" s="38">
        <v>0</v>
      </c>
      <c s="32">
        <f>ROUND(ROUND(L1101,2)*ROUND(G1101,3),2)</f>
      </c>
      <c s="36" t="s">
        <v>178</v>
      </c>
      <c>
        <f>(M1101*21)/100</f>
      </c>
      <c t="s">
        <v>28</v>
      </c>
    </row>
    <row r="1102" spans="1:5" ht="25.5">
      <c r="A1102" s="35" t="s">
        <v>57</v>
      </c>
      <c r="E1102" s="39" t="s">
        <v>2066</v>
      </c>
    </row>
    <row r="1103" spans="1:5" ht="51">
      <c r="A1103" s="35" t="s">
        <v>58</v>
      </c>
      <c r="E1103" s="41" t="s">
        <v>2067</v>
      </c>
    </row>
    <row r="1104" spans="1:5" ht="12.75">
      <c r="A1104" t="s">
        <v>60</v>
      </c>
      <c r="E1104" s="39" t="s">
        <v>5</v>
      </c>
    </row>
    <row r="1105" spans="1:16" ht="25.5">
      <c r="A1105" t="s">
        <v>50</v>
      </c>
      <c s="34" t="s">
        <v>2068</v>
      </c>
      <c s="34" t="s">
        <v>2069</v>
      </c>
      <c s="35" t="s">
        <v>5</v>
      </c>
      <c s="6" t="s">
        <v>2070</v>
      </c>
      <c s="36" t="s">
        <v>177</v>
      </c>
      <c s="37">
        <v>6.4</v>
      </c>
      <c s="36">
        <v>0</v>
      </c>
      <c s="36">
        <f>ROUND(G1105*H1105,6)</f>
      </c>
      <c r="L1105" s="38">
        <v>0</v>
      </c>
      <c s="32">
        <f>ROUND(ROUND(L1105,2)*ROUND(G1105,3),2)</f>
      </c>
      <c s="36" t="s">
        <v>178</v>
      </c>
      <c>
        <f>(M1105*21)/100</f>
      </c>
      <c t="s">
        <v>28</v>
      </c>
    </row>
    <row r="1106" spans="1:5" ht="25.5">
      <c r="A1106" s="35" t="s">
        <v>57</v>
      </c>
      <c r="E1106" s="39" t="s">
        <v>2070</v>
      </c>
    </row>
    <row r="1107" spans="1:5" ht="63.75">
      <c r="A1107" s="35" t="s">
        <v>58</v>
      </c>
      <c r="E1107" s="41" t="s">
        <v>2071</v>
      </c>
    </row>
    <row r="1108" spans="1:5" ht="12.75">
      <c r="A1108" t="s">
        <v>60</v>
      </c>
      <c r="E1108" s="39" t="s">
        <v>5</v>
      </c>
    </row>
    <row r="1109" spans="1:16" ht="12.75">
      <c r="A1109" t="s">
        <v>50</v>
      </c>
      <c s="34" t="s">
        <v>2072</v>
      </c>
      <c s="34" t="s">
        <v>2073</v>
      </c>
      <c s="35" t="s">
        <v>5</v>
      </c>
      <c s="6" t="s">
        <v>2074</v>
      </c>
      <c s="36" t="s">
        <v>532</v>
      </c>
      <c s="37">
        <v>19.87</v>
      </c>
      <c s="36">
        <v>0</v>
      </c>
      <c s="36">
        <f>ROUND(G1109*H1109,6)</f>
      </c>
      <c r="L1109" s="38">
        <v>0</v>
      </c>
      <c s="32">
        <f>ROUND(ROUND(L1109,2)*ROUND(G1109,3),2)</f>
      </c>
      <c s="36" t="s">
        <v>178</v>
      </c>
      <c>
        <f>(M1109*21)/100</f>
      </c>
      <c t="s">
        <v>28</v>
      </c>
    </row>
    <row r="1110" spans="1:5" ht="12.75">
      <c r="A1110" s="35" t="s">
        <v>57</v>
      </c>
      <c r="E1110" s="39" t="s">
        <v>2074</v>
      </c>
    </row>
    <row r="1111" spans="1:5" ht="89.25">
      <c r="A1111" s="35" t="s">
        <v>58</v>
      </c>
      <c r="E1111" s="41" t="s">
        <v>2075</v>
      </c>
    </row>
    <row r="1112" spans="1:5" ht="12.75">
      <c r="A1112" t="s">
        <v>60</v>
      </c>
      <c r="E1112" s="39" t="s">
        <v>5</v>
      </c>
    </row>
    <row r="1113" spans="1:16" ht="25.5">
      <c r="A1113" t="s">
        <v>50</v>
      </c>
      <c s="34" t="s">
        <v>2076</v>
      </c>
      <c s="34" t="s">
        <v>2077</v>
      </c>
      <c s="35" t="s">
        <v>5</v>
      </c>
      <c s="6" t="s">
        <v>2078</v>
      </c>
      <c s="36" t="s">
        <v>532</v>
      </c>
      <c s="37">
        <v>612.97</v>
      </c>
      <c s="36">
        <v>0</v>
      </c>
      <c s="36">
        <f>ROUND(G1113*H1113,6)</f>
      </c>
      <c r="L1113" s="38">
        <v>0</v>
      </c>
      <c s="32">
        <f>ROUND(ROUND(L1113,2)*ROUND(G1113,3),2)</f>
      </c>
      <c s="36" t="s">
        <v>178</v>
      </c>
      <c>
        <f>(M1113*21)/100</f>
      </c>
      <c t="s">
        <v>28</v>
      </c>
    </row>
    <row r="1114" spans="1:5" ht="25.5">
      <c r="A1114" s="35" t="s">
        <v>57</v>
      </c>
      <c r="E1114" s="39" t="s">
        <v>2078</v>
      </c>
    </row>
    <row r="1115" spans="1:5" ht="25.5">
      <c r="A1115" s="35" t="s">
        <v>58</v>
      </c>
      <c r="E1115" s="40" t="s">
        <v>2079</v>
      </c>
    </row>
    <row r="1116" spans="1:5" ht="12.75">
      <c r="A1116" t="s">
        <v>60</v>
      </c>
      <c r="E1116" s="39" t="s">
        <v>5</v>
      </c>
    </row>
    <row r="1117" spans="1:16" ht="12.75">
      <c r="A1117" t="s">
        <v>50</v>
      </c>
      <c s="34" t="s">
        <v>2080</v>
      </c>
      <c s="34" t="s">
        <v>2081</v>
      </c>
      <c s="35" t="s">
        <v>5</v>
      </c>
      <c s="6" t="s">
        <v>2082</v>
      </c>
      <c s="36" t="s">
        <v>532</v>
      </c>
      <c s="37">
        <v>426.77</v>
      </c>
      <c s="36">
        <v>0</v>
      </c>
      <c s="36">
        <f>ROUND(G1117*H1117,6)</f>
      </c>
      <c r="L1117" s="38">
        <v>0</v>
      </c>
      <c s="32">
        <f>ROUND(ROUND(L1117,2)*ROUND(G1117,3),2)</f>
      </c>
      <c s="36" t="s">
        <v>178</v>
      </c>
      <c>
        <f>(M1117*21)/100</f>
      </c>
      <c t="s">
        <v>28</v>
      </c>
    </row>
    <row r="1118" spans="1:5" ht="12.75">
      <c r="A1118" s="35" t="s">
        <v>57</v>
      </c>
      <c r="E1118" s="39" t="s">
        <v>2082</v>
      </c>
    </row>
    <row r="1119" spans="1:5" ht="229.5">
      <c r="A1119" s="35" t="s">
        <v>58</v>
      </c>
      <c r="E1119" s="41" t="s">
        <v>2083</v>
      </c>
    </row>
    <row r="1120" spans="1:5" ht="12.75">
      <c r="A1120" t="s">
        <v>60</v>
      </c>
      <c r="E1120" s="39" t="s">
        <v>5</v>
      </c>
    </row>
    <row r="1121" spans="1:16" ht="12.75">
      <c r="A1121" t="s">
        <v>50</v>
      </c>
      <c s="34" t="s">
        <v>2084</v>
      </c>
      <c s="34" t="s">
        <v>2085</v>
      </c>
      <c s="35" t="s">
        <v>5</v>
      </c>
      <c s="6" t="s">
        <v>2086</v>
      </c>
      <c s="36" t="s">
        <v>532</v>
      </c>
      <c s="37">
        <v>469.447</v>
      </c>
      <c s="36">
        <v>0</v>
      </c>
      <c s="36">
        <f>ROUND(G1121*H1121,6)</f>
      </c>
      <c r="L1121" s="38">
        <v>0</v>
      </c>
      <c s="32">
        <f>ROUND(ROUND(L1121,2)*ROUND(G1121,3),2)</f>
      </c>
      <c s="36" t="s">
        <v>178</v>
      </c>
      <c>
        <f>(M1121*21)/100</f>
      </c>
      <c t="s">
        <v>28</v>
      </c>
    </row>
    <row r="1122" spans="1:5" ht="12.75">
      <c r="A1122" s="35" t="s">
        <v>57</v>
      </c>
      <c r="E1122" s="39" t="s">
        <v>2086</v>
      </c>
    </row>
    <row r="1123" spans="1:5" ht="25.5">
      <c r="A1123" s="35" t="s">
        <v>58</v>
      </c>
      <c r="E1123" s="40" t="s">
        <v>2087</v>
      </c>
    </row>
    <row r="1124" spans="1:5" ht="12.75">
      <c r="A1124" t="s">
        <v>60</v>
      </c>
      <c r="E1124" s="39" t="s">
        <v>5</v>
      </c>
    </row>
    <row r="1125" spans="1:16" ht="25.5">
      <c r="A1125" t="s">
        <v>50</v>
      </c>
      <c s="34" t="s">
        <v>2088</v>
      </c>
      <c s="34" t="s">
        <v>2089</v>
      </c>
      <c s="35" t="s">
        <v>5</v>
      </c>
      <c s="6" t="s">
        <v>2090</v>
      </c>
      <c s="36" t="s">
        <v>55</v>
      </c>
      <c s="37">
        <v>24.327</v>
      </c>
      <c s="36">
        <v>0</v>
      </c>
      <c s="36">
        <f>ROUND(G1125*H1125,6)</f>
      </c>
      <c r="L1125" s="38">
        <v>0</v>
      </c>
      <c s="32">
        <f>ROUND(ROUND(L1125,2)*ROUND(G1125,3),2)</f>
      </c>
      <c s="36" t="s">
        <v>178</v>
      </c>
      <c>
        <f>(M1125*21)/100</f>
      </c>
      <c t="s">
        <v>28</v>
      </c>
    </row>
    <row r="1126" spans="1:5" ht="25.5">
      <c r="A1126" s="35" t="s">
        <v>57</v>
      </c>
      <c r="E1126" s="39" t="s">
        <v>2090</v>
      </c>
    </row>
    <row r="1127" spans="1:5" ht="12.75">
      <c r="A1127" s="35" t="s">
        <v>58</v>
      </c>
      <c r="E1127" s="40" t="s">
        <v>5</v>
      </c>
    </row>
    <row r="1128" spans="1:5" ht="12.75">
      <c r="A1128" t="s">
        <v>60</v>
      </c>
      <c r="E1128" s="39" t="s">
        <v>5</v>
      </c>
    </row>
    <row r="1129" spans="1:16" ht="38.25">
      <c r="A1129" t="s">
        <v>50</v>
      </c>
      <c s="34" t="s">
        <v>2091</v>
      </c>
      <c s="34" t="s">
        <v>2092</v>
      </c>
      <c s="35" t="s">
        <v>5</v>
      </c>
      <c s="6" t="s">
        <v>2093</v>
      </c>
      <c s="36" t="s">
        <v>55</v>
      </c>
      <c s="37">
        <v>24.327</v>
      </c>
      <c s="36">
        <v>0</v>
      </c>
      <c s="36">
        <f>ROUND(G1129*H1129,6)</f>
      </c>
      <c r="L1129" s="38">
        <v>0</v>
      </c>
      <c s="32">
        <f>ROUND(ROUND(L1129,2)*ROUND(G1129,3),2)</f>
      </c>
      <c s="36" t="s">
        <v>178</v>
      </c>
      <c>
        <f>(M1129*21)/100</f>
      </c>
      <c t="s">
        <v>28</v>
      </c>
    </row>
    <row r="1130" spans="1:5" ht="38.25">
      <c r="A1130" s="35" t="s">
        <v>57</v>
      </c>
      <c r="E1130" s="39" t="s">
        <v>2094</v>
      </c>
    </row>
    <row r="1131" spans="1:5" ht="12.75">
      <c r="A1131" s="35" t="s">
        <v>58</v>
      </c>
      <c r="E1131" s="40" t="s">
        <v>5</v>
      </c>
    </row>
    <row r="1132" spans="1:5" ht="12.75">
      <c r="A1132" t="s">
        <v>60</v>
      </c>
      <c r="E1132" s="39" t="s">
        <v>5</v>
      </c>
    </row>
    <row r="1133" spans="1:13" ht="12.75">
      <c r="A1133" t="s">
        <v>47</v>
      </c>
      <c r="C1133" s="31" t="s">
        <v>2095</v>
      </c>
      <c r="E1133" s="33" t="s">
        <v>2096</v>
      </c>
      <c r="J1133" s="32">
        <f>0</f>
      </c>
      <c s="32">
        <f>0</f>
      </c>
      <c s="32">
        <f>0+L1134+L1138+L1142+L1146+L1150+L1154+L1158+L1162+L1166+L1170+L1174+L1178+L1182+L1186+L1190+L1194+L1198+L1202+L1206+L1210+L1214+L1218+L1222+L1226+L1230+L1234+L1238+L1242+L1246+L1250+L1254+L1258+L1262+L1266+L1270</f>
      </c>
      <c s="32">
        <f>0+M1134+M1138+M1142+M1146+M1150+M1154+M1158+M1162+M1166+M1170+M1174+M1178+M1182+M1186+M1190+M1194+M1198+M1202+M1206+M1210+M1214+M1218+M1222+M1226+M1230+M1234+M1238+M1242+M1246+M1250+M1254+M1258+M1262+M1266+M1270</f>
      </c>
    </row>
    <row r="1134" spans="1:16" ht="12.75">
      <c r="A1134" t="s">
        <v>50</v>
      </c>
      <c s="34" t="s">
        <v>2097</v>
      </c>
      <c s="34" t="s">
        <v>2098</v>
      </c>
      <c s="35" t="s">
        <v>5</v>
      </c>
      <c s="6" t="s">
        <v>2099</v>
      </c>
      <c s="36" t="s">
        <v>177</v>
      </c>
      <c s="37">
        <v>115</v>
      </c>
      <c s="36">
        <v>0</v>
      </c>
      <c s="36">
        <f>ROUND(G1134*H1134,6)</f>
      </c>
      <c r="L1134" s="38">
        <v>0</v>
      </c>
      <c s="32">
        <f>ROUND(ROUND(L1134,2)*ROUND(G1134,3),2)</f>
      </c>
      <c s="36" t="s">
        <v>178</v>
      </c>
      <c>
        <f>(M1134*21)/100</f>
      </c>
      <c t="s">
        <v>28</v>
      </c>
    </row>
    <row r="1135" spans="1:5" ht="12.75">
      <c r="A1135" s="35" t="s">
        <v>57</v>
      </c>
      <c r="E1135" s="39" t="s">
        <v>2099</v>
      </c>
    </row>
    <row r="1136" spans="1:5" ht="76.5">
      <c r="A1136" s="35" t="s">
        <v>58</v>
      </c>
      <c r="E1136" s="41" t="s">
        <v>2100</v>
      </c>
    </row>
    <row r="1137" spans="1:5" ht="12.75">
      <c r="A1137" t="s">
        <v>60</v>
      </c>
      <c r="E1137" s="39" t="s">
        <v>5</v>
      </c>
    </row>
    <row r="1138" spans="1:16" ht="12.75">
      <c r="A1138" t="s">
        <v>50</v>
      </c>
      <c s="34" t="s">
        <v>2101</v>
      </c>
      <c s="34" t="s">
        <v>2102</v>
      </c>
      <c s="35" t="s">
        <v>5</v>
      </c>
      <c s="6" t="s">
        <v>2103</v>
      </c>
      <c s="36" t="s">
        <v>214</v>
      </c>
      <c s="37">
        <v>3</v>
      </c>
      <c s="36">
        <v>0</v>
      </c>
      <c s="36">
        <f>ROUND(G1138*H1138,6)</f>
      </c>
      <c r="L1138" s="38">
        <v>0</v>
      </c>
      <c s="32">
        <f>ROUND(ROUND(L1138,2)*ROUND(G1138,3),2)</f>
      </c>
      <c s="36" t="s">
        <v>178</v>
      </c>
      <c>
        <f>(M1138*21)/100</f>
      </c>
      <c t="s">
        <v>28</v>
      </c>
    </row>
    <row r="1139" spans="1:5" ht="12.75">
      <c r="A1139" s="35" t="s">
        <v>57</v>
      </c>
      <c r="E1139" s="39" t="s">
        <v>2103</v>
      </c>
    </row>
    <row r="1140" spans="1:5" ht="63.75">
      <c r="A1140" s="35" t="s">
        <v>58</v>
      </c>
      <c r="E1140" s="41" t="s">
        <v>2104</v>
      </c>
    </row>
    <row r="1141" spans="1:5" ht="12.75">
      <c r="A1141" t="s">
        <v>60</v>
      </c>
      <c r="E1141" s="39" t="s">
        <v>5</v>
      </c>
    </row>
    <row r="1142" spans="1:16" ht="12.75">
      <c r="A1142" t="s">
        <v>50</v>
      </c>
      <c s="34" t="s">
        <v>2105</v>
      </c>
      <c s="34" t="s">
        <v>2106</v>
      </c>
      <c s="35" t="s">
        <v>5</v>
      </c>
      <c s="6" t="s">
        <v>2107</v>
      </c>
      <c s="36" t="s">
        <v>177</v>
      </c>
      <c s="37">
        <v>210</v>
      </c>
      <c s="36">
        <v>0</v>
      </c>
      <c s="36">
        <f>ROUND(G1142*H1142,6)</f>
      </c>
      <c r="L1142" s="38">
        <v>0</v>
      </c>
      <c s="32">
        <f>ROUND(ROUND(L1142,2)*ROUND(G1142,3),2)</f>
      </c>
      <c s="36" t="s">
        <v>178</v>
      </c>
      <c>
        <f>(M1142*21)/100</f>
      </c>
      <c t="s">
        <v>28</v>
      </c>
    </row>
    <row r="1143" spans="1:5" ht="12.75">
      <c r="A1143" s="35" t="s">
        <v>57</v>
      </c>
      <c r="E1143" s="39" t="s">
        <v>2107</v>
      </c>
    </row>
    <row r="1144" spans="1:5" ht="63.75">
      <c r="A1144" s="35" t="s">
        <v>58</v>
      </c>
      <c r="E1144" s="41" t="s">
        <v>2108</v>
      </c>
    </row>
    <row r="1145" spans="1:5" ht="12.75">
      <c r="A1145" t="s">
        <v>60</v>
      </c>
      <c r="E1145" s="39" t="s">
        <v>5</v>
      </c>
    </row>
    <row r="1146" spans="1:16" ht="12.75">
      <c r="A1146" t="s">
        <v>50</v>
      </c>
      <c s="34" t="s">
        <v>2109</v>
      </c>
      <c s="34" t="s">
        <v>2110</v>
      </c>
      <c s="35" t="s">
        <v>5</v>
      </c>
      <c s="6" t="s">
        <v>2111</v>
      </c>
      <c s="36" t="s">
        <v>177</v>
      </c>
      <c s="37">
        <v>40</v>
      </c>
      <c s="36">
        <v>0</v>
      </c>
      <c s="36">
        <f>ROUND(G1146*H1146,6)</f>
      </c>
      <c r="L1146" s="38">
        <v>0</v>
      </c>
      <c s="32">
        <f>ROUND(ROUND(L1146,2)*ROUND(G1146,3),2)</f>
      </c>
      <c s="36" t="s">
        <v>178</v>
      </c>
      <c>
        <f>(M1146*21)/100</f>
      </c>
      <c t="s">
        <v>28</v>
      </c>
    </row>
    <row r="1147" spans="1:5" ht="12.75">
      <c r="A1147" s="35" t="s">
        <v>57</v>
      </c>
      <c r="E1147" s="39" t="s">
        <v>2111</v>
      </c>
    </row>
    <row r="1148" spans="1:5" ht="63.75">
      <c r="A1148" s="35" t="s">
        <v>58</v>
      </c>
      <c r="E1148" s="41" t="s">
        <v>2112</v>
      </c>
    </row>
    <row r="1149" spans="1:5" ht="12.75">
      <c r="A1149" t="s">
        <v>60</v>
      </c>
      <c r="E1149" s="39" t="s">
        <v>5</v>
      </c>
    </row>
    <row r="1150" spans="1:16" ht="12.75">
      <c r="A1150" t="s">
        <v>50</v>
      </c>
      <c s="34" t="s">
        <v>2113</v>
      </c>
      <c s="34" t="s">
        <v>2114</v>
      </c>
      <c s="35" t="s">
        <v>5</v>
      </c>
      <c s="6" t="s">
        <v>2115</v>
      </c>
      <c s="36" t="s">
        <v>177</v>
      </c>
      <c s="37">
        <v>85</v>
      </c>
      <c s="36">
        <v>0</v>
      </c>
      <c s="36">
        <f>ROUND(G1150*H1150,6)</f>
      </c>
      <c r="L1150" s="38">
        <v>0</v>
      </c>
      <c s="32">
        <f>ROUND(ROUND(L1150,2)*ROUND(G1150,3),2)</f>
      </c>
      <c s="36" t="s">
        <v>178</v>
      </c>
      <c>
        <f>(M1150*21)/100</f>
      </c>
      <c t="s">
        <v>28</v>
      </c>
    </row>
    <row r="1151" spans="1:5" ht="12.75">
      <c r="A1151" s="35" t="s">
        <v>57</v>
      </c>
      <c r="E1151" s="39" t="s">
        <v>2115</v>
      </c>
    </row>
    <row r="1152" spans="1:5" ht="63.75">
      <c r="A1152" s="35" t="s">
        <v>58</v>
      </c>
      <c r="E1152" s="41" t="s">
        <v>2116</v>
      </c>
    </row>
    <row r="1153" spans="1:5" ht="12.75">
      <c r="A1153" t="s">
        <v>60</v>
      </c>
      <c r="E1153" s="39" t="s">
        <v>5</v>
      </c>
    </row>
    <row r="1154" spans="1:16" ht="12.75">
      <c r="A1154" t="s">
        <v>50</v>
      </c>
      <c s="34" t="s">
        <v>2117</v>
      </c>
      <c s="34" t="s">
        <v>2118</v>
      </c>
      <c s="35" t="s">
        <v>5</v>
      </c>
      <c s="6" t="s">
        <v>2119</v>
      </c>
      <c s="36" t="s">
        <v>177</v>
      </c>
      <c s="37">
        <v>130</v>
      </c>
      <c s="36">
        <v>0</v>
      </c>
      <c s="36">
        <f>ROUND(G1154*H1154,6)</f>
      </c>
      <c r="L1154" s="38">
        <v>0</v>
      </c>
      <c s="32">
        <f>ROUND(ROUND(L1154,2)*ROUND(G1154,3),2)</f>
      </c>
      <c s="36" t="s">
        <v>178</v>
      </c>
      <c>
        <f>(M1154*21)/100</f>
      </c>
      <c t="s">
        <v>28</v>
      </c>
    </row>
    <row r="1155" spans="1:5" ht="12.75">
      <c r="A1155" s="35" t="s">
        <v>57</v>
      </c>
      <c r="E1155" s="39" t="s">
        <v>2119</v>
      </c>
    </row>
    <row r="1156" spans="1:5" ht="51">
      <c r="A1156" s="35" t="s">
        <v>58</v>
      </c>
      <c r="E1156" s="41" t="s">
        <v>2120</v>
      </c>
    </row>
    <row r="1157" spans="1:5" ht="12.75">
      <c r="A1157" t="s">
        <v>60</v>
      </c>
      <c r="E1157" s="39" t="s">
        <v>5</v>
      </c>
    </row>
    <row r="1158" spans="1:16" ht="12.75">
      <c r="A1158" t="s">
        <v>50</v>
      </c>
      <c s="34" t="s">
        <v>2121</v>
      </c>
      <c s="34" t="s">
        <v>2122</v>
      </c>
      <c s="35" t="s">
        <v>5</v>
      </c>
      <c s="6" t="s">
        <v>2123</v>
      </c>
      <c s="36" t="s">
        <v>177</v>
      </c>
      <c s="37">
        <v>50</v>
      </c>
      <c s="36">
        <v>0</v>
      </c>
      <c s="36">
        <f>ROUND(G1158*H1158,6)</f>
      </c>
      <c r="L1158" s="38">
        <v>0</v>
      </c>
      <c s="32">
        <f>ROUND(ROUND(L1158,2)*ROUND(G1158,3),2)</f>
      </c>
      <c s="36" t="s">
        <v>178</v>
      </c>
      <c>
        <f>(M1158*21)/100</f>
      </c>
      <c t="s">
        <v>28</v>
      </c>
    </row>
    <row r="1159" spans="1:5" ht="12.75">
      <c r="A1159" s="35" t="s">
        <v>57</v>
      </c>
      <c r="E1159" s="39" t="s">
        <v>2123</v>
      </c>
    </row>
    <row r="1160" spans="1:5" ht="51">
      <c r="A1160" s="35" t="s">
        <v>58</v>
      </c>
      <c r="E1160" s="41" t="s">
        <v>2124</v>
      </c>
    </row>
    <row r="1161" spans="1:5" ht="12.75">
      <c r="A1161" t="s">
        <v>60</v>
      </c>
      <c r="E1161" s="39" t="s">
        <v>5</v>
      </c>
    </row>
    <row r="1162" spans="1:16" ht="12.75">
      <c r="A1162" t="s">
        <v>50</v>
      </c>
      <c s="34" t="s">
        <v>2125</v>
      </c>
      <c s="34" t="s">
        <v>2126</v>
      </c>
      <c s="35" t="s">
        <v>5</v>
      </c>
      <c s="6" t="s">
        <v>2127</v>
      </c>
      <c s="36" t="s">
        <v>177</v>
      </c>
      <c s="37">
        <v>81.5</v>
      </c>
      <c s="36">
        <v>0</v>
      </c>
      <c s="36">
        <f>ROUND(G1162*H1162,6)</f>
      </c>
      <c r="L1162" s="38">
        <v>0</v>
      </c>
      <c s="32">
        <f>ROUND(ROUND(L1162,2)*ROUND(G1162,3),2)</f>
      </c>
      <c s="36" t="s">
        <v>178</v>
      </c>
      <c>
        <f>(M1162*21)/100</f>
      </c>
      <c t="s">
        <v>28</v>
      </c>
    </row>
    <row r="1163" spans="1:5" ht="12.75">
      <c r="A1163" s="35" t="s">
        <v>57</v>
      </c>
      <c r="E1163" s="39" t="s">
        <v>2127</v>
      </c>
    </row>
    <row r="1164" spans="1:5" ht="51">
      <c r="A1164" s="35" t="s">
        <v>58</v>
      </c>
      <c r="E1164" s="41" t="s">
        <v>2128</v>
      </c>
    </row>
    <row r="1165" spans="1:5" ht="12.75">
      <c r="A1165" t="s">
        <v>60</v>
      </c>
      <c r="E1165" s="39" t="s">
        <v>5</v>
      </c>
    </row>
    <row r="1166" spans="1:16" ht="12.75">
      <c r="A1166" t="s">
        <v>50</v>
      </c>
      <c s="34" t="s">
        <v>2129</v>
      </c>
      <c s="34" t="s">
        <v>2130</v>
      </c>
      <c s="35" t="s">
        <v>5</v>
      </c>
      <c s="6" t="s">
        <v>2131</v>
      </c>
      <c s="36" t="s">
        <v>532</v>
      </c>
      <c s="37">
        <v>221.023</v>
      </c>
      <c s="36">
        <v>0</v>
      </c>
      <c s="36">
        <f>ROUND(G1166*H1166,6)</f>
      </c>
      <c r="L1166" s="38">
        <v>0</v>
      </c>
      <c s="32">
        <f>ROUND(ROUND(L1166,2)*ROUND(G1166,3),2)</f>
      </c>
      <c s="36" t="s">
        <v>178</v>
      </c>
      <c>
        <f>(M1166*21)/100</f>
      </c>
      <c t="s">
        <v>28</v>
      </c>
    </row>
    <row r="1167" spans="1:5" ht="12.75">
      <c r="A1167" s="35" t="s">
        <v>57</v>
      </c>
      <c r="E1167" s="39" t="s">
        <v>2131</v>
      </c>
    </row>
    <row r="1168" spans="1:5" ht="63.75">
      <c r="A1168" s="35" t="s">
        <v>58</v>
      </c>
      <c r="E1168" s="41" t="s">
        <v>2132</v>
      </c>
    </row>
    <row r="1169" spans="1:5" ht="12.75">
      <c r="A1169" t="s">
        <v>60</v>
      </c>
      <c r="E1169" s="39" t="s">
        <v>5</v>
      </c>
    </row>
    <row r="1170" spans="1:16" ht="38.25">
      <c r="A1170" t="s">
        <v>50</v>
      </c>
      <c s="34" t="s">
        <v>2133</v>
      </c>
      <c s="34" t="s">
        <v>2134</v>
      </c>
      <c s="35" t="s">
        <v>5</v>
      </c>
      <c s="6" t="s">
        <v>2135</v>
      </c>
      <c s="36" t="s">
        <v>532</v>
      </c>
      <c s="37">
        <v>746.101</v>
      </c>
      <c s="36">
        <v>0.00493</v>
      </c>
      <c s="36">
        <f>ROUND(G1170*H1170,6)</f>
      </c>
      <c r="L1170" s="38">
        <v>0</v>
      </c>
      <c s="32">
        <f>ROUND(ROUND(L1170,2)*ROUND(G1170,3),2)</f>
      </c>
      <c s="36" t="s">
        <v>178</v>
      </c>
      <c>
        <f>(M1170*21)/100</f>
      </c>
      <c t="s">
        <v>28</v>
      </c>
    </row>
    <row r="1171" spans="1:5" ht="38.25">
      <c r="A1171" s="35" t="s">
        <v>57</v>
      </c>
      <c r="E1171" s="39" t="s">
        <v>2136</v>
      </c>
    </row>
    <row r="1172" spans="1:5" ht="127.5">
      <c r="A1172" s="35" t="s">
        <v>58</v>
      </c>
      <c r="E1172" s="41" t="s">
        <v>2137</v>
      </c>
    </row>
    <row r="1173" spans="1:5" ht="12.75">
      <c r="A1173" t="s">
        <v>60</v>
      </c>
      <c r="E1173" s="39" t="s">
        <v>5</v>
      </c>
    </row>
    <row r="1174" spans="1:16" ht="38.25">
      <c r="A1174" t="s">
        <v>50</v>
      </c>
      <c s="34" t="s">
        <v>2138</v>
      </c>
      <c s="34" t="s">
        <v>2139</v>
      </c>
      <c s="35" t="s">
        <v>5</v>
      </c>
      <c s="6" t="s">
        <v>2140</v>
      </c>
      <c s="36" t="s">
        <v>532</v>
      </c>
      <c s="37">
        <v>1.222</v>
      </c>
      <c s="36">
        <v>0.00661</v>
      </c>
      <c s="36">
        <f>ROUND(G1174*H1174,6)</f>
      </c>
      <c r="L1174" s="38">
        <v>0</v>
      </c>
      <c s="32">
        <f>ROUND(ROUND(L1174,2)*ROUND(G1174,3),2)</f>
      </c>
      <c s="36" t="s">
        <v>2141</v>
      </c>
      <c>
        <f>(M1174*21)/100</f>
      </c>
      <c t="s">
        <v>28</v>
      </c>
    </row>
    <row r="1175" spans="1:5" ht="38.25">
      <c r="A1175" s="35" t="s">
        <v>57</v>
      </c>
      <c r="E1175" s="39" t="s">
        <v>2142</v>
      </c>
    </row>
    <row r="1176" spans="1:5" ht="38.25">
      <c r="A1176" s="35" t="s">
        <v>58</v>
      </c>
      <c r="E1176" s="41" t="s">
        <v>2143</v>
      </c>
    </row>
    <row r="1177" spans="1:5" ht="12.75">
      <c r="A1177" t="s">
        <v>60</v>
      </c>
      <c r="E1177" s="39" t="s">
        <v>5</v>
      </c>
    </row>
    <row r="1178" spans="1:16" ht="38.25">
      <c r="A1178" t="s">
        <v>50</v>
      </c>
      <c s="34" t="s">
        <v>2144</v>
      </c>
      <c s="34" t="s">
        <v>2145</v>
      </c>
      <c s="35" t="s">
        <v>5</v>
      </c>
      <c s="6" t="s">
        <v>2140</v>
      </c>
      <c s="36" t="s">
        <v>532</v>
      </c>
      <c s="37">
        <v>221.023</v>
      </c>
      <c s="36">
        <v>0.00661</v>
      </c>
      <c s="36">
        <f>ROUND(G1178*H1178,6)</f>
      </c>
      <c r="L1178" s="38">
        <v>0</v>
      </c>
      <c s="32">
        <f>ROUND(ROUND(L1178,2)*ROUND(G1178,3),2)</f>
      </c>
      <c s="36" t="s">
        <v>178</v>
      </c>
      <c>
        <f>(M1178*21)/100</f>
      </c>
      <c t="s">
        <v>28</v>
      </c>
    </row>
    <row r="1179" spans="1:5" ht="38.25">
      <c r="A1179" s="35" t="s">
        <v>57</v>
      </c>
      <c r="E1179" s="39" t="s">
        <v>2142</v>
      </c>
    </row>
    <row r="1180" spans="1:5" ht="63.75">
      <c r="A1180" s="35" t="s">
        <v>58</v>
      </c>
      <c r="E1180" s="41" t="s">
        <v>2146</v>
      </c>
    </row>
    <row r="1181" spans="1:5" ht="12.75">
      <c r="A1181" t="s">
        <v>60</v>
      </c>
      <c r="E1181" s="39" t="s">
        <v>5</v>
      </c>
    </row>
    <row r="1182" spans="1:16" ht="25.5">
      <c r="A1182" t="s">
        <v>50</v>
      </c>
      <c s="34" t="s">
        <v>2147</v>
      </c>
      <c s="34" t="s">
        <v>2148</v>
      </c>
      <c s="35" t="s">
        <v>5</v>
      </c>
      <c s="6" t="s">
        <v>2149</v>
      </c>
      <c s="36" t="s">
        <v>177</v>
      </c>
      <c s="37">
        <v>75</v>
      </c>
      <c s="36">
        <v>0.00359</v>
      </c>
      <c s="36">
        <f>ROUND(G1182*H1182,6)</f>
      </c>
      <c r="L1182" s="38">
        <v>0</v>
      </c>
      <c s="32">
        <f>ROUND(ROUND(L1182,2)*ROUND(G1182,3),2)</f>
      </c>
      <c s="36" t="s">
        <v>178</v>
      </c>
      <c>
        <f>(M1182*21)/100</f>
      </c>
      <c t="s">
        <v>28</v>
      </c>
    </row>
    <row r="1183" spans="1:5" ht="25.5">
      <c r="A1183" s="35" t="s">
        <v>57</v>
      </c>
      <c r="E1183" s="39" t="s">
        <v>2149</v>
      </c>
    </row>
    <row r="1184" spans="1:5" ht="38.25">
      <c r="A1184" s="35" t="s">
        <v>58</v>
      </c>
      <c r="E1184" s="41" t="s">
        <v>2150</v>
      </c>
    </row>
    <row r="1185" spans="1:5" ht="12.75">
      <c r="A1185" t="s">
        <v>60</v>
      </c>
      <c r="E1185" s="39" t="s">
        <v>5</v>
      </c>
    </row>
    <row r="1186" spans="1:16" ht="12.75">
      <c r="A1186" t="s">
        <v>50</v>
      </c>
      <c s="34" t="s">
        <v>2151</v>
      </c>
      <c s="34" t="s">
        <v>2152</v>
      </c>
      <c s="35" t="s">
        <v>5</v>
      </c>
      <c s="6" t="s">
        <v>2153</v>
      </c>
      <c s="36" t="s">
        <v>177</v>
      </c>
      <c s="37">
        <v>40</v>
      </c>
      <c s="36">
        <v>0.00253</v>
      </c>
      <c s="36">
        <f>ROUND(G1186*H1186,6)</f>
      </c>
      <c r="L1186" s="38">
        <v>0</v>
      </c>
      <c s="32">
        <f>ROUND(ROUND(L1186,2)*ROUND(G1186,3),2)</f>
      </c>
      <c s="36" t="s">
        <v>178</v>
      </c>
      <c>
        <f>(M1186*21)/100</f>
      </c>
      <c t="s">
        <v>28</v>
      </c>
    </row>
    <row r="1187" spans="1:5" ht="12.75">
      <c r="A1187" s="35" t="s">
        <v>57</v>
      </c>
      <c r="E1187" s="39" t="s">
        <v>2153</v>
      </c>
    </row>
    <row r="1188" spans="1:5" ht="38.25">
      <c r="A1188" s="35" t="s">
        <v>58</v>
      </c>
      <c r="E1188" s="41" t="s">
        <v>2154</v>
      </c>
    </row>
    <row r="1189" spans="1:5" ht="12.75">
      <c r="A1189" t="s">
        <v>60</v>
      </c>
      <c r="E1189" s="39" t="s">
        <v>5</v>
      </c>
    </row>
    <row r="1190" spans="1:16" ht="25.5">
      <c r="A1190" t="s">
        <v>50</v>
      </c>
      <c s="34" t="s">
        <v>2155</v>
      </c>
      <c s="34" t="s">
        <v>2156</v>
      </c>
      <c s="35" t="s">
        <v>5</v>
      </c>
      <c s="6" t="s">
        <v>2157</v>
      </c>
      <c s="36" t="s">
        <v>177</v>
      </c>
      <c s="37">
        <v>40</v>
      </c>
      <c s="36">
        <v>0.00101</v>
      </c>
      <c s="36">
        <f>ROUND(G1190*H1190,6)</f>
      </c>
      <c r="L1190" s="38">
        <v>0</v>
      </c>
      <c s="32">
        <f>ROUND(ROUND(L1190,2)*ROUND(G1190,3),2)</f>
      </c>
      <c s="36" t="s">
        <v>178</v>
      </c>
      <c>
        <f>(M1190*21)/100</f>
      </c>
      <c t="s">
        <v>28</v>
      </c>
    </row>
    <row r="1191" spans="1:5" ht="25.5">
      <c r="A1191" s="35" t="s">
        <v>57</v>
      </c>
      <c r="E1191" s="39" t="s">
        <v>2157</v>
      </c>
    </row>
    <row r="1192" spans="1:5" ht="12.75">
      <c r="A1192" s="35" t="s">
        <v>58</v>
      </c>
      <c r="E1192" s="40" t="s">
        <v>5</v>
      </c>
    </row>
    <row r="1193" spans="1:5" ht="12.75">
      <c r="A1193" t="s">
        <v>60</v>
      </c>
      <c r="E1193" s="39" t="s">
        <v>5</v>
      </c>
    </row>
    <row r="1194" spans="1:16" ht="25.5">
      <c r="A1194" t="s">
        <v>50</v>
      </c>
      <c s="34" t="s">
        <v>2158</v>
      </c>
      <c s="34" t="s">
        <v>2159</v>
      </c>
      <c s="35" t="s">
        <v>5</v>
      </c>
      <c s="6" t="s">
        <v>2160</v>
      </c>
      <c s="36" t="s">
        <v>177</v>
      </c>
      <c s="37">
        <v>85</v>
      </c>
      <c s="36">
        <v>0.00209</v>
      </c>
      <c s="36">
        <f>ROUND(G1194*H1194,6)</f>
      </c>
      <c r="L1194" s="38">
        <v>0</v>
      </c>
      <c s="32">
        <f>ROUND(ROUND(L1194,2)*ROUND(G1194,3),2)</f>
      </c>
      <c s="36" t="s">
        <v>178</v>
      </c>
      <c>
        <f>(M1194*21)/100</f>
      </c>
      <c t="s">
        <v>28</v>
      </c>
    </row>
    <row r="1195" spans="1:5" ht="25.5">
      <c r="A1195" s="35" t="s">
        <v>57</v>
      </c>
      <c r="E1195" s="39" t="s">
        <v>2160</v>
      </c>
    </row>
    <row r="1196" spans="1:5" ht="38.25">
      <c r="A1196" s="35" t="s">
        <v>58</v>
      </c>
      <c r="E1196" s="41" t="s">
        <v>2161</v>
      </c>
    </row>
    <row r="1197" spans="1:5" ht="12.75">
      <c r="A1197" t="s">
        <v>60</v>
      </c>
      <c r="E1197" s="39" t="s">
        <v>5</v>
      </c>
    </row>
    <row r="1198" spans="1:16" ht="25.5">
      <c r="A1198" t="s">
        <v>50</v>
      </c>
      <c s="34" t="s">
        <v>2162</v>
      </c>
      <c s="34" t="s">
        <v>2163</v>
      </c>
      <c s="35" t="s">
        <v>5</v>
      </c>
      <c s="6" t="s">
        <v>2164</v>
      </c>
      <c s="36" t="s">
        <v>177</v>
      </c>
      <c s="37">
        <v>130</v>
      </c>
      <c s="36">
        <v>0.00209</v>
      </c>
      <c s="36">
        <f>ROUND(G1198*H1198,6)</f>
      </c>
      <c r="L1198" s="38">
        <v>0</v>
      </c>
      <c s="32">
        <f>ROUND(ROUND(L1198,2)*ROUND(G1198,3),2)</f>
      </c>
      <c s="36" t="s">
        <v>178</v>
      </c>
      <c>
        <f>(M1198*21)/100</f>
      </c>
      <c t="s">
        <v>28</v>
      </c>
    </row>
    <row r="1199" spans="1:5" ht="25.5">
      <c r="A1199" s="35" t="s">
        <v>57</v>
      </c>
      <c r="E1199" s="39" t="s">
        <v>2164</v>
      </c>
    </row>
    <row r="1200" spans="1:5" ht="38.25">
      <c r="A1200" s="35" t="s">
        <v>58</v>
      </c>
      <c r="E1200" s="41" t="s">
        <v>2165</v>
      </c>
    </row>
    <row r="1201" spans="1:5" ht="12.75">
      <c r="A1201" t="s">
        <v>60</v>
      </c>
      <c r="E1201" s="39" t="s">
        <v>5</v>
      </c>
    </row>
    <row r="1202" spans="1:16" ht="25.5">
      <c r="A1202" t="s">
        <v>50</v>
      </c>
      <c s="34" t="s">
        <v>2166</v>
      </c>
      <c s="34" t="s">
        <v>2167</v>
      </c>
      <c s="35" t="s">
        <v>5</v>
      </c>
      <c s="6" t="s">
        <v>2168</v>
      </c>
      <c s="36" t="s">
        <v>177</v>
      </c>
      <c s="37">
        <v>27.5</v>
      </c>
      <c s="36">
        <v>0.00358</v>
      </c>
      <c s="36">
        <f>ROUND(G1202*H1202,6)</f>
      </c>
      <c r="L1202" s="38">
        <v>0</v>
      </c>
      <c s="32">
        <f>ROUND(ROUND(L1202,2)*ROUND(G1202,3),2)</f>
      </c>
      <c s="36" t="s">
        <v>178</v>
      </c>
      <c>
        <f>(M1202*21)/100</f>
      </c>
      <c t="s">
        <v>28</v>
      </c>
    </row>
    <row r="1203" spans="1:5" ht="25.5">
      <c r="A1203" s="35" t="s">
        <v>57</v>
      </c>
      <c r="E1203" s="39" t="s">
        <v>2168</v>
      </c>
    </row>
    <row r="1204" spans="1:5" ht="114.75">
      <c r="A1204" s="35" t="s">
        <v>58</v>
      </c>
      <c r="E1204" s="41" t="s">
        <v>2169</v>
      </c>
    </row>
    <row r="1205" spans="1:5" ht="12.75">
      <c r="A1205" t="s">
        <v>60</v>
      </c>
      <c r="E1205" s="39" t="s">
        <v>5</v>
      </c>
    </row>
    <row r="1206" spans="1:16" ht="25.5">
      <c r="A1206" t="s">
        <v>50</v>
      </c>
      <c s="34" t="s">
        <v>2170</v>
      </c>
      <c s="34" t="s">
        <v>2171</v>
      </c>
      <c s="35" t="s">
        <v>5</v>
      </c>
      <c s="6" t="s">
        <v>2172</v>
      </c>
      <c s="36" t="s">
        <v>177</v>
      </c>
      <c s="37">
        <v>114</v>
      </c>
      <c s="36">
        <v>0.00429</v>
      </c>
      <c s="36">
        <f>ROUND(G1206*H1206,6)</f>
      </c>
      <c r="L1206" s="38">
        <v>0</v>
      </c>
      <c s="32">
        <f>ROUND(ROUND(L1206,2)*ROUND(G1206,3),2)</f>
      </c>
      <c s="36" t="s">
        <v>178</v>
      </c>
      <c>
        <f>(M1206*21)/100</f>
      </c>
      <c t="s">
        <v>28</v>
      </c>
    </row>
    <row r="1207" spans="1:5" ht="25.5">
      <c r="A1207" s="35" t="s">
        <v>57</v>
      </c>
      <c r="E1207" s="39" t="s">
        <v>2172</v>
      </c>
    </row>
    <row r="1208" spans="1:5" ht="63.75">
      <c r="A1208" s="35" t="s">
        <v>58</v>
      </c>
      <c r="E1208" s="41" t="s">
        <v>2173</v>
      </c>
    </row>
    <row r="1209" spans="1:5" ht="12.75">
      <c r="A1209" t="s">
        <v>60</v>
      </c>
      <c r="E1209" s="39" t="s">
        <v>5</v>
      </c>
    </row>
    <row r="1210" spans="1:16" ht="38.25">
      <c r="A1210" t="s">
        <v>50</v>
      </c>
      <c s="34" t="s">
        <v>2174</v>
      </c>
      <c s="34" t="s">
        <v>2175</v>
      </c>
      <c s="35" t="s">
        <v>5</v>
      </c>
      <c s="6" t="s">
        <v>2176</v>
      </c>
      <c s="36" t="s">
        <v>214</v>
      </c>
      <c s="37">
        <v>164</v>
      </c>
      <c s="36">
        <v>0</v>
      </c>
      <c s="36">
        <f>ROUND(G1210*H1210,6)</f>
      </c>
      <c r="L1210" s="38">
        <v>0</v>
      </c>
      <c s="32">
        <f>ROUND(ROUND(L1210,2)*ROUND(G1210,3),2)</f>
      </c>
      <c s="36" t="s">
        <v>178</v>
      </c>
      <c>
        <f>(M1210*21)/100</f>
      </c>
      <c t="s">
        <v>28</v>
      </c>
    </row>
    <row r="1211" spans="1:5" ht="38.25">
      <c r="A1211" s="35" t="s">
        <v>57</v>
      </c>
      <c r="E1211" s="39" t="s">
        <v>2177</v>
      </c>
    </row>
    <row r="1212" spans="1:5" ht="38.25">
      <c r="A1212" s="35" t="s">
        <v>58</v>
      </c>
      <c r="E1212" s="40" t="s">
        <v>2178</v>
      </c>
    </row>
    <row r="1213" spans="1:5" ht="12.75">
      <c r="A1213" t="s">
        <v>60</v>
      </c>
      <c r="E1213" s="39" t="s">
        <v>5</v>
      </c>
    </row>
    <row r="1214" spans="1:16" ht="25.5">
      <c r="A1214" t="s">
        <v>50</v>
      </c>
      <c s="34" t="s">
        <v>2179</v>
      </c>
      <c s="34" t="s">
        <v>2180</v>
      </c>
      <c s="35" t="s">
        <v>5</v>
      </c>
      <c s="6" t="s">
        <v>2181</v>
      </c>
      <c s="36" t="s">
        <v>177</v>
      </c>
      <c s="37">
        <v>100</v>
      </c>
      <c s="36">
        <v>0.00199</v>
      </c>
      <c s="36">
        <f>ROUND(G1214*H1214,6)</f>
      </c>
      <c r="L1214" s="38">
        <v>0</v>
      </c>
      <c s="32">
        <f>ROUND(ROUND(L1214,2)*ROUND(G1214,3),2)</f>
      </c>
      <c s="36" t="s">
        <v>178</v>
      </c>
      <c>
        <f>(M1214*21)/100</f>
      </c>
      <c t="s">
        <v>28</v>
      </c>
    </row>
    <row r="1215" spans="1:5" ht="25.5">
      <c r="A1215" s="35" t="s">
        <v>57</v>
      </c>
      <c r="E1215" s="39" t="s">
        <v>2181</v>
      </c>
    </row>
    <row r="1216" spans="1:5" ht="38.25">
      <c r="A1216" s="35" t="s">
        <v>58</v>
      </c>
      <c r="E1216" s="41" t="s">
        <v>2182</v>
      </c>
    </row>
    <row r="1217" spans="1:5" ht="12.75">
      <c r="A1217" t="s">
        <v>60</v>
      </c>
      <c r="E1217" s="39" t="s">
        <v>5</v>
      </c>
    </row>
    <row r="1218" spans="1:16" ht="25.5">
      <c r="A1218" t="s">
        <v>50</v>
      </c>
      <c s="34" t="s">
        <v>2183</v>
      </c>
      <c s="34" t="s">
        <v>2184</v>
      </c>
      <c s="35" t="s">
        <v>5</v>
      </c>
      <c s="6" t="s">
        <v>2185</v>
      </c>
      <c s="36" t="s">
        <v>177</v>
      </c>
      <c s="37">
        <v>125</v>
      </c>
      <c s="36">
        <v>0.0035</v>
      </c>
      <c s="36">
        <f>ROUND(G1218*H1218,6)</f>
      </c>
      <c r="L1218" s="38">
        <v>0</v>
      </c>
      <c s="32">
        <f>ROUND(ROUND(L1218,2)*ROUND(G1218,3),2)</f>
      </c>
      <c s="36" t="s">
        <v>178</v>
      </c>
      <c>
        <f>(M1218*21)/100</f>
      </c>
      <c t="s">
        <v>28</v>
      </c>
    </row>
    <row r="1219" spans="1:5" ht="25.5">
      <c r="A1219" s="35" t="s">
        <v>57</v>
      </c>
      <c r="E1219" s="39" t="s">
        <v>2185</v>
      </c>
    </row>
    <row r="1220" spans="1:5" ht="114.75">
      <c r="A1220" s="35" t="s">
        <v>58</v>
      </c>
      <c r="E1220" s="41" t="s">
        <v>2186</v>
      </c>
    </row>
    <row r="1221" spans="1:5" ht="12.75">
      <c r="A1221" t="s">
        <v>60</v>
      </c>
      <c r="E1221" s="39" t="s">
        <v>5</v>
      </c>
    </row>
    <row r="1222" spans="1:16" ht="25.5">
      <c r="A1222" t="s">
        <v>50</v>
      </c>
      <c s="34" t="s">
        <v>2187</v>
      </c>
      <c s="34" t="s">
        <v>2188</v>
      </c>
      <c s="35" t="s">
        <v>5</v>
      </c>
      <c s="6" t="s">
        <v>2189</v>
      </c>
      <c s="36" t="s">
        <v>177</v>
      </c>
      <c s="37">
        <v>130</v>
      </c>
      <c s="36">
        <v>0.00169</v>
      </c>
      <c s="36">
        <f>ROUND(G1222*H1222,6)</f>
      </c>
      <c r="L1222" s="38">
        <v>0</v>
      </c>
      <c s="32">
        <f>ROUND(ROUND(L1222,2)*ROUND(G1222,3),2)</f>
      </c>
      <c s="36" t="s">
        <v>178</v>
      </c>
      <c>
        <f>(M1222*21)/100</f>
      </c>
      <c t="s">
        <v>28</v>
      </c>
    </row>
    <row r="1223" spans="1:5" ht="25.5">
      <c r="A1223" s="35" t="s">
        <v>57</v>
      </c>
      <c r="E1223" s="39" t="s">
        <v>2189</v>
      </c>
    </row>
    <row r="1224" spans="1:5" ht="38.25">
      <c r="A1224" s="35" t="s">
        <v>58</v>
      </c>
      <c r="E1224" s="41" t="s">
        <v>2190</v>
      </c>
    </row>
    <row r="1225" spans="1:5" ht="12.75">
      <c r="A1225" t="s">
        <v>60</v>
      </c>
      <c r="E1225" s="39" t="s">
        <v>5</v>
      </c>
    </row>
    <row r="1226" spans="1:16" ht="25.5">
      <c r="A1226" t="s">
        <v>50</v>
      </c>
      <c s="34" t="s">
        <v>2191</v>
      </c>
      <c s="34" t="s">
        <v>2192</v>
      </c>
      <c s="35" t="s">
        <v>5</v>
      </c>
      <c s="6" t="s">
        <v>2193</v>
      </c>
      <c s="36" t="s">
        <v>214</v>
      </c>
      <c s="37">
        <v>22</v>
      </c>
      <c s="36">
        <v>0.00025</v>
      </c>
      <c s="36">
        <f>ROUND(G1226*H1226,6)</f>
      </c>
      <c r="L1226" s="38">
        <v>0</v>
      </c>
      <c s="32">
        <f>ROUND(ROUND(L1226,2)*ROUND(G1226,3),2)</f>
      </c>
      <c s="36" t="s">
        <v>178</v>
      </c>
      <c>
        <f>(M1226*21)/100</f>
      </c>
      <c t="s">
        <v>28</v>
      </c>
    </row>
    <row r="1227" spans="1:5" ht="25.5">
      <c r="A1227" s="35" t="s">
        <v>57</v>
      </c>
      <c r="E1227" s="39" t="s">
        <v>2193</v>
      </c>
    </row>
    <row r="1228" spans="1:5" ht="25.5">
      <c r="A1228" s="35" t="s">
        <v>58</v>
      </c>
      <c r="E1228" s="40" t="s">
        <v>2194</v>
      </c>
    </row>
    <row r="1229" spans="1:5" ht="12.75">
      <c r="A1229" t="s">
        <v>60</v>
      </c>
      <c r="E1229" s="39" t="s">
        <v>5</v>
      </c>
    </row>
    <row r="1230" spans="1:16" ht="25.5">
      <c r="A1230" t="s">
        <v>50</v>
      </c>
      <c s="34" t="s">
        <v>2195</v>
      </c>
      <c s="34" t="s">
        <v>2196</v>
      </c>
      <c s="35" t="s">
        <v>5</v>
      </c>
      <c s="6" t="s">
        <v>2197</v>
      </c>
      <c s="36" t="s">
        <v>214</v>
      </c>
      <c s="37">
        <v>22</v>
      </c>
      <c s="36">
        <v>0.00036</v>
      </c>
      <c s="36">
        <f>ROUND(G1230*H1230,6)</f>
      </c>
      <c r="L1230" s="38">
        <v>0</v>
      </c>
      <c s="32">
        <f>ROUND(ROUND(L1230,2)*ROUND(G1230,3),2)</f>
      </c>
      <c s="36" t="s">
        <v>2141</v>
      </c>
      <c>
        <f>(M1230*21)/100</f>
      </c>
      <c t="s">
        <v>28</v>
      </c>
    </row>
    <row r="1231" spans="1:5" ht="25.5">
      <c r="A1231" s="35" t="s">
        <v>57</v>
      </c>
      <c r="E1231" s="39" t="s">
        <v>2197</v>
      </c>
    </row>
    <row r="1232" spans="1:5" ht="38.25">
      <c r="A1232" s="35" t="s">
        <v>58</v>
      </c>
      <c r="E1232" s="41" t="s">
        <v>2198</v>
      </c>
    </row>
    <row r="1233" spans="1:5" ht="12.75">
      <c r="A1233" t="s">
        <v>60</v>
      </c>
      <c r="E1233" s="39" t="s">
        <v>5</v>
      </c>
    </row>
    <row r="1234" spans="1:16" ht="25.5">
      <c r="A1234" t="s">
        <v>50</v>
      </c>
      <c s="34" t="s">
        <v>2199</v>
      </c>
      <c s="34" t="s">
        <v>2200</v>
      </c>
      <c s="35" t="s">
        <v>5</v>
      </c>
      <c s="6" t="s">
        <v>2201</v>
      </c>
      <c s="36" t="s">
        <v>177</v>
      </c>
      <c s="37">
        <v>85</v>
      </c>
      <c s="36">
        <v>0.00377</v>
      </c>
      <c s="36">
        <f>ROUND(G1234*H1234,6)</f>
      </c>
      <c r="L1234" s="38">
        <v>0</v>
      </c>
      <c s="32">
        <f>ROUND(ROUND(L1234,2)*ROUND(G1234,3),2)</f>
      </c>
      <c s="36" t="s">
        <v>178</v>
      </c>
      <c>
        <f>(M1234*21)/100</f>
      </c>
      <c t="s">
        <v>28</v>
      </c>
    </row>
    <row r="1235" spans="1:5" ht="25.5">
      <c r="A1235" s="35" t="s">
        <v>57</v>
      </c>
      <c r="E1235" s="39" t="s">
        <v>2201</v>
      </c>
    </row>
    <row r="1236" spans="1:5" ht="38.25">
      <c r="A1236" s="35" t="s">
        <v>58</v>
      </c>
      <c r="E1236" s="41" t="s">
        <v>2202</v>
      </c>
    </row>
    <row r="1237" spans="1:5" ht="12.75">
      <c r="A1237" t="s">
        <v>60</v>
      </c>
      <c r="E1237" s="39" t="s">
        <v>5</v>
      </c>
    </row>
    <row r="1238" spans="1:16" ht="25.5">
      <c r="A1238" t="s">
        <v>50</v>
      </c>
      <c s="34" t="s">
        <v>2203</v>
      </c>
      <c s="34" t="s">
        <v>1797</v>
      </c>
      <c s="35" t="s">
        <v>5</v>
      </c>
      <c s="6" t="s">
        <v>1798</v>
      </c>
      <c s="36" t="s">
        <v>55</v>
      </c>
      <c s="37">
        <v>2.868</v>
      </c>
      <c s="36">
        <v>0</v>
      </c>
      <c s="36">
        <f>ROUND(G1238*H1238,6)</f>
      </c>
      <c r="L1238" s="38">
        <v>0</v>
      </c>
      <c s="32">
        <f>ROUND(ROUND(L1238,2)*ROUND(G1238,3),2)</f>
      </c>
      <c s="36" t="s">
        <v>178</v>
      </c>
      <c>
        <f>(M1238*21)/100</f>
      </c>
      <c t="s">
        <v>28</v>
      </c>
    </row>
    <row r="1239" spans="1:5" ht="25.5">
      <c r="A1239" s="35" t="s">
        <v>57</v>
      </c>
      <c r="E1239" s="39" t="s">
        <v>1798</v>
      </c>
    </row>
    <row r="1240" spans="1:5" ht="38.25">
      <c r="A1240" s="35" t="s">
        <v>58</v>
      </c>
      <c r="E1240" s="41" t="s">
        <v>2204</v>
      </c>
    </row>
    <row r="1241" spans="1:5" ht="12.75">
      <c r="A1241" t="s">
        <v>60</v>
      </c>
      <c r="E1241" s="39" t="s">
        <v>5</v>
      </c>
    </row>
    <row r="1242" spans="1:16" ht="25.5">
      <c r="A1242" t="s">
        <v>50</v>
      </c>
      <c s="34" t="s">
        <v>2205</v>
      </c>
      <c s="34" t="s">
        <v>71</v>
      </c>
      <c s="35" t="s">
        <v>72</v>
      </c>
      <c s="6" t="s">
        <v>1020</v>
      </c>
      <c s="36" t="s">
        <v>55</v>
      </c>
      <c s="37">
        <v>2.868</v>
      </c>
      <c s="36">
        <v>0</v>
      </c>
      <c s="36">
        <f>ROUND(G1242*H1242,6)</f>
      </c>
      <c r="L1242" s="38">
        <v>0</v>
      </c>
      <c s="32">
        <f>ROUND(ROUND(L1242,2)*ROUND(G1242,3),2)</f>
      </c>
      <c s="36" t="s">
        <v>256</v>
      </c>
      <c>
        <f>(M1242*21)/100</f>
      </c>
      <c t="s">
        <v>28</v>
      </c>
    </row>
    <row r="1243" spans="1:5" ht="25.5">
      <c r="A1243" s="35" t="s">
        <v>57</v>
      </c>
      <c r="E1243" s="39" t="s">
        <v>1020</v>
      </c>
    </row>
    <row r="1244" spans="1:5" ht="25.5">
      <c r="A1244" s="35" t="s">
        <v>58</v>
      </c>
      <c r="E1244" s="40" t="s">
        <v>2206</v>
      </c>
    </row>
    <row r="1245" spans="1:5" ht="102">
      <c r="A1245" t="s">
        <v>60</v>
      </c>
      <c r="E1245" s="39" t="s">
        <v>258</v>
      </c>
    </row>
    <row r="1246" spans="1:16" ht="25.5">
      <c r="A1246" t="s">
        <v>50</v>
      </c>
      <c s="34" t="s">
        <v>2207</v>
      </c>
      <c s="34" t="s">
        <v>2208</v>
      </c>
      <c s="35" t="s">
        <v>5</v>
      </c>
      <c s="6" t="s">
        <v>2209</v>
      </c>
      <c s="36" t="s">
        <v>214</v>
      </c>
      <c s="37">
        <v>1</v>
      </c>
      <c s="36">
        <v>0</v>
      </c>
      <c s="36">
        <f>ROUND(G1246*H1246,6)</f>
      </c>
      <c r="L1246" s="38">
        <v>0</v>
      </c>
      <c s="32">
        <f>ROUND(ROUND(L1246,2)*ROUND(G1246,3),2)</f>
      </c>
      <c s="36" t="s">
        <v>178</v>
      </c>
      <c>
        <f>(M1246*21)/100</f>
      </c>
      <c t="s">
        <v>28</v>
      </c>
    </row>
    <row r="1247" spans="1:5" ht="25.5">
      <c r="A1247" s="35" t="s">
        <v>57</v>
      </c>
      <c r="E1247" s="39" t="s">
        <v>2209</v>
      </c>
    </row>
    <row r="1248" spans="1:5" ht="63.75">
      <c r="A1248" s="35" t="s">
        <v>58</v>
      </c>
      <c r="E1248" s="41" t="s">
        <v>2210</v>
      </c>
    </row>
    <row r="1249" spans="1:5" ht="12.75">
      <c r="A1249" t="s">
        <v>60</v>
      </c>
      <c r="E1249" s="39" t="s">
        <v>5</v>
      </c>
    </row>
    <row r="1250" spans="1:16" ht="25.5">
      <c r="A1250" t="s">
        <v>50</v>
      </c>
      <c s="34" t="s">
        <v>2211</v>
      </c>
      <c s="34" t="s">
        <v>2212</v>
      </c>
      <c s="35" t="s">
        <v>5</v>
      </c>
      <c s="6" t="s">
        <v>2213</v>
      </c>
      <c s="36" t="s">
        <v>214</v>
      </c>
      <c s="37">
        <v>1</v>
      </c>
      <c s="36">
        <v>0</v>
      </c>
      <c s="36">
        <f>ROUND(G1250*H1250,6)</f>
      </c>
      <c r="L1250" s="38">
        <v>0</v>
      </c>
      <c s="32">
        <f>ROUND(ROUND(L1250,2)*ROUND(G1250,3),2)</f>
      </c>
      <c s="36" t="s">
        <v>56</v>
      </c>
      <c>
        <f>(M1250*21)/100</f>
      </c>
      <c t="s">
        <v>28</v>
      </c>
    </row>
    <row r="1251" spans="1:5" ht="25.5">
      <c r="A1251" s="35" t="s">
        <v>57</v>
      </c>
      <c r="E1251" s="39" t="s">
        <v>2213</v>
      </c>
    </row>
    <row r="1252" spans="1:5" ht="12.75">
      <c r="A1252" s="35" t="s">
        <v>58</v>
      </c>
      <c r="E1252" s="40" t="s">
        <v>5</v>
      </c>
    </row>
    <row r="1253" spans="1:5" ht="12.75">
      <c r="A1253" t="s">
        <v>60</v>
      </c>
      <c r="E1253" s="39" t="s">
        <v>5</v>
      </c>
    </row>
    <row r="1254" spans="1:16" ht="25.5">
      <c r="A1254" t="s">
        <v>50</v>
      </c>
      <c s="34" t="s">
        <v>2214</v>
      </c>
      <c s="34" t="s">
        <v>2215</v>
      </c>
      <c s="35" t="s">
        <v>5</v>
      </c>
      <c s="6" t="s">
        <v>2216</v>
      </c>
      <c s="36" t="s">
        <v>214</v>
      </c>
      <c s="37">
        <v>2</v>
      </c>
      <c s="36">
        <v>0</v>
      </c>
      <c s="36">
        <f>ROUND(G1254*H1254,6)</f>
      </c>
      <c r="L1254" s="38">
        <v>0</v>
      </c>
      <c s="32">
        <f>ROUND(ROUND(L1254,2)*ROUND(G1254,3),2)</f>
      </c>
      <c s="36" t="s">
        <v>56</v>
      </c>
      <c>
        <f>(M1254*21)/100</f>
      </c>
      <c t="s">
        <v>28</v>
      </c>
    </row>
    <row r="1255" spans="1:5" ht="38.25">
      <c r="A1255" s="35" t="s">
        <v>57</v>
      </c>
      <c r="E1255" s="39" t="s">
        <v>2217</v>
      </c>
    </row>
    <row r="1256" spans="1:5" ht="12.75">
      <c r="A1256" s="35" t="s">
        <v>58</v>
      </c>
      <c r="E1256" s="40" t="s">
        <v>5</v>
      </c>
    </row>
    <row r="1257" spans="1:5" ht="12.75">
      <c r="A1257" t="s">
        <v>60</v>
      </c>
      <c r="E1257" s="39" t="s">
        <v>5</v>
      </c>
    </row>
    <row r="1258" spans="1:16" ht="25.5">
      <c r="A1258" t="s">
        <v>50</v>
      </c>
      <c s="34" t="s">
        <v>2218</v>
      </c>
      <c s="34" t="s">
        <v>2219</v>
      </c>
      <c s="35" t="s">
        <v>5</v>
      </c>
      <c s="6" t="s">
        <v>2220</v>
      </c>
      <c s="36" t="s">
        <v>532</v>
      </c>
      <c s="37">
        <v>776.101</v>
      </c>
      <c s="36">
        <v>0</v>
      </c>
      <c s="36">
        <f>ROUND(G1258*H1258,6)</f>
      </c>
      <c r="L1258" s="38">
        <v>0</v>
      </c>
      <c s="32">
        <f>ROUND(ROUND(L1258,2)*ROUND(G1258,3),2)</f>
      </c>
      <c s="36" t="s">
        <v>178</v>
      </c>
      <c>
        <f>(M1258*21)/100</f>
      </c>
      <c t="s">
        <v>28</v>
      </c>
    </row>
    <row r="1259" spans="1:5" ht="25.5">
      <c r="A1259" s="35" t="s">
        <v>57</v>
      </c>
      <c r="E1259" s="39" t="s">
        <v>2220</v>
      </c>
    </row>
    <row r="1260" spans="1:5" ht="63.75">
      <c r="A1260" s="35" t="s">
        <v>58</v>
      </c>
      <c r="E1260" s="41" t="s">
        <v>2221</v>
      </c>
    </row>
    <row r="1261" spans="1:5" ht="12.75">
      <c r="A1261" t="s">
        <v>60</v>
      </c>
      <c r="E1261" s="39" t="s">
        <v>5</v>
      </c>
    </row>
    <row r="1262" spans="1:16" ht="12.75">
      <c r="A1262" t="s">
        <v>50</v>
      </c>
      <c s="34" t="s">
        <v>2222</v>
      </c>
      <c s="34" t="s">
        <v>2223</v>
      </c>
      <c s="35" t="s">
        <v>5</v>
      </c>
      <c s="6" t="s">
        <v>2224</v>
      </c>
      <c s="36" t="s">
        <v>532</v>
      </c>
      <c s="37">
        <v>853.711</v>
      </c>
      <c s="36">
        <v>0</v>
      </c>
      <c s="36">
        <f>ROUND(G1262*H1262,6)</f>
      </c>
      <c r="L1262" s="38">
        <v>0</v>
      </c>
      <c s="32">
        <f>ROUND(ROUND(L1262,2)*ROUND(G1262,3),2)</f>
      </c>
      <c s="36" t="s">
        <v>56</v>
      </c>
      <c>
        <f>(M1262*21)/100</f>
      </c>
      <c t="s">
        <v>28</v>
      </c>
    </row>
    <row r="1263" spans="1:5" ht="12.75">
      <c r="A1263" s="35" t="s">
        <v>57</v>
      </c>
      <c r="E1263" s="39" t="s">
        <v>2224</v>
      </c>
    </row>
    <row r="1264" spans="1:5" ht="12.75">
      <c r="A1264" s="35" t="s">
        <v>58</v>
      </c>
      <c r="E1264" s="40" t="s">
        <v>5</v>
      </c>
    </row>
    <row r="1265" spans="1:5" ht="12.75">
      <c r="A1265" t="s">
        <v>60</v>
      </c>
      <c r="E1265" s="39" t="s">
        <v>5</v>
      </c>
    </row>
    <row r="1266" spans="1:16" ht="25.5">
      <c r="A1266" t="s">
        <v>50</v>
      </c>
      <c s="34" t="s">
        <v>2225</v>
      </c>
      <c s="34" t="s">
        <v>2226</v>
      </c>
      <c s="35" t="s">
        <v>5</v>
      </c>
      <c s="6" t="s">
        <v>2227</v>
      </c>
      <c s="36" t="s">
        <v>55</v>
      </c>
      <c s="37">
        <v>4.167</v>
      </c>
      <c s="36">
        <v>0</v>
      </c>
      <c s="36">
        <f>ROUND(G1266*H1266,6)</f>
      </c>
      <c r="L1266" s="38">
        <v>0</v>
      </c>
      <c s="32">
        <f>ROUND(ROUND(L1266,2)*ROUND(G1266,3),2)</f>
      </c>
      <c s="36" t="s">
        <v>178</v>
      </c>
      <c>
        <f>(M1266*21)/100</f>
      </c>
      <c t="s">
        <v>28</v>
      </c>
    </row>
    <row r="1267" spans="1:5" ht="25.5">
      <c r="A1267" s="35" t="s">
        <v>57</v>
      </c>
      <c r="E1267" s="39" t="s">
        <v>2227</v>
      </c>
    </row>
    <row r="1268" spans="1:5" ht="12.75">
      <c r="A1268" s="35" t="s">
        <v>58</v>
      </c>
      <c r="E1268" s="40" t="s">
        <v>5</v>
      </c>
    </row>
    <row r="1269" spans="1:5" ht="12.75">
      <c r="A1269" t="s">
        <v>60</v>
      </c>
      <c r="E1269" s="39" t="s">
        <v>5</v>
      </c>
    </row>
    <row r="1270" spans="1:16" ht="38.25">
      <c r="A1270" t="s">
        <v>50</v>
      </c>
      <c s="34" t="s">
        <v>2228</v>
      </c>
      <c s="34" t="s">
        <v>2229</v>
      </c>
      <c s="35" t="s">
        <v>5</v>
      </c>
      <c s="6" t="s">
        <v>2230</v>
      </c>
      <c s="36" t="s">
        <v>55</v>
      </c>
      <c s="37">
        <v>4.167</v>
      </c>
      <c s="36">
        <v>0</v>
      </c>
      <c s="36">
        <f>ROUND(G1270*H1270,6)</f>
      </c>
      <c r="L1270" s="38">
        <v>0</v>
      </c>
      <c s="32">
        <f>ROUND(ROUND(L1270,2)*ROUND(G1270,3),2)</f>
      </c>
      <c s="36" t="s">
        <v>178</v>
      </c>
      <c>
        <f>(M1270*21)/100</f>
      </c>
      <c t="s">
        <v>28</v>
      </c>
    </row>
    <row r="1271" spans="1:5" ht="38.25">
      <c r="A1271" s="35" t="s">
        <v>57</v>
      </c>
      <c r="E1271" s="39" t="s">
        <v>2231</v>
      </c>
    </row>
    <row r="1272" spans="1:5" ht="12.75">
      <c r="A1272" s="35" t="s">
        <v>58</v>
      </c>
      <c r="E1272" s="40" t="s">
        <v>5</v>
      </c>
    </row>
    <row r="1273" spans="1:5" ht="12.75">
      <c r="A1273" t="s">
        <v>60</v>
      </c>
      <c r="E1273" s="39" t="s">
        <v>5</v>
      </c>
    </row>
    <row r="1274" spans="1:13" ht="12.75">
      <c r="A1274" t="s">
        <v>47</v>
      </c>
      <c r="C1274" s="31" t="s">
        <v>2232</v>
      </c>
      <c r="E1274" s="33" t="s">
        <v>2233</v>
      </c>
      <c r="J1274" s="32">
        <f>0</f>
      </c>
      <c s="32">
        <f>0</f>
      </c>
      <c s="32">
        <f>0+L1275+L1279+L1283+L1287</f>
      </c>
      <c s="32">
        <f>0+M1275+M1279+M1283+M1287</f>
      </c>
    </row>
    <row r="1275" spans="1:16" ht="12.75">
      <c r="A1275" t="s">
        <v>50</v>
      </c>
      <c s="34" t="s">
        <v>2234</v>
      </c>
      <c s="34" t="s">
        <v>2235</v>
      </c>
      <c s="35" t="s">
        <v>5</v>
      </c>
      <c s="6" t="s">
        <v>2236</v>
      </c>
      <c s="36" t="s">
        <v>532</v>
      </c>
      <c s="37">
        <v>746.101</v>
      </c>
      <c s="36">
        <v>0</v>
      </c>
      <c s="36">
        <f>ROUND(G1275*H1275,6)</f>
      </c>
      <c r="L1275" s="38">
        <v>0</v>
      </c>
      <c s="32">
        <f>ROUND(ROUND(L1275,2)*ROUND(G1275,3),2)</f>
      </c>
      <c s="36" t="s">
        <v>178</v>
      </c>
      <c>
        <f>(M1275*21)/100</f>
      </c>
      <c t="s">
        <v>28</v>
      </c>
    </row>
    <row r="1276" spans="1:5" ht="12.75">
      <c r="A1276" s="35" t="s">
        <v>57</v>
      </c>
      <c r="E1276" s="39" t="s">
        <v>2236</v>
      </c>
    </row>
    <row r="1277" spans="1:5" ht="127.5">
      <c r="A1277" s="35" t="s">
        <v>58</v>
      </c>
      <c r="E1277" s="41" t="s">
        <v>2237</v>
      </c>
    </row>
    <row r="1278" spans="1:5" ht="12.75">
      <c r="A1278" t="s">
        <v>60</v>
      </c>
      <c r="E1278" s="39" t="s">
        <v>5</v>
      </c>
    </row>
    <row r="1279" spans="1:16" ht="25.5">
      <c r="A1279" t="s">
        <v>50</v>
      </c>
      <c s="34" t="s">
        <v>2238</v>
      </c>
      <c s="34" t="s">
        <v>2239</v>
      </c>
      <c s="35" t="s">
        <v>5</v>
      </c>
      <c s="6" t="s">
        <v>2240</v>
      </c>
      <c s="36" t="s">
        <v>177</v>
      </c>
      <c s="37">
        <v>78.73</v>
      </c>
      <c s="36">
        <v>0</v>
      </c>
      <c s="36">
        <f>ROUND(G1279*H1279,6)</f>
      </c>
      <c r="L1279" s="38">
        <v>0</v>
      </c>
      <c s="32">
        <f>ROUND(ROUND(L1279,2)*ROUND(G1279,3),2)</f>
      </c>
      <c s="36" t="s">
        <v>178</v>
      </c>
      <c>
        <f>(M1279*21)/100</f>
      </c>
      <c t="s">
        <v>28</v>
      </c>
    </row>
    <row r="1280" spans="1:5" ht="25.5">
      <c r="A1280" s="35" t="s">
        <v>57</v>
      </c>
      <c r="E1280" s="39" t="s">
        <v>2240</v>
      </c>
    </row>
    <row r="1281" spans="1:5" ht="38.25">
      <c r="A1281" s="35" t="s">
        <v>58</v>
      </c>
      <c r="E1281" s="41" t="s">
        <v>2241</v>
      </c>
    </row>
    <row r="1282" spans="1:5" ht="12.75">
      <c r="A1282" t="s">
        <v>60</v>
      </c>
      <c r="E1282" s="39" t="s">
        <v>5</v>
      </c>
    </row>
    <row r="1283" spans="1:16" ht="25.5">
      <c r="A1283" t="s">
        <v>50</v>
      </c>
      <c s="34" t="s">
        <v>2242</v>
      </c>
      <c s="34" t="s">
        <v>1797</v>
      </c>
      <c s="35" t="s">
        <v>5</v>
      </c>
      <c s="6" t="s">
        <v>1798</v>
      </c>
      <c s="36" t="s">
        <v>55</v>
      </c>
      <c s="37">
        <v>13.63</v>
      </c>
      <c s="36">
        <v>0</v>
      </c>
      <c s="36">
        <f>ROUND(G1283*H1283,6)</f>
      </c>
      <c r="L1283" s="38">
        <v>0</v>
      </c>
      <c s="32">
        <f>ROUND(ROUND(L1283,2)*ROUND(G1283,3),2)</f>
      </c>
      <c s="36" t="s">
        <v>178</v>
      </c>
      <c>
        <f>(M1283*21)/100</f>
      </c>
      <c t="s">
        <v>28</v>
      </c>
    </row>
    <row r="1284" spans="1:5" ht="25.5">
      <c r="A1284" s="35" t="s">
        <v>57</v>
      </c>
      <c r="E1284" s="39" t="s">
        <v>1798</v>
      </c>
    </row>
    <row r="1285" spans="1:5" ht="38.25">
      <c r="A1285" s="35" t="s">
        <v>58</v>
      </c>
      <c r="E1285" s="41" t="s">
        <v>2243</v>
      </c>
    </row>
    <row r="1286" spans="1:5" ht="12.75">
      <c r="A1286" t="s">
        <v>60</v>
      </c>
      <c r="E1286" s="39" t="s">
        <v>5</v>
      </c>
    </row>
    <row r="1287" spans="1:16" ht="38.25">
      <c r="A1287" t="s">
        <v>50</v>
      </c>
      <c s="34" t="s">
        <v>2244</v>
      </c>
      <c s="34" t="s">
        <v>106</v>
      </c>
      <c s="35" t="s">
        <v>107</v>
      </c>
      <c s="6" t="s">
        <v>108</v>
      </c>
      <c s="36" t="s">
        <v>55</v>
      </c>
      <c s="37">
        <v>13.63</v>
      </c>
      <c s="36">
        <v>0</v>
      </c>
      <c s="36">
        <f>ROUND(G1287*H1287,6)</f>
      </c>
      <c r="L1287" s="38">
        <v>0</v>
      </c>
      <c s="32">
        <f>ROUND(ROUND(L1287,2)*ROUND(G1287,3),2)</f>
      </c>
      <c s="36" t="s">
        <v>256</v>
      </c>
      <c>
        <f>(M1287*21)/100</f>
      </c>
      <c t="s">
        <v>28</v>
      </c>
    </row>
    <row r="1288" spans="1:5" ht="38.25">
      <c r="A1288" s="35" t="s">
        <v>57</v>
      </c>
      <c r="E1288" s="39" t="s">
        <v>109</v>
      </c>
    </row>
    <row r="1289" spans="1:5" ht="25.5">
      <c r="A1289" s="35" t="s">
        <v>58</v>
      </c>
      <c r="E1289" s="40" t="s">
        <v>2245</v>
      </c>
    </row>
    <row r="1290" spans="1:5" ht="102">
      <c r="A1290" t="s">
        <v>60</v>
      </c>
      <c r="E1290" s="39" t="s">
        <v>258</v>
      </c>
    </row>
    <row r="1291" spans="1:13" ht="12.75">
      <c r="A1291" t="s">
        <v>47</v>
      </c>
      <c r="C1291" s="31" t="s">
        <v>2246</v>
      </c>
      <c r="E1291" s="33" t="s">
        <v>2247</v>
      </c>
      <c r="J1291" s="32">
        <f>0</f>
      </c>
      <c s="32">
        <f>0</f>
      </c>
      <c s="32">
        <f>0+L1292+L1296+L1300+L1304+L1308+L1312+L1316+L1320+L1324+L1328+L1332+L1336+L1340+L1344+L1348+L1352+L1356+L1360+L1364+L1368+L1372+L1376+L1380+L1384+L1388+L1392+L1396+L1400+L1404+L1408+L1412+L1416+L1420+L1424+L1428+L1432+L1436+L1440+L1444+L1448+L1452+L1456+L1460+L1464+L1468+L1472+L1476+L1480+L1484+L1488+L1492+L1496</f>
      </c>
      <c s="32">
        <f>0+M1292+M1296+M1300+M1304+M1308+M1312+M1316+M1320+M1324+M1328+M1332+M1336+M1340+M1344+M1348+M1352+M1356+M1360+M1364+M1368+M1372+M1376+M1380+M1384+M1388+M1392+M1396+M1400+M1404+M1408+M1412+M1416+M1420+M1424+M1428+M1432+M1436+M1440+M1444+M1448+M1452+M1456+M1460+M1464+M1468+M1472+M1476+M1480+M1484+M1488+M1492+M1496</f>
      </c>
    </row>
    <row r="1292" spans="1:16" ht="25.5">
      <c r="A1292" t="s">
        <v>50</v>
      </c>
      <c s="34" t="s">
        <v>2248</v>
      </c>
      <c s="34" t="s">
        <v>2249</v>
      </c>
      <c s="35" t="s">
        <v>5</v>
      </c>
      <c s="6" t="s">
        <v>2250</v>
      </c>
      <c s="36" t="s">
        <v>214</v>
      </c>
      <c s="37">
        <v>10</v>
      </c>
      <c s="36">
        <v>0</v>
      </c>
      <c s="36">
        <f>ROUND(G1292*H1292,6)</f>
      </c>
      <c r="L1292" s="38">
        <v>0</v>
      </c>
      <c s="32">
        <f>ROUND(ROUND(L1292,2)*ROUND(G1292,3),2)</f>
      </c>
      <c s="36" t="s">
        <v>178</v>
      </c>
      <c>
        <f>(M1292*21)/100</f>
      </c>
      <c t="s">
        <v>28</v>
      </c>
    </row>
    <row r="1293" spans="1:5" ht="38.25">
      <c r="A1293" s="35" t="s">
        <v>57</v>
      </c>
      <c r="E1293" s="39" t="s">
        <v>2251</v>
      </c>
    </row>
    <row r="1294" spans="1:5" ht="63.75">
      <c r="A1294" s="35" t="s">
        <v>58</v>
      </c>
      <c r="E1294" s="41" t="s">
        <v>2252</v>
      </c>
    </row>
    <row r="1295" spans="1:5" ht="12.75">
      <c r="A1295" t="s">
        <v>60</v>
      </c>
      <c r="E1295" s="39" t="s">
        <v>5</v>
      </c>
    </row>
    <row r="1296" spans="1:16" ht="25.5">
      <c r="A1296" t="s">
        <v>50</v>
      </c>
      <c s="34" t="s">
        <v>2253</v>
      </c>
      <c s="34" t="s">
        <v>2254</v>
      </c>
      <c s="35" t="s">
        <v>5</v>
      </c>
      <c s="6" t="s">
        <v>2250</v>
      </c>
      <c s="36" t="s">
        <v>214</v>
      </c>
      <c s="37">
        <v>55</v>
      </c>
      <c s="36">
        <v>0</v>
      </c>
      <c s="36">
        <f>ROUND(G1296*H1296,6)</f>
      </c>
      <c r="L1296" s="38">
        <v>0</v>
      </c>
      <c s="32">
        <f>ROUND(ROUND(L1296,2)*ROUND(G1296,3),2)</f>
      </c>
      <c s="36" t="s">
        <v>178</v>
      </c>
      <c>
        <f>(M1296*21)/100</f>
      </c>
      <c t="s">
        <v>28</v>
      </c>
    </row>
    <row r="1297" spans="1:5" ht="38.25">
      <c r="A1297" s="35" t="s">
        <v>57</v>
      </c>
      <c r="E1297" s="39" t="s">
        <v>2255</v>
      </c>
    </row>
    <row r="1298" spans="1:5" ht="102">
      <c r="A1298" s="35" t="s">
        <v>58</v>
      </c>
      <c r="E1298" s="41" t="s">
        <v>2256</v>
      </c>
    </row>
    <row r="1299" spans="1:5" ht="12.75">
      <c r="A1299" t="s">
        <v>60</v>
      </c>
      <c r="E1299" s="39" t="s">
        <v>5</v>
      </c>
    </row>
    <row r="1300" spans="1:16" ht="25.5">
      <c r="A1300" t="s">
        <v>50</v>
      </c>
      <c s="34" t="s">
        <v>2257</v>
      </c>
      <c s="34" t="s">
        <v>2258</v>
      </c>
      <c s="35" t="s">
        <v>5</v>
      </c>
      <c s="6" t="s">
        <v>2259</v>
      </c>
      <c s="36" t="s">
        <v>214</v>
      </c>
      <c s="37">
        <v>1</v>
      </c>
      <c s="36">
        <v>0</v>
      </c>
      <c s="36">
        <f>ROUND(G1300*H1300,6)</f>
      </c>
      <c r="L1300" s="38">
        <v>0</v>
      </c>
      <c s="32">
        <f>ROUND(ROUND(L1300,2)*ROUND(G1300,3),2)</f>
      </c>
      <c s="36" t="s">
        <v>178</v>
      </c>
      <c>
        <f>(M1300*21)/100</f>
      </c>
      <c t="s">
        <v>28</v>
      </c>
    </row>
    <row r="1301" spans="1:5" ht="25.5">
      <c r="A1301" s="35" t="s">
        <v>57</v>
      </c>
      <c r="E1301" s="39" t="s">
        <v>2259</v>
      </c>
    </row>
    <row r="1302" spans="1:5" ht="63.75">
      <c r="A1302" s="35" t="s">
        <v>58</v>
      </c>
      <c r="E1302" s="41" t="s">
        <v>2260</v>
      </c>
    </row>
    <row r="1303" spans="1:5" ht="12.75">
      <c r="A1303" t="s">
        <v>60</v>
      </c>
      <c r="E1303" s="39" t="s">
        <v>5</v>
      </c>
    </row>
    <row r="1304" spans="1:16" ht="25.5">
      <c r="A1304" t="s">
        <v>50</v>
      </c>
      <c s="34" t="s">
        <v>2261</v>
      </c>
      <c s="34" t="s">
        <v>2262</v>
      </c>
      <c s="35" t="s">
        <v>5</v>
      </c>
      <c s="6" t="s">
        <v>2263</v>
      </c>
      <c s="36" t="s">
        <v>214</v>
      </c>
      <c s="37">
        <v>55</v>
      </c>
      <c s="36">
        <v>0</v>
      </c>
      <c s="36">
        <f>ROUND(G1304*H1304,6)</f>
      </c>
      <c r="L1304" s="38">
        <v>0</v>
      </c>
      <c s="32">
        <f>ROUND(ROUND(L1304,2)*ROUND(G1304,3),2)</f>
      </c>
      <c s="36" t="s">
        <v>178</v>
      </c>
      <c>
        <f>(M1304*21)/100</f>
      </c>
      <c t="s">
        <v>28</v>
      </c>
    </row>
    <row r="1305" spans="1:5" ht="25.5">
      <c r="A1305" s="35" t="s">
        <v>57</v>
      </c>
      <c r="E1305" s="39" t="s">
        <v>2263</v>
      </c>
    </row>
    <row r="1306" spans="1:5" ht="76.5">
      <c r="A1306" s="35" t="s">
        <v>58</v>
      </c>
      <c r="E1306" s="41" t="s">
        <v>2264</v>
      </c>
    </row>
    <row r="1307" spans="1:5" ht="12.75">
      <c r="A1307" t="s">
        <v>60</v>
      </c>
      <c r="E1307" s="39" t="s">
        <v>5</v>
      </c>
    </row>
    <row r="1308" spans="1:16" ht="25.5">
      <c r="A1308" t="s">
        <v>50</v>
      </c>
      <c s="34" t="s">
        <v>2265</v>
      </c>
      <c s="34" t="s">
        <v>2266</v>
      </c>
      <c s="35" t="s">
        <v>5</v>
      </c>
      <c s="6" t="s">
        <v>2267</v>
      </c>
      <c s="36" t="s">
        <v>214</v>
      </c>
      <c s="37">
        <v>1</v>
      </c>
      <c s="36">
        <v>0</v>
      </c>
      <c s="36">
        <f>ROUND(G1308*H1308,6)</f>
      </c>
      <c r="L1308" s="38">
        <v>0</v>
      </c>
      <c s="32">
        <f>ROUND(ROUND(L1308,2)*ROUND(G1308,3),2)</f>
      </c>
      <c s="36" t="s">
        <v>178</v>
      </c>
      <c>
        <f>(M1308*21)/100</f>
      </c>
      <c t="s">
        <v>28</v>
      </c>
    </row>
    <row r="1309" spans="1:5" ht="25.5">
      <c r="A1309" s="35" t="s">
        <v>57</v>
      </c>
      <c r="E1309" s="39" t="s">
        <v>2267</v>
      </c>
    </row>
    <row r="1310" spans="1:5" ht="51">
      <c r="A1310" s="35" t="s">
        <v>58</v>
      </c>
      <c r="E1310" s="41" t="s">
        <v>2268</v>
      </c>
    </row>
    <row r="1311" spans="1:5" ht="12.75">
      <c r="A1311" t="s">
        <v>60</v>
      </c>
      <c r="E1311" s="39" t="s">
        <v>5</v>
      </c>
    </row>
    <row r="1312" spans="1:16" ht="25.5">
      <c r="A1312" t="s">
        <v>50</v>
      </c>
      <c s="34" t="s">
        <v>2269</v>
      </c>
      <c s="34" t="s">
        <v>2270</v>
      </c>
      <c s="35" t="s">
        <v>5</v>
      </c>
      <c s="6" t="s">
        <v>2271</v>
      </c>
      <c s="36" t="s">
        <v>214</v>
      </c>
      <c s="37">
        <v>1</v>
      </c>
      <c s="36">
        <v>0</v>
      </c>
      <c s="36">
        <f>ROUND(G1312*H1312,6)</f>
      </c>
      <c r="L1312" s="38">
        <v>0</v>
      </c>
      <c s="32">
        <f>ROUND(ROUND(L1312,2)*ROUND(G1312,3),2)</f>
      </c>
      <c s="36" t="s">
        <v>178</v>
      </c>
      <c>
        <f>(M1312*21)/100</f>
      </c>
      <c t="s">
        <v>28</v>
      </c>
    </row>
    <row r="1313" spans="1:5" ht="38.25">
      <c r="A1313" s="35" t="s">
        <v>57</v>
      </c>
      <c r="E1313" s="39" t="s">
        <v>2272</v>
      </c>
    </row>
    <row r="1314" spans="1:5" ht="63.75">
      <c r="A1314" s="35" t="s">
        <v>58</v>
      </c>
      <c r="E1314" s="41" t="s">
        <v>2273</v>
      </c>
    </row>
    <row r="1315" spans="1:5" ht="12.75">
      <c r="A1315" t="s">
        <v>60</v>
      </c>
      <c r="E1315" s="39" t="s">
        <v>5</v>
      </c>
    </row>
    <row r="1316" spans="1:16" ht="25.5">
      <c r="A1316" t="s">
        <v>50</v>
      </c>
      <c s="34" t="s">
        <v>2274</v>
      </c>
      <c s="34" t="s">
        <v>2275</v>
      </c>
      <c s="35" t="s">
        <v>5</v>
      </c>
      <c s="6" t="s">
        <v>2271</v>
      </c>
      <c s="36" t="s">
        <v>214</v>
      </c>
      <c s="37">
        <v>2</v>
      </c>
      <c s="36">
        <v>0</v>
      </c>
      <c s="36">
        <f>ROUND(G1316*H1316,6)</f>
      </c>
      <c r="L1316" s="38">
        <v>0</v>
      </c>
      <c s="32">
        <f>ROUND(ROUND(L1316,2)*ROUND(G1316,3),2)</f>
      </c>
      <c s="36" t="s">
        <v>178</v>
      </c>
      <c>
        <f>(M1316*21)/100</f>
      </c>
      <c t="s">
        <v>28</v>
      </c>
    </row>
    <row r="1317" spans="1:5" ht="38.25">
      <c r="A1317" s="35" t="s">
        <v>57</v>
      </c>
      <c r="E1317" s="39" t="s">
        <v>2276</v>
      </c>
    </row>
    <row r="1318" spans="1:5" ht="51">
      <c r="A1318" s="35" t="s">
        <v>58</v>
      </c>
      <c r="E1318" s="41" t="s">
        <v>2277</v>
      </c>
    </row>
    <row r="1319" spans="1:5" ht="12.75">
      <c r="A1319" t="s">
        <v>60</v>
      </c>
      <c r="E1319" s="39" t="s">
        <v>5</v>
      </c>
    </row>
    <row r="1320" spans="1:16" ht="25.5">
      <c r="A1320" t="s">
        <v>50</v>
      </c>
      <c s="34" t="s">
        <v>2278</v>
      </c>
      <c s="34" t="s">
        <v>2279</v>
      </c>
      <c s="35" t="s">
        <v>5</v>
      </c>
      <c s="6" t="s">
        <v>2280</v>
      </c>
      <c s="36" t="s">
        <v>214</v>
      </c>
      <c s="37">
        <v>66</v>
      </c>
      <c s="36">
        <v>0</v>
      </c>
      <c s="36">
        <f>ROUND(G1320*H1320,6)</f>
      </c>
      <c r="L1320" s="38">
        <v>0</v>
      </c>
      <c s="32">
        <f>ROUND(ROUND(L1320,2)*ROUND(G1320,3),2)</f>
      </c>
      <c s="36" t="s">
        <v>178</v>
      </c>
      <c>
        <f>(M1320*21)/100</f>
      </c>
      <c t="s">
        <v>28</v>
      </c>
    </row>
    <row r="1321" spans="1:5" ht="25.5">
      <c r="A1321" s="35" t="s">
        <v>57</v>
      </c>
      <c r="E1321" s="39" t="s">
        <v>2280</v>
      </c>
    </row>
    <row r="1322" spans="1:5" ht="191.25">
      <c r="A1322" s="35" t="s">
        <v>58</v>
      </c>
      <c r="E1322" s="41" t="s">
        <v>2281</v>
      </c>
    </row>
    <row r="1323" spans="1:5" ht="12.75">
      <c r="A1323" t="s">
        <v>60</v>
      </c>
      <c r="E1323" s="39" t="s">
        <v>5</v>
      </c>
    </row>
    <row r="1324" spans="1:16" ht="25.5">
      <c r="A1324" t="s">
        <v>50</v>
      </c>
      <c s="34" t="s">
        <v>2282</v>
      </c>
      <c s="34" t="s">
        <v>1768</v>
      </c>
      <c s="35" t="s">
        <v>5</v>
      </c>
      <c s="6" t="s">
        <v>1769</v>
      </c>
      <c s="36" t="s">
        <v>55</v>
      </c>
      <c s="37">
        <v>3.266</v>
      </c>
      <c s="36">
        <v>0</v>
      </c>
      <c s="36">
        <f>ROUND(G1324*H1324,6)</f>
      </c>
      <c r="L1324" s="38">
        <v>0</v>
      </c>
      <c s="32">
        <f>ROUND(ROUND(L1324,2)*ROUND(G1324,3),2)</f>
      </c>
      <c s="36" t="s">
        <v>178</v>
      </c>
      <c>
        <f>(M1324*21)/100</f>
      </c>
      <c t="s">
        <v>28</v>
      </c>
    </row>
    <row r="1325" spans="1:5" ht="25.5">
      <c r="A1325" s="35" t="s">
        <v>57</v>
      </c>
      <c r="E1325" s="39" t="s">
        <v>1769</v>
      </c>
    </row>
    <row r="1326" spans="1:5" ht="38.25">
      <c r="A1326" s="35" t="s">
        <v>58</v>
      </c>
      <c r="E1326" s="41" t="s">
        <v>2283</v>
      </c>
    </row>
    <row r="1327" spans="1:5" ht="12.75">
      <c r="A1327" t="s">
        <v>60</v>
      </c>
      <c r="E1327" s="39" t="s">
        <v>5</v>
      </c>
    </row>
    <row r="1328" spans="1:16" ht="25.5">
      <c r="A1328" t="s">
        <v>50</v>
      </c>
      <c s="34" t="s">
        <v>2284</v>
      </c>
      <c s="34" t="s">
        <v>80</v>
      </c>
      <c s="35" t="s">
        <v>81</v>
      </c>
      <c s="6" t="s">
        <v>2285</v>
      </c>
      <c s="36" t="s">
        <v>55</v>
      </c>
      <c s="37">
        <v>0.702</v>
      </c>
      <c s="36">
        <v>0</v>
      </c>
      <c s="36">
        <f>ROUND(G1328*H1328,6)</f>
      </c>
      <c r="L1328" s="38">
        <v>0</v>
      </c>
      <c s="32">
        <f>ROUND(ROUND(L1328,2)*ROUND(G1328,3),2)</f>
      </c>
      <c s="36" t="s">
        <v>256</v>
      </c>
      <c>
        <f>(M1328*21)/100</f>
      </c>
      <c t="s">
        <v>28</v>
      </c>
    </row>
    <row r="1329" spans="1:5" ht="25.5">
      <c r="A1329" s="35" t="s">
        <v>57</v>
      </c>
      <c r="E1329" s="39" t="s">
        <v>2285</v>
      </c>
    </row>
    <row r="1330" spans="1:5" ht="25.5">
      <c r="A1330" s="35" t="s">
        <v>58</v>
      </c>
      <c r="E1330" s="40" t="s">
        <v>2286</v>
      </c>
    </row>
    <row r="1331" spans="1:5" ht="102">
      <c r="A1331" t="s">
        <v>60</v>
      </c>
      <c r="E1331" s="39" t="s">
        <v>258</v>
      </c>
    </row>
    <row r="1332" spans="1:16" ht="25.5">
      <c r="A1332" t="s">
        <v>50</v>
      </c>
      <c s="34" t="s">
        <v>2287</v>
      </c>
      <c s="34" t="s">
        <v>85</v>
      </c>
      <c s="35" t="s">
        <v>86</v>
      </c>
      <c s="6" t="s">
        <v>1910</v>
      </c>
      <c s="36" t="s">
        <v>55</v>
      </c>
      <c s="37">
        <v>1.593</v>
      </c>
      <c s="36">
        <v>0</v>
      </c>
      <c s="36">
        <f>ROUND(G1332*H1332,6)</f>
      </c>
      <c r="L1332" s="38">
        <v>0</v>
      </c>
      <c s="32">
        <f>ROUND(ROUND(L1332,2)*ROUND(G1332,3),2)</f>
      </c>
      <c s="36" t="s">
        <v>256</v>
      </c>
      <c>
        <f>(M1332*21)/100</f>
      </c>
      <c t="s">
        <v>28</v>
      </c>
    </row>
    <row r="1333" spans="1:5" ht="25.5">
      <c r="A1333" s="35" t="s">
        <v>57</v>
      </c>
      <c r="E1333" s="39" t="s">
        <v>1910</v>
      </c>
    </row>
    <row r="1334" spans="1:5" ht="38.25">
      <c r="A1334" s="35" t="s">
        <v>58</v>
      </c>
      <c r="E1334" s="40" t="s">
        <v>2288</v>
      </c>
    </row>
    <row r="1335" spans="1:5" ht="102">
      <c r="A1335" t="s">
        <v>60</v>
      </c>
      <c r="E1335" s="39" t="s">
        <v>258</v>
      </c>
    </row>
    <row r="1336" spans="1:16" ht="25.5">
      <c r="A1336" t="s">
        <v>50</v>
      </c>
      <c s="34" t="s">
        <v>2289</v>
      </c>
      <c s="34" t="s">
        <v>118</v>
      </c>
      <c s="35" t="s">
        <v>119</v>
      </c>
      <c s="6" t="s">
        <v>120</v>
      </c>
      <c s="36" t="s">
        <v>55</v>
      </c>
      <c s="37">
        <v>0.971</v>
      </c>
      <c s="36">
        <v>0</v>
      </c>
      <c s="36">
        <f>ROUND(G1336*H1336,6)</f>
      </c>
      <c r="L1336" s="38">
        <v>0</v>
      </c>
      <c s="32">
        <f>ROUND(ROUND(L1336,2)*ROUND(G1336,3),2)</f>
      </c>
      <c s="36" t="s">
        <v>256</v>
      </c>
      <c>
        <f>(M1336*21)/100</f>
      </c>
      <c t="s">
        <v>28</v>
      </c>
    </row>
    <row r="1337" spans="1:5" ht="25.5">
      <c r="A1337" s="35" t="s">
        <v>57</v>
      </c>
      <c r="E1337" s="39" t="s">
        <v>120</v>
      </c>
    </row>
    <row r="1338" spans="1:5" ht="76.5">
      <c r="A1338" s="35" t="s">
        <v>58</v>
      </c>
      <c r="E1338" s="40" t="s">
        <v>2290</v>
      </c>
    </row>
    <row r="1339" spans="1:5" ht="102">
      <c r="A1339" t="s">
        <v>60</v>
      </c>
      <c r="E1339" s="39" t="s">
        <v>258</v>
      </c>
    </row>
    <row r="1340" spans="1:16" ht="25.5">
      <c r="A1340" t="s">
        <v>50</v>
      </c>
      <c s="34" t="s">
        <v>2291</v>
      </c>
      <c s="34" t="s">
        <v>2292</v>
      </c>
      <c s="35" t="s">
        <v>5</v>
      </c>
      <c s="6" t="s">
        <v>2293</v>
      </c>
      <c s="36" t="s">
        <v>214</v>
      </c>
      <c s="37">
        <v>1</v>
      </c>
      <c s="36">
        <v>0</v>
      </c>
      <c s="36">
        <f>ROUND(G1340*H1340,6)</f>
      </c>
      <c r="L1340" s="38">
        <v>0</v>
      </c>
      <c s="32">
        <f>ROUND(ROUND(L1340,2)*ROUND(G1340,3),2)</f>
      </c>
      <c s="36" t="s">
        <v>178</v>
      </c>
      <c>
        <f>(M1340*21)/100</f>
      </c>
      <c t="s">
        <v>28</v>
      </c>
    </row>
    <row r="1341" spans="1:5" ht="25.5">
      <c r="A1341" s="35" t="s">
        <v>57</v>
      </c>
      <c r="E1341" s="39" t="s">
        <v>2293</v>
      </c>
    </row>
    <row r="1342" spans="1:5" ht="89.25">
      <c r="A1342" s="35" t="s">
        <v>58</v>
      </c>
      <c r="E1342" s="41" t="s">
        <v>2294</v>
      </c>
    </row>
    <row r="1343" spans="1:5" ht="12.75">
      <c r="A1343" t="s">
        <v>60</v>
      </c>
      <c r="E1343" s="39" t="s">
        <v>5</v>
      </c>
    </row>
    <row r="1344" spans="1:16" ht="38.25">
      <c r="A1344" t="s">
        <v>50</v>
      </c>
      <c s="34" t="s">
        <v>2295</v>
      </c>
      <c s="34" t="s">
        <v>2296</v>
      </c>
      <c s="35" t="s">
        <v>5</v>
      </c>
      <c s="6" t="s">
        <v>2297</v>
      </c>
      <c s="36" t="s">
        <v>532</v>
      </c>
      <c s="37">
        <v>1.6</v>
      </c>
      <c s="36">
        <v>0</v>
      </c>
      <c s="36">
        <f>ROUND(G1344*H1344,6)</f>
      </c>
      <c r="L1344" s="38">
        <v>0</v>
      </c>
      <c s="32">
        <f>ROUND(ROUND(L1344,2)*ROUND(G1344,3),2)</f>
      </c>
      <c s="36" t="s">
        <v>56</v>
      </c>
      <c>
        <f>(M1344*21)/100</f>
      </c>
      <c t="s">
        <v>28</v>
      </c>
    </row>
    <row r="1345" spans="1:5" ht="38.25">
      <c r="A1345" s="35" t="s">
        <v>57</v>
      </c>
      <c r="E1345" s="39" t="s">
        <v>2298</v>
      </c>
    </row>
    <row r="1346" spans="1:5" ht="25.5">
      <c r="A1346" s="35" t="s">
        <v>58</v>
      </c>
      <c r="E1346" s="40" t="s">
        <v>2299</v>
      </c>
    </row>
    <row r="1347" spans="1:5" ht="12.75">
      <c r="A1347" t="s">
        <v>60</v>
      </c>
      <c r="E1347" s="39" t="s">
        <v>5</v>
      </c>
    </row>
    <row r="1348" spans="1:16" ht="25.5">
      <c r="A1348" t="s">
        <v>50</v>
      </c>
      <c s="34" t="s">
        <v>2300</v>
      </c>
      <c s="34" t="s">
        <v>2301</v>
      </c>
      <c s="35" t="s">
        <v>5</v>
      </c>
      <c s="6" t="s">
        <v>2302</v>
      </c>
      <c s="36" t="s">
        <v>214</v>
      </c>
      <c s="37">
        <v>2</v>
      </c>
      <c s="36">
        <v>0</v>
      </c>
      <c s="36">
        <f>ROUND(G1348*H1348,6)</f>
      </c>
      <c r="L1348" s="38">
        <v>0</v>
      </c>
      <c s="32">
        <f>ROUND(ROUND(L1348,2)*ROUND(G1348,3),2)</f>
      </c>
      <c s="36" t="s">
        <v>178</v>
      </c>
      <c>
        <f>(M1348*21)/100</f>
      </c>
      <c t="s">
        <v>28</v>
      </c>
    </row>
    <row r="1349" spans="1:5" ht="25.5">
      <c r="A1349" s="35" t="s">
        <v>57</v>
      </c>
      <c r="E1349" s="39" t="s">
        <v>2302</v>
      </c>
    </row>
    <row r="1350" spans="1:5" ht="102">
      <c r="A1350" s="35" t="s">
        <v>58</v>
      </c>
      <c r="E1350" s="41" t="s">
        <v>2303</v>
      </c>
    </row>
    <row r="1351" spans="1:5" ht="12.75">
      <c r="A1351" t="s">
        <v>60</v>
      </c>
      <c r="E1351" s="39" t="s">
        <v>5</v>
      </c>
    </row>
    <row r="1352" spans="1:16" ht="38.25">
      <c r="A1352" t="s">
        <v>50</v>
      </c>
      <c s="34" t="s">
        <v>2304</v>
      </c>
      <c s="34" t="s">
        <v>2305</v>
      </c>
      <c s="35" t="s">
        <v>5</v>
      </c>
      <c s="6" t="s">
        <v>2306</v>
      </c>
      <c s="36" t="s">
        <v>532</v>
      </c>
      <c s="37">
        <v>10.03</v>
      </c>
      <c s="36">
        <v>0</v>
      </c>
      <c s="36">
        <f>ROUND(G1352*H1352,6)</f>
      </c>
      <c r="L1352" s="38">
        <v>0</v>
      </c>
      <c s="32">
        <f>ROUND(ROUND(L1352,2)*ROUND(G1352,3),2)</f>
      </c>
      <c s="36" t="s">
        <v>56</v>
      </c>
      <c>
        <f>(M1352*21)/100</f>
      </c>
      <c t="s">
        <v>28</v>
      </c>
    </row>
    <row r="1353" spans="1:5" ht="38.25">
      <c r="A1353" s="35" t="s">
        <v>57</v>
      </c>
      <c r="E1353" s="39" t="s">
        <v>2307</v>
      </c>
    </row>
    <row r="1354" spans="1:5" ht="63.75">
      <c r="A1354" s="35" t="s">
        <v>58</v>
      </c>
      <c r="E1354" s="41" t="s">
        <v>2308</v>
      </c>
    </row>
    <row r="1355" spans="1:5" ht="12.75">
      <c r="A1355" t="s">
        <v>60</v>
      </c>
      <c r="E1355" s="39" t="s">
        <v>5</v>
      </c>
    </row>
    <row r="1356" spans="1:16" ht="12.75">
      <c r="A1356" t="s">
        <v>50</v>
      </c>
      <c s="34" t="s">
        <v>2309</v>
      </c>
      <c s="34" t="s">
        <v>2310</v>
      </c>
      <c s="35" t="s">
        <v>5</v>
      </c>
      <c s="6" t="s">
        <v>2311</v>
      </c>
      <c s="36" t="s">
        <v>214</v>
      </c>
      <c s="37">
        <v>2</v>
      </c>
      <c s="36">
        <v>0</v>
      </c>
      <c s="36">
        <f>ROUND(G1356*H1356,6)</f>
      </c>
      <c r="L1356" s="38">
        <v>0</v>
      </c>
      <c s="32">
        <f>ROUND(ROUND(L1356,2)*ROUND(G1356,3),2)</f>
      </c>
      <c s="36" t="s">
        <v>178</v>
      </c>
      <c>
        <f>(M1356*21)/100</f>
      </c>
      <c t="s">
        <v>28</v>
      </c>
    </row>
    <row r="1357" spans="1:5" ht="12.75">
      <c r="A1357" s="35" t="s">
        <v>57</v>
      </c>
      <c r="E1357" s="39" t="s">
        <v>2311</v>
      </c>
    </row>
    <row r="1358" spans="1:5" ht="89.25">
      <c r="A1358" s="35" t="s">
        <v>58</v>
      </c>
      <c r="E1358" s="41" t="s">
        <v>2312</v>
      </c>
    </row>
    <row r="1359" spans="1:5" ht="12.75">
      <c r="A1359" t="s">
        <v>60</v>
      </c>
      <c r="E1359" s="39" t="s">
        <v>5</v>
      </c>
    </row>
    <row r="1360" spans="1:16" ht="12.75">
      <c r="A1360" t="s">
        <v>50</v>
      </c>
      <c s="34" t="s">
        <v>2313</v>
      </c>
      <c s="34" t="s">
        <v>2314</v>
      </c>
      <c s="35" t="s">
        <v>5</v>
      </c>
      <c s="6" t="s">
        <v>2315</v>
      </c>
      <c s="36" t="s">
        <v>214</v>
      </c>
      <c s="37">
        <v>2</v>
      </c>
      <c s="36">
        <v>0</v>
      </c>
      <c s="36">
        <f>ROUND(G1360*H1360,6)</f>
      </c>
      <c r="L1360" s="38">
        <v>0</v>
      </c>
      <c s="32">
        <f>ROUND(ROUND(L1360,2)*ROUND(G1360,3),2)</f>
      </c>
      <c s="36" t="s">
        <v>56</v>
      </c>
      <c>
        <f>(M1360*21)/100</f>
      </c>
      <c t="s">
        <v>28</v>
      </c>
    </row>
    <row r="1361" spans="1:5" ht="12.75">
      <c r="A1361" s="35" t="s">
        <v>57</v>
      </c>
      <c r="E1361" s="39" t="s">
        <v>2315</v>
      </c>
    </row>
    <row r="1362" spans="1:5" ht="25.5">
      <c r="A1362" s="35" t="s">
        <v>58</v>
      </c>
      <c r="E1362" s="40" t="s">
        <v>2316</v>
      </c>
    </row>
    <row r="1363" spans="1:5" ht="12.75">
      <c r="A1363" t="s">
        <v>60</v>
      </c>
      <c r="E1363" s="39" t="s">
        <v>5</v>
      </c>
    </row>
    <row r="1364" spans="1:16" ht="12.75">
      <c r="A1364" t="s">
        <v>50</v>
      </c>
      <c s="34" t="s">
        <v>2317</v>
      </c>
      <c s="34" t="s">
        <v>2318</v>
      </c>
      <c s="35" t="s">
        <v>5</v>
      </c>
      <c s="6" t="s">
        <v>2319</v>
      </c>
      <c s="36" t="s">
        <v>214</v>
      </c>
      <c s="37">
        <v>2</v>
      </c>
      <c s="36">
        <v>0</v>
      </c>
      <c s="36">
        <f>ROUND(G1364*H1364,6)</f>
      </c>
      <c r="L1364" s="38">
        <v>0</v>
      </c>
      <c s="32">
        <f>ROUND(ROUND(L1364,2)*ROUND(G1364,3),2)</f>
      </c>
      <c s="36" t="s">
        <v>178</v>
      </c>
      <c>
        <f>(M1364*21)/100</f>
      </c>
      <c t="s">
        <v>28</v>
      </c>
    </row>
    <row r="1365" spans="1:5" ht="12.75">
      <c r="A1365" s="35" t="s">
        <v>57</v>
      </c>
      <c r="E1365" s="39" t="s">
        <v>2319</v>
      </c>
    </row>
    <row r="1366" spans="1:5" ht="89.25">
      <c r="A1366" s="35" t="s">
        <v>58</v>
      </c>
      <c r="E1366" s="41" t="s">
        <v>2320</v>
      </c>
    </row>
    <row r="1367" spans="1:5" ht="12.75">
      <c r="A1367" t="s">
        <v>60</v>
      </c>
      <c r="E1367" s="39" t="s">
        <v>5</v>
      </c>
    </row>
    <row r="1368" spans="1:16" ht="12.75">
      <c r="A1368" t="s">
        <v>50</v>
      </c>
      <c s="34" t="s">
        <v>2321</v>
      </c>
      <c s="34" t="s">
        <v>2322</v>
      </c>
      <c s="35" t="s">
        <v>5</v>
      </c>
      <c s="6" t="s">
        <v>2323</v>
      </c>
      <c s="36" t="s">
        <v>214</v>
      </c>
      <c s="37">
        <v>2</v>
      </c>
      <c s="36">
        <v>0</v>
      </c>
      <c s="36">
        <f>ROUND(G1368*H1368,6)</f>
      </c>
      <c r="L1368" s="38">
        <v>0</v>
      </c>
      <c s="32">
        <f>ROUND(ROUND(L1368,2)*ROUND(G1368,3),2)</f>
      </c>
      <c s="36" t="s">
        <v>56</v>
      </c>
      <c>
        <f>(M1368*21)/100</f>
      </c>
      <c t="s">
        <v>28</v>
      </c>
    </row>
    <row r="1369" spans="1:5" ht="12.75">
      <c r="A1369" s="35" t="s">
        <v>57</v>
      </c>
      <c r="E1369" s="39" t="s">
        <v>2323</v>
      </c>
    </row>
    <row r="1370" spans="1:5" ht="12.75">
      <c r="A1370" s="35" t="s">
        <v>58</v>
      </c>
      <c r="E1370" s="40" t="s">
        <v>5</v>
      </c>
    </row>
    <row r="1371" spans="1:5" ht="12.75">
      <c r="A1371" t="s">
        <v>60</v>
      </c>
      <c r="E1371" s="39" t="s">
        <v>5</v>
      </c>
    </row>
    <row r="1372" spans="1:16" ht="25.5">
      <c r="A1372" t="s">
        <v>50</v>
      </c>
      <c s="34" t="s">
        <v>2324</v>
      </c>
      <c s="34" t="s">
        <v>2325</v>
      </c>
      <c s="35" t="s">
        <v>5</v>
      </c>
      <c s="6" t="s">
        <v>2326</v>
      </c>
      <c s="36" t="s">
        <v>214</v>
      </c>
      <c s="37">
        <v>6</v>
      </c>
      <c s="36">
        <v>0</v>
      </c>
      <c s="36">
        <f>ROUND(G1372*H1372,6)</f>
      </c>
      <c r="L1372" s="38">
        <v>0</v>
      </c>
      <c s="32">
        <f>ROUND(ROUND(L1372,2)*ROUND(G1372,3),2)</f>
      </c>
      <c s="36" t="s">
        <v>178</v>
      </c>
      <c>
        <f>(M1372*21)/100</f>
      </c>
      <c t="s">
        <v>28</v>
      </c>
    </row>
    <row r="1373" spans="1:5" ht="25.5">
      <c r="A1373" s="35" t="s">
        <v>57</v>
      </c>
      <c r="E1373" s="39" t="s">
        <v>2326</v>
      </c>
    </row>
    <row r="1374" spans="1:5" ht="242.25">
      <c r="A1374" s="35" t="s">
        <v>58</v>
      </c>
      <c r="E1374" s="41" t="s">
        <v>2327</v>
      </c>
    </row>
    <row r="1375" spans="1:5" ht="12.75">
      <c r="A1375" t="s">
        <v>60</v>
      </c>
      <c r="E1375" s="39" t="s">
        <v>5</v>
      </c>
    </row>
    <row r="1376" spans="1:16" ht="25.5">
      <c r="A1376" t="s">
        <v>50</v>
      </c>
      <c s="34" t="s">
        <v>2328</v>
      </c>
      <c s="34" t="s">
        <v>2329</v>
      </c>
      <c s="35" t="s">
        <v>5</v>
      </c>
      <c s="6" t="s">
        <v>2330</v>
      </c>
      <c s="36" t="s">
        <v>214</v>
      </c>
      <c s="37">
        <v>1</v>
      </c>
      <c s="36">
        <v>0</v>
      </c>
      <c s="36">
        <f>ROUND(G1376*H1376,6)</f>
      </c>
      <c r="L1376" s="38">
        <v>0</v>
      </c>
      <c s="32">
        <f>ROUND(ROUND(L1376,2)*ROUND(G1376,3),2)</f>
      </c>
      <c s="36" t="s">
        <v>56</v>
      </c>
      <c>
        <f>(M1376*21)/100</f>
      </c>
      <c t="s">
        <v>28</v>
      </c>
    </row>
    <row r="1377" spans="1:5" ht="25.5">
      <c r="A1377" s="35" t="s">
        <v>57</v>
      </c>
      <c r="E1377" s="39" t="s">
        <v>2330</v>
      </c>
    </row>
    <row r="1378" spans="1:5" ht="25.5">
      <c r="A1378" s="35" t="s">
        <v>58</v>
      </c>
      <c r="E1378" s="40" t="s">
        <v>523</v>
      </c>
    </row>
    <row r="1379" spans="1:5" ht="12.75">
      <c r="A1379" t="s">
        <v>60</v>
      </c>
      <c r="E1379" s="39" t="s">
        <v>5</v>
      </c>
    </row>
    <row r="1380" spans="1:16" ht="25.5">
      <c r="A1380" t="s">
        <v>50</v>
      </c>
      <c s="34" t="s">
        <v>2331</v>
      </c>
      <c s="34" t="s">
        <v>2332</v>
      </c>
      <c s="35" t="s">
        <v>5</v>
      </c>
      <c s="6" t="s">
        <v>2333</v>
      </c>
      <c s="36" t="s">
        <v>214</v>
      </c>
      <c s="37">
        <v>3</v>
      </c>
      <c s="36">
        <v>0</v>
      </c>
      <c s="36">
        <f>ROUND(G1380*H1380,6)</f>
      </c>
      <c r="L1380" s="38">
        <v>0</v>
      </c>
      <c s="32">
        <f>ROUND(ROUND(L1380,2)*ROUND(G1380,3),2)</f>
      </c>
      <c s="36" t="s">
        <v>56</v>
      </c>
      <c>
        <f>(M1380*21)/100</f>
      </c>
      <c t="s">
        <v>28</v>
      </c>
    </row>
    <row r="1381" spans="1:5" ht="25.5">
      <c r="A1381" s="35" t="s">
        <v>57</v>
      </c>
      <c r="E1381" s="39" t="s">
        <v>2333</v>
      </c>
    </row>
    <row r="1382" spans="1:5" ht="12.75">
      <c r="A1382" s="35" t="s">
        <v>58</v>
      </c>
      <c r="E1382" s="40" t="s">
        <v>5</v>
      </c>
    </row>
    <row r="1383" spans="1:5" ht="12.75">
      <c r="A1383" t="s">
        <v>60</v>
      </c>
      <c r="E1383" s="39" t="s">
        <v>5</v>
      </c>
    </row>
    <row r="1384" spans="1:16" ht="25.5">
      <c r="A1384" t="s">
        <v>50</v>
      </c>
      <c s="34" t="s">
        <v>2334</v>
      </c>
      <c s="34" t="s">
        <v>2335</v>
      </c>
      <c s="35" t="s">
        <v>5</v>
      </c>
      <c s="6" t="s">
        <v>2336</v>
      </c>
      <c s="36" t="s">
        <v>214</v>
      </c>
      <c s="37">
        <v>2</v>
      </c>
      <c s="36">
        <v>0</v>
      </c>
      <c s="36">
        <f>ROUND(G1384*H1384,6)</f>
      </c>
      <c r="L1384" s="38">
        <v>0</v>
      </c>
      <c s="32">
        <f>ROUND(ROUND(L1384,2)*ROUND(G1384,3),2)</f>
      </c>
      <c s="36" t="s">
        <v>56</v>
      </c>
      <c>
        <f>(M1384*21)/100</f>
      </c>
      <c t="s">
        <v>28</v>
      </c>
    </row>
    <row r="1385" spans="1:5" ht="25.5">
      <c r="A1385" s="35" t="s">
        <v>57</v>
      </c>
      <c r="E1385" s="39" t="s">
        <v>2336</v>
      </c>
    </row>
    <row r="1386" spans="1:5" ht="12.75">
      <c r="A1386" s="35" t="s">
        <v>58</v>
      </c>
      <c r="E1386" s="40" t="s">
        <v>5</v>
      </c>
    </row>
    <row r="1387" spans="1:5" ht="12.75">
      <c r="A1387" t="s">
        <v>60</v>
      </c>
      <c r="E1387" s="39" t="s">
        <v>5</v>
      </c>
    </row>
    <row r="1388" spans="1:16" ht="25.5">
      <c r="A1388" t="s">
        <v>50</v>
      </c>
      <c s="34" t="s">
        <v>2337</v>
      </c>
      <c s="34" t="s">
        <v>2338</v>
      </c>
      <c s="35" t="s">
        <v>5</v>
      </c>
      <c s="6" t="s">
        <v>2339</v>
      </c>
      <c s="36" t="s">
        <v>214</v>
      </c>
      <c s="37">
        <v>5</v>
      </c>
      <c s="36">
        <v>0</v>
      </c>
      <c s="36">
        <f>ROUND(G1388*H1388,6)</f>
      </c>
      <c r="L1388" s="38">
        <v>0</v>
      </c>
      <c s="32">
        <f>ROUND(ROUND(L1388,2)*ROUND(G1388,3),2)</f>
      </c>
      <c s="36" t="s">
        <v>178</v>
      </c>
      <c>
        <f>(M1388*21)/100</f>
      </c>
      <c t="s">
        <v>28</v>
      </c>
    </row>
    <row r="1389" spans="1:5" ht="25.5">
      <c r="A1389" s="35" t="s">
        <v>57</v>
      </c>
      <c r="E1389" s="39" t="s">
        <v>2339</v>
      </c>
    </row>
    <row r="1390" spans="1:5" ht="165.75">
      <c r="A1390" s="35" t="s">
        <v>58</v>
      </c>
      <c r="E1390" s="41" t="s">
        <v>2340</v>
      </c>
    </row>
    <row r="1391" spans="1:5" ht="12.75">
      <c r="A1391" t="s">
        <v>60</v>
      </c>
      <c r="E1391" s="39" t="s">
        <v>5</v>
      </c>
    </row>
    <row r="1392" spans="1:16" ht="25.5">
      <c r="A1392" t="s">
        <v>50</v>
      </c>
      <c s="34" t="s">
        <v>2341</v>
      </c>
      <c s="34" t="s">
        <v>2342</v>
      </c>
      <c s="35" t="s">
        <v>5</v>
      </c>
      <c s="6" t="s">
        <v>2343</v>
      </c>
      <c s="36" t="s">
        <v>214</v>
      </c>
      <c s="37">
        <v>1</v>
      </c>
      <c s="36">
        <v>0</v>
      </c>
      <c s="36">
        <f>ROUND(G1392*H1392,6)</f>
      </c>
      <c r="L1392" s="38">
        <v>0</v>
      </c>
      <c s="32">
        <f>ROUND(ROUND(L1392,2)*ROUND(G1392,3),2)</f>
      </c>
      <c s="36" t="s">
        <v>56</v>
      </c>
      <c>
        <f>(M1392*21)/100</f>
      </c>
      <c t="s">
        <v>28</v>
      </c>
    </row>
    <row r="1393" spans="1:5" ht="25.5">
      <c r="A1393" s="35" t="s">
        <v>57</v>
      </c>
      <c r="E1393" s="39" t="s">
        <v>2343</v>
      </c>
    </row>
    <row r="1394" spans="1:5" ht="25.5">
      <c r="A1394" s="35" t="s">
        <v>58</v>
      </c>
      <c r="E1394" s="40" t="s">
        <v>523</v>
      </c>
    </row>
    <row r="1395" spans="1:5" ht="12.75">
      <c r="A1395" t="s">
        <v>60</v>
      </c>
      <c r="E1395" s="39" t="s">
        <v>5</v>
      </c>
    </row>
    <row r="1396" spans="1:16" ht="25.5">
      <c r="A1396" t="s">
        <v>50</v>
      </c>
      <c s="34" t="s">
        <v>2344</v>
      </c>
      <c s="34" t="s">
        <v>2345</v>
      </c>
      <c s="35" t="s">
        <v>5</v>
      </c>
      <c s="6" t="s">
        <v>2346</v>
      </c>
      <c s="36" t="s">
        <v>214</v>
      </c>
      <c s="37">
        <v>1</v>
      </c>
      <c s="36">
        <v>0</v>
      </c>
      <c s="36">
        <f>ROUND(G1396*H1396,6)</f>
      </c>
      <c r="L1396" s="38">
        <v>0</v>
      </c>
      <c s="32">
        <f>ROUND(ROUND(L1396,2)*ROUND(G1396,3),2)</f>
      </c>
      <c s="36" t="s">
        <v>56</v>
      </c>
      <c>
        <f>(M1396*21)/100</f>
      </c>
      <c t="s">
        <v>28</v>
      </c>
    </row>
    <row r="1397" spans="1:5" ht="25.5">
      <c r="A1397" s="35" t="s">
        <v>57</v>
      </c>
      <c r="E1397" s="39" t="s">
        <v>2346</v>
      </c>
    </row>
    <row r="1398" spans="1:5" ht="12.75">
      <c r="A1398" s="35" t="s">
        <v>58</v>
      </c>
      <c r="E1398" s="40" t="s">
        <v>5</v>
      </c>
    </row>
    <row r="1399" spans="1:5" ht="12.75">
      <c r="A1399" t="s">
        <v>60</v>
      </c>
      <c r="E1399" s="39" t="s">
        <v>5</v>
      </c>
    </row>
    <row r="1400" spans="1:16" ht="25.5">
      <c r="A1400" t="s">
        <v>50</v>
      </c>
      <c s="34" t="s">
        <v>2347</v>
      </c>
      <c s="34" t="s">
        <v>2348</v>
      </c>
      <c s="35" t="s">
        <v>5</v>
      </c>
      <c s="6" t="s">
        <v>2349</v>
      </c>
      <c s="36" t="s">
        <v>214</v>
      </c>
      <c s="37">
        <v>1</v>
      </c>
      <c s="36">
        <v>0</v>
      </c>
      <c s="36">
        <f>ROUND(G1400*H1400,6)</f>
      </c>
      <c r="L1400" s="38">
        <v>0</v>
      </c>
      <c s="32">
        <f>ROUND(ROUND(L1400,2)*ROUND(G1400,3),2)</f>
      </c>
      <c s="36" t="s">
        <v>56</v>
      </c>
      <c>
        <f>(M1400*21)/100</f>
      </c>
      <c t="s">
        <v>28</v>
      </c>
    </row>
    <row r="1401" spans="1:5" ht="25.5">
      <c r="A1401" s="35" t="s">
        <v>57</v>
      </c>
      <c r="E1401" s="39" t="s">
        <v>2349</v>
      </c>
    </row>
    <row r="1402" spans="1:5" ht="12.75">
      <c r="A1402" s="35" t="s">
        <v>58</v>
      </c>
      <c r="E1402" s="40" t="s">
        <v>5</v>
      </c>
    </row>
    <row r="1403" spans="1:5" ht="12.75">
      <c r="A1403" t="s">
        <v>60</v>
      </c>
      <c r="E1403" s="39" t="s">
        <v>5</v>
      </c>
    </row>
    <row r="1404" spans="1:16" ht="25.5">
      <c r="A1404" t="s">
        <v>50</v>
      </c>
      <c s="34" t="s">
        <v>2350</v>
      </c>
      <c s="34" t="s">
        <v>2351</v>
      </c>
      <c s="35" t="s">
        <v>5</v>
      </c>
      <c s="6" t="s">
        <v>2352</v>
      </c>
      <c s="36" t="s">
        <v>214</v>
      </c>
      <c s="37">
        <v>2</v>
      </c>
      <c s="36">
        <v>0</v>
      </c>
      <c s="36">
        <f>ROUND(G1404*H1404,6)</f>
      </c>
      <c r="L1404" s="38">
        <v>0</v>
      </c>
      <c s="32">
        <f>ROUND(ROUND(L1404,2)*ROUND(G1404,3),2)</f>
      </c>
      <c s="36" t="s">
        <v>56</v>
      </c>
      <c>
        <f>(M1404*21)/100</f>
      </c>
      <c t="s">
        <v>28</v>
      </c>
    </row>
    <row r="1405" spans="1:5" ht="25.5">
      <c r="A1405" s="35" t="s">
        <v>57</v>
      </c>
      <c r="E1405" s="39" t="s">
        <v>2352</v>
      </c>
    </row>
    <row r="1406" spans="1:5" ht="12.75">
      <c r="A1406" s="35" t="s">
        <v>58</v>
      </c>
      <c r="E1406" s="40" t="s">
        <v>5</v>
      </c>
    </row>
    <row r="1407" spans="1:5" ht="12.75">
      <c r="A1407" t="s">
        <v>60</v>
      </c>
      <c r="E1407" s="39" t="s">
        <v>5</v>
      </c>
    </row>
    <row r="1408" spans="1:16" ht="12.75">
      <c r="A1408" t="s">
        <v>50</v>
      </c>
      <c s="34" t="s">
        <v>2353</v>
      </c>
      <c s="34" t="s">
        <v>2354</v>
      </c>
      <c s="35" t="s">
        <v>5</v>
      </c>
      <c s="6" t="s">
        <v>2355</v>
      </c>
      <c s="36" t="s">
        <v>214</v>
      </c>
      <c s="37">
        <v>11</v>
      </c>
      <c s="36">
        <v>0</v>
      </c>
      <c s="36">
        <f>ROUND(G1408*H1408,6)</f>
      </c>
      <c r="L1408" s="38">
        <v>0</v>
      </c>
      <c s="32">
        <f>ROUND(ROUND(L1408,2)*ROUND(G1408,3),2)</f>
      </c>
      <c s="36" t="s">
        <v>178</v>
      </c>
      <c>
        <f>(M1408*21)/100</f>
      </c>
      <c t="s">
        <v>28</v>
      </c>
    </row>
    <row r="1409" spans="1:5" ht="12.75">
      <c r="A1409" s="35" t="s">
        <v>57</v>
      </c>
      <c r="E1409" s="39" t="s">
        <v>2355</v>
      </c>
    </row>
    <row r="1410" spans="1:5" ht="38.25">
      <c r="A1410" s="35" t="s">
        <v>58</v>
      </c>
      <c r="E1410" s="41" t="s">
        <v>2356</v>
      </c>
    </row>
    <row r="1411" spans="1:5" ht="12.75">
      <c r="A1411" t="s">
        <v>60</v>
      </c>
      <c r="E1411" s="39" t="s">
        <v>5</v>
      </c>
    </row>
    <row r="1412" spans="1:16" ht="12.75">
      <c r="A1412" t="s">
        <v>50</v>
      </c>
      <c s="34" t="s">
        <v>2357</v>
      </c>
      <c s="34" t="s">
        <v>2358</v>
      </c>
      <c s="35" t="s">
        <v>5</v>
      </c>
      <c s="6" t="s">
        <v>2359</v>
      </c>
      <c s="36" t="s">
        <v>214</v>
      </c>
      <c s="37">
        <v>11</v>
      </c>
      <c s="36">
        <v>0</v>
      </c>
      <c s="36">
        <f>ROUND(G1412*H1412,6)</f>
      </c>
      <c r="L1412" s="38">
        <v>0</v>
      </c>
      <c s="32">
        <f>ROUND(ROUND(L1412,2)*ROUND(G1412,3),2)</f>
      </c>
      <c s="36" t="s">
        <v>178</v>
      </c>
      <c>
        <f>(M1412*21)/100</f>
      </c>
      <c t="s">
        <v>28</v>
      </c>
    </row>
    <row r="1413" spans="1:5" ht="12.75">
      <c r="A1413" s="35" t="s">
        <v>57</v>
      </c>
      <c r="E1413" s="39" t="s">
        <v>2359</v>
      </c>
    </row>
    <row r="1414" spans="1:5" ht="12.75">
      <c r="A1414" s="35" t="s">
        <v>58</v>
      </c>
      <c r="E1414" s="40" t="s">
        <v>5</v>
      </c>
    </row>
    <row r="1415" spans="1:5" ht="12.75">
      <c r="A1415" t="s">
        <v>60</v>
      </c>
      <c r="E1415" s="39" t="s">
        <v>5</v>
      </c>
    </row>
    <row r="1416" spans="1:16" ht="25.5">
      <c r="A1416" t="s">
        <v>50</v>
      </c>
      <c s="34" t="s">
        <v>2360</v>
      </c>
      <c s="34" t="s">
        <v>2361</v>
      </c>
      <c s="35" t="s">
        <v>5</v>
      </c>
      <c s="6" t="s">
        <v>2362</v>
      </c>
      <c s="36" t="s">
        <v>214</v>
      </c>
      <c s="37">
        <v>35</v>
      </c>
      <c s="36">
        <v>0</v>
      </c>
      <c s="36">
        <f>ROUND(G1416*H1416,6)</f>
      </c>
      <c r="L1416" s="38">
        <v>0</v>
      </c>
      <c s="32">
        <f>ROUND(ROUND(L1416,2)*ROUND(G1416,3),2)</f>
      </c>
      <c s="36" t="s">
        <v>178</v>
      </c>
      <c>
        <f>(M1416*21)/100</f>
      </c>
      <c t="s">
        <v>28</v>
      </c>
    </row>
    <row r="1417" spans="1:5" ht="25.5">
      <c r="A1417" s="35" t="s">
        <v>57</v>
      </c>
      <c r="E1417" s="39" t="s">
        <v>2362</v>
      </c>
    </row>
    <row r="1418" spans="1:5" ht="12.75">
      <c r="A1418" s="35" t="s">
        <v>58</v>
      </c>
      <c r="E1418" s="40" t="s">
        <v>5</v>
      </c>
    </row>
    <row r="1419" spans="1:5" ht="12.75">
      <c r="A1419" t="s">
        <v>60</v>
      </c>
      <c r="E1419" s="39" t="s">
        <v>5</v>
      </c>
    </row>
    <row r="1420" spans="1:16" ht="25.5">
      <c r="A1420" t="s">
        <v>50</v>
      </c>
      <c s="34" t="s">
        <v>2363</v>
      </c>
      <c s="34" t="s">
        <v>2364</v>
      </c>
      <c s="35" t="s">
        <v>5</v>
      </c>
      <c s="6" t="s">
        <v>2365</v>
      </c>
      <c s="36" t="s">
        <v>214</v>
      </c>
      <c s="37">
        <v>12</v>
      </c>
      <c s="36">
        <v>0</v>
      </c>
      <c s="36">
        <f>ROUND(G1420*H1420,6)</f>
      </c>
      <c r="L1420" s="38">
        <v>0</v>
      </c>
      <c s="32">
        <f>ROUND(ROUND(L1420,2)*ROUND(G1420,3),2)</f>
      </c>
      <c s="36" t="s">
        <v>56</v>
      </c>
      <c>
        <f>(M1420*21)/100</f>
      </c>
      <c t="s">
        <v>28</v>
      </c>
    </row>
    <row r="1421" spans="1:5" ht="25.5">
      <c r="A1421" s="35" t="s">
        <v>57</v>
      </c>
      <c r="E1421" s="39" t="s">
        <v>2365</v>
      </c>
    </row>
    <row r="1422" spans="1:5" ht="25.5">
      <c r="A1422" s="35" t="s">
        <v>58</v>
      </c>
      <c r="E1422" s="40" t="s">
        <v>2366</v>
      </c>
    </row>
    <row r="1423" spans="1:5" ht="12.75">
      <c r="A1423" t="s">
        <v>60</v>
      </c>
      <c r="E1423" s="39" t="s">
        <v>5</v>
      </c>
    </row>
    <row r="1424" spans="1:16" ht="38.25">
      <c r="A1424" t="s">
        <v>50</v>
      </c>
      <c s="34" t="s">
        <v>2367</v>
      </c>
      <c s="34" t="s">
        <v>2368</v>
      </c>
      <c s="35" t="s">
        <v>5</v>
      </c>
      <c s="6" t="s">
        <v>2369</v>
      </c>
      <c s="36" t="s">
        <v>214</v>
      </c>
      <c s="37">
        <v>20</v>
      </c>
      <c s="36">
        <v>0</v>
      </c>
      <c s="36">
        <f>ROUND(G1424*H1424,6)</f>
      </c>
      <c r="L1424" s="38">
        <v>0</v>
      </c>
      <c s="32">
        <f>ROUND(ROUND(L1424,2)*ROUND(G1424,3),2)</f>
      </c>
      <c s="36" t="s">
        <v>56</v>
      </c>
      <c>
        <f>(M1424*21)/100</f>
      </c>
      <c t="s">
        <v>28</v>
      </c>
    </row>
    <row r="1425" spans="1:5" ht="38.25">
      <c r="A1425" s="35" t="s">
        <v>57</v>
      </c>
      <c r="E1425" s="39" t="s">
        <v>2369</v>
      </c>
    </row>
    <row r="1426" spans="1:5" ht="25.5">
      <c r="A1426" s="35" t="s">
        <v>58</v>
      </c>
      <c r="E1426" s="40" t="s">
        <v>2370</v>
      </c>
    </row>
    <row r="1427" spans="1:5" ht="12.75">
      <c r="A1427" t="s">
        <v>60</v>
      </c>
      <c r="E1427" s="39" t="s">
        <v>5</v>
      </c>
    </row>
    <row r="1428" spans="1:16" ht="25.5">
      <c r="A1428" t="s">
        <v>50</v>
      </c>
      <c s="34" t="s">
        <v>2371</v>
      </c>
      <c s="34" t="s">
        <v>2372</v>
      </c>
      <c s="35" t="s">
        <v>5</v>
      </c>
      <c s="6" t="s">
        <v>2373</v>
      </c>
      <c s="36" t="s">
        <v>214</v>
      </c>
      <c s="37">
        <v>3</v>
      </c>
      <c s="36">
        <v>0</v>
      </c>
      <c s="36">
        <f>ROUND(G1428*H1428,6)</f>
      </c>
      <c r="L1428" s="38">
        <v>0</v>
      </c>
      <c s="32">
        <f>ROUND(ROUND(L1428,2)*ROUND(G1428,3),2)</f>
      </c>
      <c s="36" t="s">
        <v>56</v>
      </c>
      <c>
        <f>(M1428*21)/100</f>
      </c>
      <c t="s">
        <v>28</v>
      </c>
    </row>
    <row r="1429" spans="1:5" ht="25.5">
      <c r="A1429" s="35" t="s">
        <v>57</v>
      </c>
      <c r="E1429" s="39" t="s">
        <v>2373</v>
      </c>
    </row>
    <row r="1430" spans="1:5" ht="25.5">
      <c r="A1430" s="35" t="s">
        <v>58</v>
      </c>
      <c r="E1430" s="40" t="s">
        <v>2374</v>
      </c>
    </row>
    <row r="1431" spans="1:5" ht="12.75">
      <c r="A1431" t="s">
        <v>60</v>
      </c>
      <c r="E1431" s="39" t="s">
        <v>5</v>
      </c>
    </row>
    <row r="1432" spans="1:16" ht="12.75">
      <c r="A1432" t="s">
        <v>50</v>
      </c>
      <c s="34" t="s">
        <v>2375</v>
      </c>
      <c s="34" t="s">
        <v>2310</v>
      </c>
      <c s="35" t="s">
        <v>51</v>
      </c>
      <c s="6" t="s">
        <v>2311</v>
      </c>
      <c s="36" t="s">
        <v>214</v>
      </c>
      <c s="37">
        <v>3</v>
      </c>
      <c s="36">
        <v>0</v>
      </c>
      <c s="36">
        <f>ROUND(G1432*H1432,6)</f>
      </c>
      <c r="L1432" s="38">
        <v>0</v>
      </c>
      <c s="32">
        <f>ROUND(ROUND(L1432,2)*ROUND(G1432,3),2)</f>
      </c>
      <c s="36" t="s">
        <v>178</v>
      </c>
      <c>
        <f>(M1432*21)/100</f>
      </c>
      <c t="s">
        <v>28</v>
      </c>
    </row>
    <row r="1433" spans="1:5" ht="12.75">
      <c r="A1433" s="35" t="s">
        <v>57</v>
      </c>
      <c r="E1433" s="39" t="s">
        <v>2311</v>
      </c>
    </row>
    <row r="1434" spans="1:5" ht="114.75">
      <c r="A1434" s="35" t="s">
        <v>58</v>
      </c>
      <c r="E1434" s="41" t="s">
        <v>2376</v>
      </c>
    </row>
    <row r="1435" spans="1:5" ht="12.75">
      <c r="A1435" t="s">
        <v>60</v>
      </c>
      <c r="E1435" s="39" t="s">
        <v>5</v>
      </c>
    </row>
    <row r="1436" spans="1:16" ht="12.75">
      <c r="A1436" t="s">
        <v>50</v>
      </c>
      <c s="34" t="s">
        <v>2377</v>
      </c>
      <c s="34" t="s">
        <v>2314</v>
      </c>
      <c s="35" t="s">
        <v>51</v>
      </c>
      <c s="6" t="s">
        <v>2315</v>
      </c>
      <c s="36" t="s">
        <v>214</v>
      </c>
      <c s="37">
        <v>3</v>
      </c>
      <c s="36">
        <v>0</v>
      </c>
      <c s="36">
        <f>ROUND(G1436*H1436,6)</f>
      </c>
      <c r="L1436" s="38">
        <v>0</v>
      </c>
      <c s="32">
        <f>ROUND(ROUND(L1436,2)*ROUND(G1436,3),2)</f>
      </c>
      <c s="36" t="s">
        <v>56</v>
      </c>
      <c>
        <f>(M1436*21)/100</f>
      </c>
      <c t="s">
        <v>28</v>
      </c>
    </row>
    <row r="1437" spans="1:5" ht="12.75">
      <c r="A1437" s="35" t="s">
        <v>57</v>
      </c>
      <c r="E1437" s="39" t="s">
        <v>2315</v>
      </c>
    </row>
    <row r="1438" spans="1:5" ht="25.5">
      <c r="A1438" s="35" t="s">
        <v>58</v>
      </c>
      <c r="E1438" s="40" t="s">
        <v>2374</v>
      </c>
    </row>
    <row r="1439" spans="1:5" ht="12.75">
      <c r="A1439" t="s">
        <v>60</v>
      </c>
      <c r="E1439" s="39" t="s">
        <v>5</v>
      </c>
    </row>
    <row r="1440" spans="1:16" ht="12.75">
      <c r="A1440" t="s">
        <v>50</v>
      </c>
      <c s="34" t="s">
        <v>2378</v>
      </c>
      <c s="34" t="s">
        <v>2379</v>
      </c>
      <c s="35" t="s">
        <v>5</v>
      </c>
      <c s="6" t="s">
        <v>2380</v>
      </c>
      <c s="36" t="s">
        <v>214</v>
      </c>
      <c s="37">
        <v>6</v>
      </c>
      <c s="36">
        <v>0</v>
      </c>
      <c s="36">
        <f>ROUND(G1440*H1440,6)</f>
      </c>
      <c r="L1440" s="38">
        <v>0</v>
      </c>
      <c s="32">
        <f>ROUND(ROUND(L1440,2)*ROUND(G1440,3),2)</f>
      </c>
      <c s="36" t="s">
        <v>178</v>
      </c>
      <c>
        <f>(M1440*21)/100</f>
      </c>
      <c t="s">
        <v>28</v>
      </c>
    </row>
    <row r="1441" spans="1:5" ht="12.75">
      <c r="A1441" s="35" t="s">
        <v>57</v>
      </c>
      <c r="E1441" s="39" t="s">
        <v>2380</v>
      </c>
    </row>
    <row r="1442" spans="1:5" ht="12.75">
      <c r="A1442" s="35" t="s">
        <v>58</v>
      </c>
      <c r="E1442" s="40" t="s">
        <v>5</v>
      </c>
    </row>
    <row r="1443" spans="1:5" ht="12.75">
      <c r="A1443" t="s">
        <v>60</v>
      </c>
      <c r="E1443" s="39" t="s">
        <v>5</v>
      </c>
    </row>
    <row r="1444" spans="1:16" ht="25.5">
      <c r="A1444" t="s">
        <v>50</v>
      </c>
      <c s="34" t="s">
        <v>2381</v>
      </c>
      <c s="34" t="s">
        <v>2382</v>
      </c>
      <c s="35" t="s">
        <v>5</v>
      </c>
      <c s="6" t="s">
        <v>2383</v>
      </c>
      <c s="36" t="s">
        <v>532</v>
      </c>
      <c s="37">
        <v>3.585</v>
      </c>
      <c s="36">
        <v>0</v>
      </c>
      <c s="36">
        <f>ROUND(G1444*H1444,6)</f>
      </c>
      <c r="L1444" s="38">
        <v>0</v>
      </c>
      <c s="32">
        <f>ROUND(ROUND(L1444,2)*ROUND(G1444,3),2)</f>
      </c>
      <c s="36" t="s">
        <v>56</v>
      </c>
      <c>
        <f>(M1444*21)/100</f>
      </c>
      <c t="s">
        <v>28</v>
      </c>
    </row>
    <row r="1445" spans="1:5" ht="25.5">
      <c r="A1445" s="35" t="s">
        <v>57</v>
      </c>
      <c r="E1445" s="39" t="s">
        <v>2383</v>
      </c>
    </row>
    <row r="1446" spans="1:5" ht="63.75">
      <c r="A1446" s="35" t="s">
        <v>58</v>
      </c>
      <c r="E1446" s="41" t="s">
        <v>2384</v>
      </c>
    </row>
    <row r="1447" spans="1:5" ht="12.75">
      <c r="A1447" t="s">
        <v>60</v>
      </c>
      <c r="E1447" s="39" t="s">
        <v>5</v>
      </c>
    </row>
    <row r="1448" spans="1:16" ht="25.5">
      <c r="A1448" t="s">
        <v>50</v>
      </c>
      <c s="34" t="s">
        <v>2385</v>
      </c>
      <c s="34" t="s">
        <v>2386</v>
      </c>
      <c s="35" t="s">
        <v>5</v>
      </c>
      <c s="6" t="s">
        <v>2387</v>
      </c>
      <c s="36" t="s">
        <v>532</v>
      </c>
      <c s="37">
        <v>12.46</v>
      </c>
      <c s="36">
        <v>0</v>
      </c>
      <c s="36">
        <f>ROUND(G1448*H1448,6)</f>
      </c>
      <c r="L1448" s="38">
        <v>0</v>
      </c>
      <c s="32">
        <f>ROUND(ROUND(L1448,2)*ROUND(G1448,3),2)</f>
      </c>
      <c s="36" t="s">
        <v>178</v>
      </c>
      <c>
        <f>(M1448*21)/100</f>
      </c>
      <c t="s">
        <v>28</v>
      </c>
    </row>
    <row r="1449" spans="1:5" ht="25.5">
      <c r="A1449" s="35" t="s">
        <v>57</v>
      </c>
      <c r="E1449" s="39" t="s">
        <v>2387</v>
      </c>
    </row>
    <row r="1450" spans="1:5" ht="63.75">
      <c r="A1450" s="35" t="s">
        <v>58</v>
      </c>
      <c r="E1450" s="41" t="s">
        <v>2388</v>
      </c>
    </row>
    <row r="1451" spans="1:5" ht="12.75">
      <c r="A1451" t="s">
        <v>60</v>
      </c>
      <c r="E1451" s="39" t="s">
        <v>5</v>
      </c>
    </row>
    <row r="1452" spans="1:16" ht="25.5">
      <c r="A1452" t="s">
        <v>50</v>
      </c>
      <c s="34" t="s">
        <v>2389</v>
      </c>
      <c s="34" t="s">
        <v>2390</v>
      </c>
      <c s="35" t="s">
        <v>5</v>
      </c>
      <c s="6" t="s">
        <v>2391</v>
      </c>
      <c s="36" t="s">
        <v>532</v>
      </c>
      <c s="37">
        <v>12.46</v>
      </c>
      <c s="36">
        <v>0</v>
      </c>
      <c s="36">
        <f>ROUND(G1452*H1452,6)</f>
      </c>
      <c r="L1452" s="38">
        <v>0</v>
      </c>
      <c s="32">
        <f>ROUND(ROUND(L1452,2)*ROUND(G1452,3),2)</f>
      </c>
      <c s="36" t="s">
        <v>56</v>
      </c>
      <c>
        <f>(M1452*21)/100</f>
      </c>
      <c t="s">
        <v>28</v>
      </c>
    </row>
    <row r="1453" spans="1:5" ht="25.5">
      <c r="A1453" s="35" t="s">
        <v>57</v>
      </c>
      <c r="E1453" s="39" t="s">
        <v>2391</v>
      </c>
    </row>
    <row r="1454" spans="1:5" ht="25.5">
      <c r="A1454" s="35" t="s">
        <v>58</v>
      </c>
      <c r="E1454" s="40" t="s">
        <v>2392</v>
      </c>
    </row>
    <row r="1455" spans="1:5" ht="12.75">
      <c r="A1455" t="s">
        <v>60</v>
      </c>
      <c r="E1455" s="39" t="s">
        <v>5</v>
      </c>
    </row>
    <row r="1456" spans="1:16" ht="25.5">
      <c r="A1456" t="s">
        <v>50</v>
      </c>
      <c s="34" t="s">
        <v>2393</v>
      </c>
      <c s="34" t="s">
        <v>2394</v>
      </c>
      <c s="35" t="s">
        <v>5</v>
      </c>
      <c s="6" t="s">
        <v>2395</v>
      </c>
      <c s="36" t="s">
        <v>532</v>
      </c>
      <c s="37">
        <v>130.14</v>
      </c>
      <c s="36">
        <v>0</v>
      </c>
      <c s="36">
        <f>ROUND(G1456*H1456,6)</f>
      </c>
      <c r="L1456" s="38">
        <v>0</v>
      </c>
      <c s="32">
        <f>ROUND(ROUND(L1456,2)*ROUND(G1456,3),2)</f>
      </c>
      <c s="36" t="s">
        <v>178</v>
      </c>
      <c>
        <f>(M1456*21)/100</f>
      </c>
      <c t="s">
        <v>28</v>
      </c>
    </row>
    <row r="1457" spans="1:5" ht="25.5">
      <c r="A1457" s="35" t="s">
        <v>57</v>
      </c>
      <c r="E1457" s="39" t="s">
        <v>2395</v>
      </c>
    </row>
    <row r="1458" spans="1:5" ht="140.25">
      <c r="A1458" s="35" t="s">
        <v>58</v>
      </c>
      <c r="E1458" s="41" t="s">
        <v>2396</v>
      </c>
    </row>
    <row r="1459" spans="1:5" ht="12.75">
      <c r="A1459" t="s">
        <v>60</v>
      </c>
      <c r="E1459" s="39" t="s">
        <v>5</v>
      </c>
    </row>
    <row r="1460" spans="1:16" ht="25.5">
      <c r="A1460" t="s">
        <v>50</v>
      </c>
      <c s="34" t="s">
        <v>2397</v>
      </c>
      <c s="34" t="s">
        <v>2398</v>
      </c>
      <c s="35" t="s">
        <v>5</v>
      </c>
      <c s="6" t="s">
        <v>2399</v>
      </c>
      <c s="36" t="s">
        <v>532</v>
      </c>
      <c s="37">
        <v>85.68</v>
      </c>
      <c s="36">
        <v>0</v>
      </c>
      <c s="36">
        <f>ROUND(G1460*H1460,6)</f>
      </c>
      <c r="L1460" s="38">
        <v>0</v>
      </c>
      <c s="32">
        <f>ROUND(ROUND(L1460,2)*ROUND(G1460,3),2)</f>
      </c>
      <c s="36" t="s">
        <v>56</v>
      </c>
      <c>
        <f>(M1460*21)/100</f>
      </c>
      <c t="s">
        <v>28</v>
      </c>
    </row>
    <row r="1461" spans="1:5" ht="25.5">
      <c r="A1461" s="35" t="s">
        <v>57</v>
      </c>
      <c r="E1461" s="39" t="s">
        <v>2399</v>
      </c>
    </row>
    <row r="1462" spans="1:5" ht="25.5">
      <c r="A1462" s="35" t="s">
        <v>58</v>
      </c>
      <c r="E1462" s="40" t="s">
        <v>2400</v>
      </c>
    </row>
    <row r="1463" spans="1:5" ht="12.75">
      <c r="A1463" t="s">
        <v>60</v>
      </c>
      <c r="E1463" s="39" t="s">
        <v>5</v>
      </c>
    </row>
    <row r="1464" spans="1:16" ht="25.5">
      <c r="A1464" t="s">
        <v>50</v>
      </c>
      <c s="34" t="s">
        <v>2401</v>
      </c>
      <c s="34" t="s">
        <v>2402</v>
      </c>
      <c s="35" t="s">
        <v>5</v>
      </c>
      <c s="6" t="s">
        <v>2403</v>
      </c>
      <c s="36" t="s">
        <v>532</v>
      </c>
      <c s="37">
        <v>44.46</v>
      </c>
      <c s="36">
        <v>0</v>
      </c>
      <c s="36">
        <f>ROUND(G1464*H1464,6)</f>
      </c>
      <c r="L1464" s="38">
        <v>0</v>
      </c>
      <c s="32">
        <f>ROUND(ROUND(L1464,2)*ROUND(G1464,3),2)</f>
      </c>
      <c s="36" t="s">
        <v>56</v>
      </c>
      <c>
        <f>(M1464*21)/100</f>
      </c>
      <c t="s">
        <v>28</v>
      </c>
    </row>
    <row r="1465" spans="1:5" ht="25.5">
      <c r="A1465" s="35" t="s">
        <v>57</v>
      </c>
      <c r="E1465" s="39" t="s">
        <v>2403</v>
      </c>
    </row>
    <row r="1466" spans="1:5" ht="25.5">
      <c r="A1466" s="35" t="s">
        <v>58</v>
      </c>
      <c r="E1466" s="40" t="s">
        <v>2404</v>
      </c>
    </row>
    <row r="1467" spans="1:5" ht="12.75">
      <c r="A1467" t="s">
        <v>60</v>
      </c>
      <c r="E1467" s="39" t="s">
        <v>5</v>
      </c>
    </row>
    <row r="1468" spans="1:16" ht="12.75">
      <c r="A1468" t="s">
        <v>50</v>
      </c>
      <c s="34" t="s">
        <v>2405</v>
      </c>
      <c s="34" t="s">
        <v>2406</v>
      </c>
      <c s="35" t="s">
        <v>5</v>
      </c>
      <c s="6" t="s">
        <v>2407</v>
      </c>
      <c s="36" t="s">
        <v>214</v>
      </c>
      <c s="37">
        <v>36</v>
      </c>
      <c s="36">
        <v>0</v>
      </c>
      <c s="36">
        <f>ROUND(G1468*H1468,6)</f>
      </c>
      <c r="L1468" s="38">
        <v>0</v>
      </c>
      <c s="32">
        <f>ROUND(ROUND(L1468,2)*ROUND(G1468,3),2)</f>
      </c>
      <c s="36" t="s">
        <v>178</v>
      </c>
      <c>
        <f>(M1468*21)/100</f>
      </c>
      <c t="s">
        <v>28</v>
      </c>
    </row>
    <row r="1469" spans="1:5" ht="12.75">
      <c r="A1469" s="35" t="s">
        <v>57</v>
      </c>
      <c r="E1469" s="39" t="s">
        <v>2407</v>
      </c>
    </row>
    <row r="1470" spans="1:5" ht="76.5">
      <c r="A1470" s="35" t="s">
        <v>58</v>
      </c>
      <c r="E1470" s="41" t="s">
        <v>2408</v>
      </c>
    </row>
    <row r="1471" spans="1:5" ht="12.75">
      <c r="A1471" t="s">
        <v>60</v>
      </c>
      <c r="E1471" s="39" t="s">
        <v>5</v>
      </c>
    </row>
    <row r="1472" spans="1:16" ht="12.75">
      <c r="A1472" t="s">
        <v>50</v>
      </c>
      <c s="34" t="s">
        <v>2409</v>
      </c>
      <c s="34" t="s">
        <v>2410</v>
      </c>
      <c s="35" t="s">
        <v>5</v>
      </c>
      <c s="6" t="s">
        <v>2411</v>
      </c>
      <c s="36" t="s">
        <v>214</v>
      </c>
      <c s="37">
        <v>36</v>
      </c>
      <c s="36">
        <v>0</v>
      </c>
      <c s="36">
        <f>ROUND(G1472*H1472,6)</f>
      </c>
      <c r="L1472" s="38">
        <v>0</v>
      </c>
      <c s="32">
        <f>ROUND(ROUND(L1472,2)*ROUND(G1472,3),2)</f>
      </c>
      <c s="36" t="s">
        <v>56</v>
      </c>
      <c>
        <f>(M1472*21)/100</f>
      </c>
      <c t="s">
        <v>28</v>
      </c>
    </row>
    <row r="1473" spans="1:5" ht="12.75">
      <c r="A1473" s="35" t="s">
        <v>57</v>
      </c>
      <c r="E1473" s="39" t="s">
        <v>2411</v>
      </c>
    </row>
    <row r="1474" spans="1:5" ht="12.75">
      <c r="A1474" s="35" t="s">
        <v>58</v>
      </c>
      <c r="E1474" s="40" t="s">
        <v>5</v>
      </c>
    </row>
    <row r="1475" spans="1:5" ht="12.75">
      <c r="A1475" t="s">
        <v>60</v>
      </c>
      <c r="E1475" s="39" t="s">
        <v>5</v>
      </c>
    </row>
    <row r="1476" spans="1:16" ht="25.5">
      <c r="A1476" t="s">
        <v>50</v>
      </c>
      <c s="34" t="s">
        <v>2412</v>
      </c>
      <c s="34" t="s">
        <v>2413</v>
      </c>
      <c s="35" t="s">
        <v>5</v>
      </c>
      <c s="6" t="s">
        <v>2414</v>
      </c>
      <c s="36" t="s">
        <v>214</v>
      </c>
      <c s="37">
        <v>53</v>
      </c>
      <c s="36">
        <v>0</v>
      </c>
      <c s="36">
        <f>ROUND(G1476*H1476,6)</f>
      </c>
      <c r="L1476" s="38">
        <v>0</v>
      </c>
      <c s="32">
        <f>ROUND(ROUND(L1476,2)*ROUND(G1476,3),2)</f>
      </c>
      <c s="36" t="s">
        <v>178</v>
      </c>
      <c>
        <f>(M1476*21)/100</f>
      </c>
      <c t="s">
        <v>28</v>
      </c>
    </row>
    <row r="1477" spans="1:5" ht="25.5">
      <c r="A1477" s="35" t="s">
        <v>57</v>
      </c>
      <c r="E1477" s="39" t="s">
        <v>2414</v>
      </c>
    </row>
    <row r="1478" spans="1:5" ht="89.25">
      <c r="A1478" s="35" t="s">
        <v>58</v>
      </c>
      <c r="E1478" s="41" t="s">
        <v>2415</v>
      </c>
    </row>
    <row r="1479" spans="1:5" ht="12.75">
      <c r="A1479" t="s">
        <v>60</v>
      </c>
      <c r="E1479" s="39" t="s">
        <v>5</v>
      </c>
    </row>
    <row r="1480" spans="1:16" ht="12.75">
      <c r="A1480" t="s">
        <v>50</v>
      </c>
      <c s="34" t="s">
        <v>2416</v>
      </c>
      <c s="34" t="s">
        <v>2417</v>
      </c>
      <c s="35" t="s">
        <v>5</v>
      </c>
      <c s="6" t="s">
        <v>2418</v>
      </c>
      <c s="36" t="s">
        <v>177</v>
      </c>
      <c s="37">
        <v>59.063</v>
      </c>
      <c s="36">
        <v>0</v>
      </c>
      <c s="36">
        <f>ROUND(G1480*H1480,6)</f>
      </c>
      <c r="L1480" s="38">
        <v>0</v>
      </c>
      <c s="32">
        <f>ROUND(ROUND(L1480,2)*ROUND(G1480,3),2)</f>
      </c>
      <c s="36" t="s">
        <v>56</v>
      </c>
      <c>
        <f>(M1480*21)/100</f>
      </c>
      <c t="s">
        <v>28</v>
      </c>
    </row>
    <row r="1481" spans="1:5" ht="12.75">
      <c r="A1481" s="35" t="s">
        <v>57</v>
      </c>
      <c r="E1481" s="39" t="s">
        <v>2418</v>
      </c>
    </row>
    <row r="1482" spans="1:5" ht="12.75">
      <c r="A1482" s="35" t="s">
        <v>58</v>
      </c>
      <c r="E1482" s="40" t="s">
        <v>5</v>
      </c>
    </row>
    <row r="1483" spans="1:5" ht="12.75">
      <c r="A1483" t="s">
        <v>60</v>
      </c>
      <c r="E1483" s="39" t="s">
        <v>5</v>
      </c>
    </row>
    <row r="1484" spans="1:16" ht="12.75">
      <c r="A1484" t="s">
        <v>50</v>
      </c>
      <c s="34" t="s">
        <v>2419</v>
      </c>
      <c s="34" t="s">
        <v>2420</v>
      </c>
      <c s="35" t="s">
        <v>5</v>
      </c>
      <c s="6" t="s">
        <v>2421</v>
      </c>
      <c s="36" t="s">
        <v>177</v>
      </c>
      <c s="37">
        <v>10.5</v>
      </c>
      <c s="36">
        <v>0</v>
      </c>
      <c s="36">
        <f>ROUND(G1484*H1484,6)</f>
      </c>
      <c r="L1484" s="38">
        <v>0</v>
      </c>
      <c s="32">
        <f>ROUND(ROUND(L1484,2)*ROUND(G1484,3),2)</f>
      </c>
      <c s="36" t="s">
        <v>56</v>
      </c>
      <c>
        <f>(M1484*21)/100</f>
      </c>
      <c t="s">
        <v>28</v>
      </c>
    </row>
    <row r="1485" spans="1:5" ht="12.75">
      <c r="A1485" s="35" t="s">
        <v>57</v>
      </c>
      <c r="E1485" s="39" t="s">
        <v>2421</v>
      </c>
    </row>
    <row r="1486" spans="1:5" ht="12.75">
      <c r="A1486" s="35" t="s">
        <v>58</v>
      </c>
      <c r="E1486" s="40" t="s">
        <v>5</v>
      </c>
    </row>
    <row r="1487" spans="1:5" ht="12.75">
      <c r="A1487" t="s">
        <v>60</v>
      </c>
      <c r="E1487" s="39" t="s">
        <v>5</v>
      </c>
    </row>
    <row r="1488" spans="1:16" ht="25.5">
      <c r="A1488" t="s">
        <v>50</v>
      </c>
      <c s="34" t="s">
        <v>2422</v>
      </c>
      <c s="34" t="s">
        <v>2423</v>
      </c>
      <c s="35" t="s">
        <v>5</v>
      </c>
      <c s="6" t="s">
        <v>2424</v>
      </c>
      <c s="36" t="s">
        <v>177</v>
      </c>
      <c s="37">
        <v>438.12</v>
      </c>
      <c s="36">
        <v>0</v>
      </c>
      <c s="36">
        <f>ROUND(G1488*H1488,6)</f>
      </c>
      <c r="L1488" s="38">
        <v>0</v>
      </c>
      <c s="32">
        <f>ROUND(ROUND(L1488,2)*ROUND(G1488,3),2)</f>
      </c>
      <c s="36" t="s">
        <v>178</v>
      </c>
      <c>
        <f>(M1488*21)/100</f>
      </c>
      <c t="s">
        <v>28</v>
      </c>
    </row>
    <row r="1489" spans="1:5" ht="25.5">
      <c r="A1489" s="35" t="s">
        <v>57</v>
      </c>
      <c r="E1489" s="39" t="s">
        <v>2424</v>
      </c>
    </row>
    <row r="1490" spans="1:5" ht="153">
      <c r="A1490" s="35" t="s">
        <v>58</v>
      </c>
      <c r="E1490" s="41" t="s">
        <v>2425</v>
      </c>
    </row>
    <row r="1491" spans="1:5" ht="12.75">
      <c r="A1491" t="s">
        <v>60</v>
      </c>
      <c r="E1491" s="39" t="s">
        <v>5</v>
      </c>
    </row>
    <row r="1492" spans="1:16" ht="25.5">
      <c r="A1492" t="s">
        <v>50</v>
      </c>
      <c s="34" t="s">
        <v>2426</v>
      </c>
      <c s="34" t="s">
        <v>2427</v>
      </c>
      <c s="35" t="s">
        <v>5</v>
      </c>
      <c s="6" t="s">
        <v>2428</v>
      </c>
      <c s="36" t="s">
        <v>55</v>
      </c>
      <c s="37">
        <v>7.52</v>
      </c>
      <c s="36">
        <v>0</v>
      </c>
      <c s="36">
        <f>ROUND(G1492*H1492,6)</f>
      </c>
      <c r="L1492" s="38">
        <v>0</v>
      </c>
      <c s="32">
        <f>ROUND(ROUND(L1492,2)*ROUND(G1492,3),2)</f>
      </c>
      <c s="36" t="s">
        <v>178</v>
      </c>
      <c>
        <f>(M1492*21)/100</f>
      </c>
      <c t="s">
        <v>28</v>
      </c>
    </row>
    <row r="1493" spans="1:5" ht="25.5">
      <c r="A1493" s="35" t="s">
        <v>57</v>
      </c>
      <c r="E1493" s="39" t="s">
        <v>2428</v>
      </c>
    </row>
    <row r="1494" spans="1:5" ht="12.75">
      <c r="A1494" s="35" t="s">
        <v>58</v>
      </c>
      <c r="E1494" s="40" t="s">
        <v>5</v>
      </c>
    </row>
    <row r="1495" spans="1:5" ht="12.75">
      <c r="A1495" t="s">
        <v>60</v>
      </c>
      <c r="E1495" s="39" t="s">
        <v>5</v>
      </c>
    </row>
    <row r="1496" spans="1:16" ht="38.25">
      <c r="A1496" t="s">
        <v>50</v>
      </c>
      <c s="34" t="s">
        <v>2429</v>
      </c>
      <c s="34" t="s">
        <v>2430</v>
      </c>
      <c s="35" t="s">
        <v>5</v>
      </c>
      <c s="6" t="s">
        <v>2431</v>
      </c>
      <c s="36" t="s">
        <v>55</v>
      </c>
      <c s="37">
        <v>7.52</v>
      </c>
      <c s="36">
        <v>0</v>
      </c>
      <c s="36">
        <f>ROUND(G1496*H1496,6)</f>
      </c>
      <c r="L1496" s="38">
        <v>0</v>
      </c>
      <c s="32">
        <f>ROUND(ROUND(L1496,2)*ROUND(G1496,3),2)</f>
      </c>
      <c s="36" t="s">
        <v>178</v>
      </c>
      <c>
        <f>(M1496*21)/100</f>
      </c>
      <c t="s">
        <v>28</v>
      </c>
    </row>
    <row r="1497" spans="1:5" ht="38.25">
      <c r="A1497" s="35" t="s">
        <v>57</v>
      </c>
      <c r="E1497" s="39" t="s">
        <v>2432</v>
      </c>
    </row>
    <row r="1498" spans="1:5" ht="12.75">
      <c r="A1498" s="35" t="s">
        <v>58</v>
      </c>
      <c r="E1498" s="40" t="s">
        <v>5</v>
      </c>
    </row>
    <row r="1499" spans="1:5" ht="12.75">
      <c r="A1499" t="s">
        <v>60</v>
      </c>
      <c r="E1499" s="39" t="s">
        <v>5</v>
      </c>
    </row>
    <row r="1500" spans="1:13" ht="12.75">
      <c r="A1500" t="s">
        <v>47</v>
      </c>
      <c r="C1500" s="31" t="s">
        <v>917</v>
      </c>
      <c r="E1500" s="33" t="s">
        <v>918</v>
      </c>
      <c r="J1500" s="32">
        <f>0</f>
      </c>
      <c s="32">
        <f>0</f>
      </c>
      <c s="32">
        <f>0+L1501+L1505+L1509+L1513+L1517+L1521+L1525+L1529+L1533+L1537+L1541+L1545+L1549+L1553+L1557+L1561+L1565+L1569+L1573+L1577+L1581+L1585+L1589+L1593+L1597+L1601+L1605+L1609+L1613+L1617+L1621+L1625+L1629+L1633+L1637+L1641+L1645+L1649+L1653+L1657+L1661+L1665+L1669+L1673+L1677+L1681+L1685+L1689</f>
      </c>
      <c s="32">
        <f>0+M1501+M1505+M1509+M1513+M1517+M1521+M1525+M1529+M1533+M1537+M1541+M1545+M1549+M1553+M1557+M1561+M1565+M1569+M1573+M1577+M1581+M1585+M1589+M1593+M1597+M1601+M1605+M1609+M1613+M1617+M1621+M1625+M1629+M1633+M1637+M1641+M1645+M1649+M1653+M1657+M1661+M1665+M1669+M1673+M1677+M1681+M1685+M1689</f>
      </c>
    </row>
    <row r="1501" spans="1:16" ht="25.5">
      <c r="A1501" t="s">
        <v>50</v>
      </c>
      <c s="34" t="s">
        <v>2433</v>
      </c>
      <c s="34" t="s">
        <v>2434</v>
      </c>
      <c s="35" t="s">
        <v>5</v>
      </c>
      <c s="6" t="s">
        <v>2435</v>
      </c>
      <c s="36" t="s">
        <v>214</v>
      </c>
      <c s="37">
        <v>7</v>
      </c>
      <c s="36">
        <v>0</v>
      </c>
      <c s="36">
        <f>ROUND(G1501*H1501,6)</f>
      </c>
      <c r="L1501" s="38">
        <v>0</v>
      </c>
      <c s="32">
        <f>ROUND(ROUND(L1501,2)*ROUND(G1501,3),2)</f>
      </c>
      <c s="36" t="s">
        <v>178</v>
      </c>
      <c>
        <f>(M1501*21)/100</f>
      </c>
      <c t="s">
        <v>28</v>
      </c>
    </row>
    <row r="1502" spans="1:5" ht="25.5">
      <c r="A1502" s="35" t="s">
        <v>57</v>
      </c>
      <c r="E1502" s="39" t="s">
        <v>2435</v>
      </c>
    </row>
    <row r="1503" spans="1:5" ht="63.75">
      <c r="A1503" s="35" t="s">
        <v>58</v>
      </c>
      <c r="E1503" s="41" t="s">
        <v>2436</v>
      </c>
    </row>
    <row r="1504" spans="1:5" ht="12.75">
      <c r="A1504" t="s">
        <v>60</v>
      </c>
      <c r="E1504" s="39" t="s">
        <v>5</v>
      </c>
    </row>
    <row r="1505" spans="1:16" ht="25.5">
      <c r="A1505" t="s">
        <v>50</v>
      </c>
      <c s="34" t="s">
        <v>2437</v>
      </c>
      <c s="34" t="s">
        <v>2438</v>
      </c>
      <c s="35" t="s">
        <v>5</v>
      </c>
      <c s="6" t="s">
        <v>2439</v>
      </c>
      <c s="36" t="s">
        <v>214</v>
      </c>
      <c s="37">
        <v>1</v>
      </c>
      <c s="36">
        <v>0</v>
      </c>
      <c s="36">
        <f>ROUND(G1505*H1505,6)</f>
      </c>
      <c r="L1505" s="38">
        <v>0</v>
      </c>
      <c s="32">
        <f>ROUND(ROUND(L1505,2)*ROUND(G1505,3),2)</f>
      </c>
      <c s="36" t="s">
        <v>178</v>
      </c>
      <c>
        <f>(M1505*21)/100</f>
      </c>
      <c t="s">
        <v>28</v>
      </c>
    </row>
    <row r="1506" spans="1:5" ht="25.5">
      <c r="A1506" s="35" t="s">
        <v>57</v>
      </c>
      <c r="E1506" s="39" t="s">
        <v>2439</v>
      </c>
    </row>
    <row r="1507" spans="1:5" ht="63.75">
      <c r="A1507" s="35" t="s">
        <v>58</v>
      </c>
      <c r="E1507" s="41" t="s">
        <v>2440</v>
      </c>
    </row>
    <row r="1508" spans="1:5" ht="12.75">
      <c r="A1508" t="s">
        <v>60</v>
      </c>
      <c r="E1508" s="39" t="s">
        <v>5</v>
      </c>
    </row>
    <row r="1509" spans="1:16" ht="25.5">
      <c r="A1509" t="s">
        <v>50</v>
      </c>
      <c s="34" t="s">
        <v>2441</v>
      </c>
      <c s="34" t="s">
        <v>2442</v>
      </c>
      <c s="35" t="s">
        <v>5</v>
      </c>
      <c s="6" t="s">
        <v>2443</v>
      </c>
      <c s="36" t="s">
        <v>214</v>
      </c>
      <c s="37">
        <v>1</v>
      </c>
      <c s="36">
        <v>0</v>
      </c>
      <c s="36">
        <f>ROUND(G1509*H1509,6)</f>
      </c>
      <c r="L1509" s="38">
        <v>0</v>
      </c>
      <c s="32">
        <f>ROUND(ROUND(L1509,2)*ROUND(G1509,3),2)</f>
      </c>
      <c s="36" t="s">
        <v>178</v>
      </c>
      <c>
        <f>(M1509*21)/100</f>
      </c>
      <c t="s">
        <v>28</v>
      </c>
    </row>
    <row r="1510" spans="1:5" ht="25.5">
      <c r="A1510" s="35" t="s">
        <v>57</v>
      </c>
      <c r="E1510" s="39" t="s">
        <v>2443</v>
      </c>
    </row>
    <row r="1511" spans="1:5" ht="63.75">
      <c r="A1511" s="35" t="s">
        <v>58</v>
      </c>
      <c r="E1511" s="41" t="s">
        <v>2444</v>
      </c>
    </row>
    <row r="1512" spans="1:5" ht="12.75">
      <c r="A1512" t="s">
        <v>60</v>
      </c>
      <c r="E1512" s="39" t="s">
        <v>5</v>
      </c>
    </row>
    <row r="1513" spans="1:16" ht="12.75">
      <c r="A1513" t="s">
        <v>50</v>
      </c>
      <c s="34" t="s">
        <v>2445</v>
      </c>
      <c s="34" t="s">
        <v>2446</v>
      </c>
      <c s="35" t="s">
        <v>5</v>
      </c>
      <c s="6" t="s">
        <v>2447</v>
      </c>
      <c s="36" t="s">
        <v>532</v>
      </c>
      <c s="37">
        <v>0.936</v>
      </c>
      <c s="36">
        <v>0</v>
      </c>
      <c s="36">
        <f>ROUND(G1513*H1513,6)</f>
      </c>
      <c r="L1513" s="38">
        <v>0</v>
      </c>
      <c s="32">
        <f>ROUND(ROUND(L1513,2)*ROUND(G1513,3),2)</f>
      </c>
      <c s="36" t="s">
        <v>178</v>
      </c>
      <c>
        <f>(M1513*21)/100</f>
      </c>
      <c t="s">
        <v>28</v>
      </c>
    </row>
    <row r="1514" spans="1:5" ht="12.75">
      <c r="A1514" s="35" t="s">
        <v>57</v>
      </c>
      <c r="E1514" s="39" t="s">
        <v>2447</v>
      </c>
    </row>
    <row r="1515" spans="1:5" ht="63.75">
      <c r="A1515" s="35" t="s">
        <v>58</v>
      </c>
      <c r="E1515" s="41" t="s">
        <v>2448</v>
      </c>
    </row>
    <row r="1516" spans="1:5" ht="12.75">
      <c r="A1516" t="s">
        <v>60</v>
      </c>
      <c r="E1516" s="39" t="s">
        <v>5</v>
      </c>
    </row>
    <row r="1517" spans="1:16" ht="25.5">
      <c r="A1517" t="s">
        <v>50</v>
      </c>
      <c s="34" t="s">
        <v>2449</v>
      </c>
      <c s="34" t="s">
        <v>2450</v>
      </c>
      <c s="35" t="s">
        <v>5</v>
      </c>
      <c s="6" t="s">
        <v>2451</v>
      </c>
      <c s="36" t="s">
        <v>214</v>
      </c>
      <c s="37">
        <v>1</v>
      </c>
      <c s="36">
        <v>5E-05</v>
      </c>
      <c s="36">
        <f>ROUND(G1517*H1517,6)</f>
      </c>
      <c r="L1517" s="38">
        <v>0</v>
      </c>
      <c s="32">
        <f>ROUND(ROUND(L1517,2)*ROUND(G1517,3),2)</f>
      </c>
      <c s="36" t="s">
        <v>178</v>
      </c>
      <c>
        <f>(M1517*21)/100</f>
      </c>
      <c t="s">
        <v>28</v>
      </c>
    </row>
    <row r="1518" spans="1:5" ht="25.5">
      <c r="A1518" s="35" t="s">
        <v>57</v>
      </c>
      <c r="E1518" s="39" t="s">
        <v>2451</v>
      </c>
    </row>
    <row r="1519" spans="1:5" ht="12.75">
      <c r="A1519" s="35" t="s">
        <v>58</v>
      </c>
      <c r="E1519" s="40" t="s">
        <v>5</v>
      </c>
    </row>
    <row r="1520" spans="1:5" ht="12.75">
      <c r="A1520" t="s">
        <v>60</v>
      </c>
      <c r="E1520" s="39" t="s">
        <v>5</v>
      </c>
    </row>
    <row r="1521" spans="1:16" ht="12.75">
      <c r="A1521" t="s">
        <v>50</v>
      </c>
      <c s="34" t="s">
        <v>2452</v>
      </c>
      <c s="34" t="s">
        <v>2453</v>
      </c>
      <c s="35" t="s">
        <v>5</v>
      </c>
      <c s="6" t="s">
        <v>2454</v>
      </c>
      <c s="36" t="s">
        <v>214</v>
      </c>
      <c s="37">
        <v>1</v>
      </c>
      <c s="36">
        <v>0.03</v>
      </c>
      <c s="36">
        <f>ROUND(G1521*H1521,6)</f>
      </c>
      <c r="L1521" s="38">
        <v>0</v>
      </c>
      <c s="32">
        <f>ROUND(ROUND(L1521,2)*ROUND(G1521,3),2)</f>
      </c>
      <c s="36" t="s">
        <v>56</v>
      </c>
      <c>
        <f>(M1521*21)/100</f>
      </c>
      <c t="s">
        <v>28</v>
      </c>
    </row>
    <row r="1522" spans="1:5" ht="12.75">
      <c r="A1522" s="35" t="s">
        <v>57</v>
      </c>
      <c r="E1522" s="39" t="s">
        <v>2454</v>
      </c>
    </row>
    <row r="1523" spans="1:5" ht="12.75">
      <c r="A1523" s="35" t="s">
        <v>58</v>
      </c>
      <c r="E1523" s="40" t="s">
        <v>5</v>
      </c>
    </row>
    <row r="1524" spans="1:5" ht="12.75">
      <c r="A1524" t="s">
        <v>60</v>
      </c>
      <c r="E1524" s="39" t="s">
        <v>5</v>
      </c>
    </row>
    <row r="1525" spans="1:16" ht="25.5">
      <c r="A1525" t="s">
        <v>50</v>
      </c>
      <c s="34" t="s">
        <v>2455</v>
      </c>
      <c s="34" t="s">
        <v>1768</v>
      </c>
      <c s="35" t="s">
        <v>5</v>
      </c>
      <c s="6" t="s">
        <v>1769</v>
      </c>
      <c s="36" t="s">
        <v>55</v>
      </c>
      <c s="37">
        <v>0.254</v>
      </c>
      <c s="36">
        <v>0</v>
      </c>
      <c s="36">
        <f>ROUND(G1525*H1525,6)</f>
      </c>
      <c r="L1525" s="38">
        <v>0</v>
      </c>
      <c s="32">
        <f>ROUND(ROUND(L1525,2)*ROUND(G1525,3),2)</f>
      </c>
      <c s="36" t="s">
        <v>178</v>
      </c>
      <c>
        <f>(M1525*21)/100</f>
      </c>
      <c t="s">
        <v>28</v>
      </c>
    </row>
    <row r="1526" spans="1:5" ht="25.5">
      <c r="A1526" s="35" t="s">
        <v>57</v>
      </c>
      <c r="E1526" s="39" t="s">
        <v>1769</v>
      </c>
    </row>
    <row r="1527" spans="1:5" ht="38.25">
      <c r="A1527" s="35" t="s">
        <v>58</v>
      </c>
      <c r="E1527" s="41" t="s">
        <v>2456</v>
      </c>
    </row>
    <row r="1528" spans="1:5" ht="12.75">
      <c r="A1528" t="s">
        <v>60</v>
      </c>
      <c r="E1528" s="39" t="s">
        <v>5</v>
      </c>
    </row>
    <row r="1529" spans="1:16" ht="25.5">
      <c r="A1529" t="s">
        <v>50</v>
      </c>
      <c s="34" t="s">
        <v>2457</v>
      </c>
      <c s="34" t="s">
        <v>80</v>
      </c>
      <c s="35" t="s">
        <v>81</v>
      </c>
      <c s="6" t="s">
        <v>2285</v>
      </c>
      <c s="36" t="s">
        <v>55</v>
      </c>
      <c s="37">
        <v>0.11</v>
      </c>
      <c s="36">
        <v>0</v>
      </c>
      <c s="36">
        <f>ROUND(G1529*H1529,6)</f>
      </c>
      <c r="L1529" s="38">
        <v>0</v>
      </c>
      <c s="32">
        <f>ROUND(ROUND(L1529,2)*ROUND(G1529,3),2)</f>
      </c>
      <c s="36" t="s">
        <v>256</v>
      </c>
      <c>
        <f>(M1529*21)/100</f>
      </c>
      <c t="s">
        <v>28</v>
      </c>
    </row>
    <row r="1530" spans="1:5" ht="25.5">
      <c r="A1530" s="35" t="s">
        <v>57</v>
      </c>
      <c r="E1530" s="39" t="s">
        <v>2285</v>
      </c>
    </row>
    <row r="1531" spans="1:5" ht="25.5">
      <c r="A1531" s="35" t="s">
        <v>58</v>
      </c>
      <c r="E1531" s="40" t="s">
        <v>2458</v>
      </c>
    </row>
    <row r="1532" spans="1:5" ht="102">
      <c r="A1532" t="s">
        <v>60</v>
      </c>
      <c r="E1532" s="39" t="s">
        <v>258</v>
      </c>
    </row>
    <row r="1533" spans="1:16" ht="25.5">
      <c r="A1533" t="s">
        <v>50</v>
      </c>
      <c s="34" t="s">
        <v>2459</v>
      </c>
      <c s="34" t="s">
        <v>71</v>
      </c>
      <c s="35" t="s">
        <v>72</v>
      </c>
      <c s="6" t="s">
        <v>1020</v>
      </c>
      <c s="36" t="s">
        <v>55</v>
      </c>
      <c s="37">
        <v>0.144</v>
      </c>
      <c s="36">
        <v>0</v>
      </c>
      <c s="36">
        <f>ROUND(G1533*H1533,6)</f>
      </c>
      <c r="L1533" s="38">
        <v>0</v>
      </c>
      <c s="32">
        <f>ROUND(ROUND(L1533,2)*ROUND(G1533,3),2)</f>
      </c>
      <c s="36" t="s">
        <v>256</v>
      </c>
      <c>
        <f>(M1533*21)/100</f>
      </c>
      <c t="s">
        <v>28</v>
      </c>
    </row>
    <row r="1534" spans="1:5" ht="25.5">
      <c r="A1534" s="35" t="s">
        <v>57</v>
      </c>
      <c r="E1534" s="39" t="s">
        <v>1020</v>
      </c>
    </row>
    <row r="1535" spans="1:5" ht="25.5">
      <c r="A1535" s="35" t="s">
        <v>58</v>
      </c>
      <c r="E1535" s="40" t="s">
        <v>2460</v>
      </c>
    </row>
    <row r="1536" spans="1:5" ht="102">
      <c r="A1536" t="s">
        <v>60</v>
      </c>
      <c r="E1536" s="39" t="s">
        <v>258</v>
      </c>
    </row>
    <row r="1537" spans="1:16" ht="25.5">
      <c r="A1537" t="s">
        <v>50</v>
      </c>
      <c s="34" t="s">
        <v>2461</v>
      </c>
      <c s="34" t="s">
        <v>2462</v>
      </c>
      <c s="35" t="s">
        <v>5</v>
      </c>
      <c s="6" t="s">
        <v>2463</v>
      </c>
      <c s="36" t="s">
        <v>214</v>
      </c>
      <c s="37">
        <v>1</v>
      </c>
      <c s="36">
        <v>0</v>
      </c>
      <c s="36">
        <f>ROUND(G1537*H1537,6)</f>
      </c>
      <c r="L1537" s="38">
        <v>0</v>
      </c>
      <c s="32">
        <f>ROUND(ROUND(L1537,2)*ROUND(G1537,3),2)</f>
      </c>
      <c s="36" t="s">
        <v>178</v>
      </c>
      <c>
        <f>(M1537*21)/100</f>
      </c>
      <c t="s">
        <v>28</v>
      </c>
    </row>
    <row r="1538" spans="1:5" ht="25.5">
      <c r="A1538" s="35" t="s">
        <v>57</v>
      </c>
      <c r="E1538" s="39" t="s">
        <v>2463</v>
      </c>
    </row>
    <row r="1539" spans="1:5" ht="89.25">
      <c r="A1539" s="35" t="s">
        <v>58</v>
      </c>
      <c r="E1539" s="41" t="s">
        <v>2464</v>
      </c>
    </row>
    <row r="1540" spans="1:5" ht="12.75">
      <c r="A1540" t="s">
        <v>60</v>
      </c>
      <c r="E1540" s="39" t="s">
        <v>5</v>
      </c>
    </row>
    <row r="1541" spans="1:16" ht="25.5">
      <c r="A1541" t="s">
        <v>50</v>
      </c>
      <c s="34" t="s">
        <v>2465</v>
      </c>
      <c s="34" t="s">
        <v>2466</v>
      </c>
      <c s="35" t="s">
        <v>5</v>
      </c>
      <c s="6" t="s">
        <v>2467</v>
      </c>
      <c s="36" t="s">
        <v>532</v>
      </c>
      <c s="37">
        <v>3.675</v>
      </c>
      <c s="36">
        <v>0</v>
      </c>
      <c s="36">
        <f>ROUND(G1541*H1541,6)</f>
      </c>
      <c r="L1541" s="38">
        <v>0</v>
      </c>
      <c s="32">
        <f>ROUND(ROUND(L1541,2)*ROUND(G1541,3),2)</f>
      </c>
      <c s="36" t="s">
        <v>56</v>
      </c>
      <c>
        <f>(M1541*21)/100</f>
      </c>
      <c t="s">
        <v>28</v>
      </c>
    </row>
    <row r="1542" spans="1:5" ht="25.5">
      <c r="A1542" s="35" t="s">
        <v>57</v>
      </c>
      <c r="E1542" s="39" t="s">
        <v>2467</v>
      </c>
    </row>
    <row r="1543" spans="1:5" ht="25.5">
      <c r="A1543" s="35" t="s">
        <v>58</v>
      </c>
      <c r="E1543" s="40" t="s">
        <v>2468</v>
      </c>
    </row>
    <row r="1544" spans="1:5" ht="12.75">
      <c r="A1544" t="s">
        <v>60</v>
      </c>
      <c r="E1544" s="39" t="s">
        <v>5</v>
      </c>
    </row>
    <row r="1545" spans="1:16" ht="25.5">
      <c r="A1545" t="s">
        <v>50</v>
      </c>
      <c s="34" t="s">
        <v>2469</v>
      </c>
      <c s="34" t="s">
        <v>2470</v>
      </c>
      <c s="35" t="s">
        <v>5</v>
      </c>
      <c s="6" t="s">
        <v>2471</v>
      </c>
      <c s="36" t="s">
        <v>532</v>
      </c>
      <c s="37">
        <v>6</v>
      </c>
      <c s="36">
        <v>0</v>
      </c>
      <c s="36">
        <f>ROUND(G1545*H1545,6)</f>
      </c>
      <c r="L1545" s="38">
        <v>0</v>
      </c>
      <c s="32">
        <f>ROUND(ROUND(L1545,2)*ROUND(G1545,3),2)</f>
      </c>
      <c s="36" t="s">
        <v>178</v>
      </c>
      <c>
        <f>(M1545*21)/100</f>
      </c>
      <c t="s">
        <v>28</v>
      </c>
    </row>
    <row r="1546" spans="1:5" ht="25.5">
      <c r="A1546" s="35" t="s">
        <v>57</v>
      </c>
      <c r="E1546" s="39" t="s">
        <v>2471</v>
      </c>
    </row>
    <row r="1547" spans="1:5" ht="229.5">
      <c r="A1547" s="35" t="s">
        <v>58</v>
      </c>
      <c r="E1547" s="41" t="s">
        <v>2472</v>
      </c>
    </row>
    <row r="1548" spans="1:5" ht="12.75">
      <c r="A1548" t="s">
        <v>60</v>
      </c>
      <c r="E1548" s="39" t="s">
        <v>5</v>
      </c>
    </row>
    <row r="1549" spans="1:16" ht="25.5">
      <c r="A1549" t="s">
        <v>50</v>
      </c>
      <c s="34" t="s">
        <v>2473</v>
      </c>
      <c s="34" t="s">
        <v>2474</v>
      </c>
      <c s="35" t="s">
        <v>5</v>
      </c>
      <c s="6" t="s">
        <v>2475</v>
      </c>
      <c s="36" t="s">
        <v>532</v>
      </c>
      <c s="37">
        <v>6</v>
      </c>
      <c s="36">
        <v>0</v>
      </c>
      <c s="36">
        <f>ROUND(G1549*H1549,6)</f>
      </c>
      <c r="L1549" s="38">
        <v>0</v>
      </c>
      <c s="32">
        <f>ROUND(ROUND(L1549,2)*ROUND(G1549,3),2)</f>
      </c>
      <c s="36" t="s">
        <v>56</v>
      </c>
      <c>
        <f>(M1549*21)/100</f>
      </c>
      <c t="s">
        <v>28</v>
      </c>
    </row>
    <row r="1550" spans="1:5" ht="25.5">
      <c r="A1550" s="35" t="s">
        <v>57</v>
      </c>
      <c r="E1550" s="39" t="s">
        <v>2475</v>
      </c>
    </row>
    <row r="1551" spans="1:5" ht="89.25">
      <c r="A1551" s="35" t="s">
        <v>58</v>
      </c>
      <c r="E1551" s="41" t="s">
        <v>2476</v>
      </c>
    </row>
    <row r="1552" spans="1:5" ht="12.75">
      <c r="A1552" t="s">
        <v>60</v>
      </c>
      <c r="E1552" s="39" t="s">
        <v>5</v>
      </c>
    </row>
    <row r="1553" spans="1:16" ht="12.75">
      <c r="A1553" t="s">
        <v>50</v>
      </c>
      <c s="34" t="s">
        <v>2477</v>
      </c>
      <c s="34" t="s">
        <v>2478</v>
      </c>
      <c s="35" t="s">
        <v>5</v>
      </c>
      <c s="6" t="s">
        <v>2479</v>
      </c>
      <c s="36" t="s">
        <v>214</v>
      </c>
      <c s="37">
        <v>3</v>
      </c>
      <c s="36">
        <v>0</v>
      </c>
      <c s="36">
        <f>ROUND(G1553*H1553,6)</f>
      </c>
      <c r="L1553" s="38">
        <v>0</v>
      </c>
      <c s="32">
        <f>ROUND(ROUND(L1553,2)*ROUND(G1553,3),2)</f>
      </c>
      <c s="36" t="s">
        <v>178</v>
      </c>
      <c>
        <f>(M1553*21)/100</f>
      </c>
      <c t="s">
        <v>28</v>
      </c>
    </row>
    <row r="1554" spans="1:5" ht="12.75">
      <c r="A1554" s="35" t="s">
        <v>57</v>
      </c>
      <c r="E1554" s="39" t="s">
        <v>2479</v>
      </c>
    </row>
    <row r="1555" spans="1:5" ht="12.75">
      <c r="A1555" s="35" t="s">
        <v>58</v>
      </c>
      <c r="E1555" s="40" t="s">
        <v>5</v>
      </c>
    </row>
    <row r="1556" spans="1:5" ht="12.75">
      <c r="A1556" t="s">
        <v>60</v>
      </c>
      <c r="E1556" s="39" t="s">
        <v>5</v>
      </c>
    </row>
    <row r="1557" spans="1:16" ht="25.5">
      <c r="A1557" t="s">
        <v>50</v>
      </c>
      <c s="34" t="s">
        <v>2480</v>
      </c>
      <c s="34" t="s">
        <v>2481</v>
      </c>
      <c s="35" t="s">
        <v>5</v>
      </c>
      <c s="6" t="s">
        <v>2482</v>
      </c>
      <c s="36" t="s">
        <v>532</v>
      </c>
      <c s="37">
        <v>5.4</v>
      </c>
      <c s="36">
        <v>0</v>
      </c>
      <c s="36">
        <f>ROUND(G1557*H1557,6)</f>
      </c>
      <c r="L1557" s="38">
        <v>0</v>
      </c>
      <c s="32">
        <f>ROUND(ROUND(L1557,2)*ROUND(G1557,3),2)</f>
      </c>
      <c s="36" t="s">
        <v>56</v>
      </c>
      <c>
        <f>(M1557*21)/100</f>
      </c>
      <c t="s">
        <v>28</v>
      </c>
    </row>
    <row r="1558" spans="1:5" ht="38.25">
      <c r="A1558" s="35" t="s">
        <v>57</v>
      </c>
      <c r="E1558" s="39" t="s">
        <v>2483</v>
      </c>
    </row>
    <row r="1559" spans="1:5" ht="89.25">
      <c r="A1559" s="35" t="s">
        <v>58</v>
      </c>
      <c r="E1559" s="41" t="s">
        <v>2484</v>
      </c>
    </row>
    <row r="1560" spans="1:5" ht="12.75">
      <c r="A1560" t="s">
        <v>60</v>
      </c>
      <c r="E1560" s="39" t="s">
        <v>5</v>
      </c>
    </row>
    <row r="1561" spans="1:16" ht="12.75">
      <c r="A1561" t="s">
        <v>50</v>
      </c>
      <c s="34" t="s">
        <v>2485</v>
      </c>
      <c s="34" t="s">
        <v>2318</v>
      </c>
      <c s="35" t="s">
        <v>5</v>
      </c>
      <c s="6" t="s">
        <v>2319</v>
      </c>
      <c s="36" t="s">
        <v>214</v>
      </c>
      <c s="37">
        <v>3</v>
      </c>
      <c s="36">
        <v>0</v>
      </c>
      <c s="36">
        <f>ROUND(G1561*H1561,6)</f>
      </c>
      <c r="L1561" s="38">
        <v>0</v>
      </c>
      <c s="32">
        <f>ROUND(ROUND(L1561,2)*ROUND(G1561,3),2)</f>
      </c>
      <c s="36" t="s">
        <v>178</v>
      </c>
      <c>
        <f>(M1561*21)/100</f>
      </c>
      <c t="s">
        <v>28</v>
      </c>
    </row>
    <row r="1562" spans="1:5" ht="12.75">
      <c r="A1562" s="35" t="s">
        <v>57</v>
      </c>
      <c r="E1562" s="39" t="s">
        <v>2319</v>
      </c>
    </row>
    <row r="1563" spans="1:5" ht="102">
      <c r="A1563" s="35" t="s">
        <v>58</v>
      </c>
      <c r="E1563" s="41" t="s">
        <v>2486</v>
      </c>
    </row>
    <row r="1564" spans="1:5" ht="12.75">
      <c r="A1564" t="s">
        <v>60</v>
      </c>
      <c r="E1564" s="39" t="s">
        <v>5</v>
      </c>
    </row>
    <row r="1565" spans="1:16" ht="12.75">
      <c r="A1565" t="s">
        <v>50</v>
      </c>
      <c s="34" t="s">
        <v>2487</v>
      </c>
      <c s="34" t="s">
        <v>2488</v>
      </c>
      <c s="35" t="s">
        <v>5</v>
      </c>
      <c s="6" t="s">
        <v>2323</v>
      </c>
      <c s="36" t="s">
        <v>214</v>
      </c>
      <c s="37">
        <v>3</v>
      </c>
      <c s="36">
        <v>0</v>
      </c>
      <c s="36">
        <f>ROUND(G1565*H1565,6)</f>
      </c>
      <c r="L1565" s="38">
        <v>0</v>
      </c>
      <c s="32">
        <f>ROUND(ROUND(L1565,2)*ROUND(G1565,3),2)</f>
      </c>
      <c s="36" t="s">
        <v>56</v>
      </c>
      <c>
        <f>(M1565*21)/100</f>
      </c>
      <c t="s">
        <v>28</v>
      </c>
    </row>
    <row r="1566" spans="1:5" ht="12.75">
      <c r="A1566" s="35" t="s">
        <v>57</v>
      </c>
      <c r="E1566" s="39" t="s">
        <v>2323</v>
      </c>
    </row>
    <row r="1567" spans="1:5" ht="12.75">
      <c r="A1567" s="35" t="s">
        <v>58</v>
      </c>
      <c r="E1567" s="40" t="s">
        <v>5</v>
      </c>
    </row>
    <row r="1568" spans="1:5" ht="12.75">
      <c r="A1568" t="s">
        <v>60</v>
      </c>
      <c r="E1568" s="39" t="s">
        <v>5</v>
      </c>
    </row>
    <row r="1569" spans="1:16" ht="12.75">
      <c r="A1569" t="s">
        <v>50</v>
      </c>
      <c s="34" t="s">
        <v>2489</v>
      </c>
      <c s="34" t="s">
        <v>2490</v>
      </c>
      <c s="35" t="s">
        <v>5</v>
      </c>
      <c s="6" t="s">
        <v>2491</v>
      </c>
      <c s="36" t="s">
        <v>214</v>
      </c>
      <c s="37">
        <v>1</v>
      </c>
      <c s="36">
        <v>0</v>
      </c>
      <c s="36">
        <f>ROUND(G1569*H1569,6)</f>
      </c>
      <c r="L1569" s="38">
        <v>0</v>
      </c>
      <c s="32">
        <f>ROUND(ROUND(L1569,2)*ROUND(G1569,3),2)</f>
      </c>
      <c s="36" t="s">
        <v>178</v>
      </c>
      <c>
        <f>(M1569*21)/100</f>
      </c>
      <c t="s">
        <v>28</v>
      </c>
    </row>
    <row r="1570" spans="1:5" ht="12.75">
      <c r="A1570" s="35" t="s">
        <v>57</v>
      </c>
      <c r="E1570" s="39" t="s">
        <v>2491</v>
      </c>
    </row>
    <row r="1571" spans="1:5" ht="63.75">
      <c r="A1571" s="35" t="s">
        <v>58</v>
      </c>
      <c r="E1571" s="41" t="s">
        <v>2492</v>
      </c>
    </row>
    <row r="1572" spans="1:5" ht="12.75">
      <c r="A1572" t="s">
        <v>60</v>
      </c>
      <c r="E1572" s="39" t="s">
        <v>5</v>
      </c>
    </row>
    <row r="1573" spans="1:16" ht="12.75">
      <c r="A1573" t="s">
        <v>50</v>
      </c>
      <c s="34" t="s">
        <v>2493</v>
      </c>
      <c s="34" t="s">
        <v>2494</v>
      </c>
      <c s="35" t="s">
        <v>5</v>
      </c>
      <c s="6" t="s">
        <v>2495</v>
      </c>
      <c s="36" t="s">
        <v>214</v>
      </c>
      <c s="37">
        <v>1</v>
      </c>
      <c s="36">
        <v>0</v>
      </c>
      <c s="36">
        <f>ROUND(G1573*H1573,6)</f>
      </c>
      <c r="L1573" s="38">
        <v>0</v>
      </c>
      <c s="32">
        <f>ROUND(ROUND(L1573,2)*ROUND(G1573,3),2)</f>
      </c>
      <c s="36" t="s">
        <v>56</v>
      </c>
      <c>
        <f>(M1573*21)/100</f>
      </c>
      <c t="s">
        <v>28</v>
      </c>
    </row>
    <row r="1574" spans="1:5" ht="12.75">
      <c r="A1574" s="35" t="s">
        <v>57</v>
      </c>
      <c r="E1574" s="39" t="s">
        <v>2495</v>
      </c>
    </row>
    <row r="1575" spans="1:5" ht="12.75">
      <c r="A1575" s="35" t="s">
        <v>58</v>
      </c>
      <c r="E1575" s="40" t="s">
        <v>5</v>
      </c>
    </row>
    <row r="1576" spans="1:5" ht="12.75">
      <c r="A1576" t="s">
        <v>60</v>
      </c>
      <c r="E1576" s="39" t="s">
        <v>5</v>
      </c>
    </row>
    <row r="1577" spans="1:16" ht="12.75">
      <c r="A1577" t="s">
        <v>50</v>
      </c>
      <c s="34" t="s">
        <v>2496</v>
      </c>
      <c s="34" t="s">
        <v>2497</v>
      </c>
      <c s="35" t="s">
        <v>5</v>
      </c>
      <c s="6" t="s">
        <v>2498</v>
      </c>
      <c s="36" t="s">
        <v>214</v>
      </c>
      <c s="37">
        <v>6</v>
      </c>
      <c s="36">
        <v>0</v>
      </c>
      <c s="36">
        <f>ROUND(G1577*H1577,6)</f>
      </c>
      <c r="L1577" s="38">
        <v>0</v>
      </c>
      <c s="32">
        <f>ROUND(ROUND(L1577,2)*ROUND(G1577,3),2)</f>
      </c>
      <c s="36" t="s">
        <v>178</v>
      </c>
      <c>
        <f>(M1577*21)/100</f>
      </c>
      <c t="s">
        <v>28</v>
      </c>
    </row>
    <row r="1578" spans="1:5" ht="12.75">
      <c r="A1578" s="35" t="s">
        <v>57</v>
      </c>
      <c r="E1578" s="39" t="s">
        <v>2498</v>
      </c>
    </row>
    <row r="1579" spans="1:5" ht="102">
      <c r="A1579" s="35" t="s">
        <v>58</v>
      </c>
      <c r="E1579" s="41" t="s">
        <v>2499</v>
      </c>
    </row>
    <row r="1580" spans="1:5" ht="12.75">
      <c r="A1580" t="s">
        <v>60</v>
      </c>
      <c r="E1580" s="39" t="s">
        <v>5</v>
      </c>
    </row>
    <row r="1581" spans="1:16" ht="12.75">
      <c r="A1581" t="s">
        <v>50</v>
      </c>
      <c s="34" t="s">
        <v>2500</v>
      </c>
      <c s="34" t="s">
        <v>2358</v>
      </c>
      <c s="35" t="s">
        <v>5</v>
      </c>
      <c s="6" t="s">
        <v>2359</v>
      </c>
      <c s="36" t="s">
        <v>214</v>
      </c>
      <c s="37">
        <v>6</v>
      </c>
      <c s="36">
        <v>0</v>
      </c>
      <c s="36">
        <f>ROUND(G1581*H1581,6)</f>
      </c>
      <c r="L1581" s="38">
        <v>0</v>
      </c>
      <c s="32">
        <f>ROUND(ROUND(L1581,2)*ROUND(G1581,3),2)</f>
      </c>
      <c s="36" t="s">
        <v>178</v>
      </c>
      <c>
        <f>(M1581*21)/100</f>
      </c>
      <c t="s">
        <v>28</v>
      </c>
    </row>
    <row r="1582" spans="1:5" ht="12.75">
      <c r="A1582" s="35" t="s">
        <v>57</v>
      </c>
      <c r="E1582" s="39" t="s">
        <v>2359</v>
      </c>
    </row>
    <row r="1583" spans="1:5" ht="12.75">
      <c r="A1583" s="35" t="s">
        <v>58</v>
      </c>
      <c r="E1583" s="40" t="s">
        <v>5</v>
      </c>
    </row>
    <row r="1584" spans="1:5" ht="12.75">
      <c r="A1584" t="s">
        <v>60</v>
      </c>
      <c r="E1584" s="39" t="s">
        <v>5</v>
      </c>
    </row>
    <row r="1585" spans="1:16" ht="25.5">
      <c r="A1585" t="s">
        <v>50</v>
      </c>
      <c s="34" t="s">
        <v>2501</v>
      </c>
      <c s="34" t="s">
        <v>2502</v>
      </c>
      <c s="35" t="s">
        <v>5</v>
      </c>
      <c s="6" t="s">
        <v>2503</v>
      </c>
      <c s="36" t="s">
        <v>55</v>
      </c>
      <c s="37">
        <v>0.134</v>
      </c>
      <c s="36">
        <v>0</v>
      </c>
      <c s="36">
        <f>ROUND(G1585*H1585,6)</f>
      </c>
      <c r="L1585" s="38">
        <v>0</v>
      </c>
      <c s="32">
        <f>ROUND(ROUND(L1585,2)*ROUND(G1585,3),2)</f>
      </c>
      <c s="36" t="s">
        <v>178</v>
      </c>
      <c>
        <f>(M1585*21)/100</f>
      </c>
      <c t="s">
        <v>28</v>
      </c>
    </row>
    <row r="1586" spans="1:5" ht="25.5">
      <c r="A1586" s="35" t="s">
        <v>57</v>
      </c>
      <c r="E1586" s="39" t="s">
        <v>2503</v>
      </c>
    </row>
    <row r="1587" spans="1:5" ht="63.75">
      <c r="A1587" s="35" t="s">
        <v>58</v>
      </c>
      <c r="E1587" s="41" t="s">
        <v>2504</v>
      </c>
    </row>
    <row r="1588" spans="1:5" ht="12.75">
      <c r="A1588" t="s">
        <v>60</v>
      </c>
      <c r="E1588" s="39" t="s">
        <v>5</v>
      </c>
    </row>
    <row r="1589" spans="1:16" ht="12.75">
      <c r="A1589" t="s">
        <v>50</v>
      </c>
      <c s="34" t="s">
        <v>2505</v>
      </c>
      <c s="34" t="s">
        <v>2506</v>
      </c>
      <c s="35" t="s">
        <v>5</v>
      </c>
      <c s="6" t="s">
        <v>2507</v>
      </c>
      <c s="36" t="s">
        <v>55</v>
      </c>
      <c s="37">
        <v>0.147</v>
      </c>
      <c s="36">
        <v>0</v>
      </c>
      <c s="36">
        <f>ROUND(G1589*H1589,6)</f>
      </c>
      <c r="L1589" s="38">
        <v>0</v>
      </c>
      <c s="32">
        <f>ROUND(ROUND(L1589,2)*ROUND(G1589,3),2)</f>
      </c>
      <c s="36" t="s">
        <v>178</v>
      </c>
      <c>
        <f>(M1589*21)/100</f>
      </c>
      <c t="s">
        <v>28</v>
      </c>
    </row>
    <row r="1590" spans="1:5" ht="12.75">
      <c r="A1590" s="35" t="s">
        <v>57</v>
      </c>
      <c r="E1590" s="39" t="s">
        <v>2507</v>
      </c>
    </row>
    <row r="1591" spans="1:5" ht="25.5">
      <c r="A1591" s="35" t="s">
        <v>58</v>
      </c>
      <c r="E1591" s="40" t="s">
        <v>2508</v>
      </c>
    </row>
    <row r="1592" spans="1:5" ht="12.75">
      <c r="A1592" t="s">
        <v>60</v>
      </c>
      <c r="E1592" s="39" t="s">
        <v>5</v>
      </c>
    </row>
    <row r="1593" spans="1:16" ht="25.5">
      <c r="A1593" t="s">
        <v>50</v>
      </c>
      <c s="34" t="s">
        <v>2509</v>
      </c>
      <c s="34" t="s">
        <v>2510</v>
      </c>
      <c s="35" t="s">
        <v>5</v>
      </c>
      <c s="6" t="s">
        <v>2511</v>
      </c>
      <c s="36" t="s">
        <v>532</v>
      </c>
      <c s="37">
        <v>2.632</v>
      </c>
      <c s="36">
        <v>0</v>
      </c>
      <c s="36">
        <f>ROUND(G1593*H1593,6)</f>
      </c>
      <c r="L1593" s="38">
        <v>0</v>
      </c>
      <c s="32">
        <f>ROUND(ROUND(L1593,2)*ROUND(G1593,3),2)</f>
      </c>
      <c s="36" t="s">
        <v>56</v>
      </c>
      <c>
        <f>(M1593*21)/100</f>
      </c>
      <c t="s">
        <v>28</v>
      </c>
    </row>
    <row r="1594" spans="1:5" ht="38.25">
      <c r="A1594" s="35" t="s">
        <v>57</v>
      </c>
      <c r="E1594" s="39" t="s">
        <v>2512</v>
      </c>
    </row>
    <row r="1595" spans="1:5" ht="63.75">
      <c r="A1595" s="35" t="s">
        <v>58</v>
      </c>
      <c r="E1595" s="41" t="s">
        <v>2513</v>
      </c>
    </row>
    <row r="1596" spans="1:5" ht="12.75">
      <c r="A1596" t="s">
        <v>60</v>
      </c>
      <c r="E1596" s="39" t="s">
        <v>5</v>
      </c>
    </row>
    <row r="1597" spans="1:16" ht="25.5">
      <c r="A1597" t="s">
        <v>50</v>
      </c>
      <c s="34" t="s">
        <v>2514</v>
      </c>
      <c s="34" t="s">
        <v>2515</v>
      </c>
      <c s="35" t="s">
        <v>5</v>
      </c>
      <c s="6" t="s">
        <v>2511</v>
      </c>
      <c s="36" t="s">
        <v>532</v>
      </c>
      <c s="37">
        <v>7.866</v>
      </c>
      <c s="36">
        <v>0</v>
      </c>
      <c s="36">
        <f>ROUND(G1597*H1597,6)</f>
      </c>
      <c r="L1597" s="38">
        <v>0</v>
      </c>
      <c s="32">
        <f>ROUND(ROUND(L1597,2)*ROUND(G1597,3),2)</f>
      </c>
      <c s="36" t="s">
        <v>178</v>
      </c>
      <c>
        <f>(M1597*21)/100</f>
      </c>
      <c t="s">
        <v>28</v>
      </c>
    </row>
    <row r="1598" spans="1:5" ht="38.25">
      <c r="A1598" s="35" t="s">
        <v>57</v>
      </c>
      <c r="E1598" s="39" t="s">
        <v>2516</v>
      </c>
    </row>
    <row r="1599" spans="1:5" ht="114.75">
      <c r="A1599" s="35" t="s">
        <v>58</v>
      </c>
      <c r="E1599" s="41" t="s">
        <v>2517</v>
      </c>
    </row>
    <row r="1600" spans="1:5" ht="12.75">
      <c r="A1600" t="s">
        <v>60</v>
      </c>
      <c r="E1600" s="39" t="s">
        <v>5</v>
      </c>
    </row>
    <row r="1601" spans="1:16" ht="25.5">
      <c r="A1601" t="s">
        <v>50</v>
      </c>
      <c s="34" t="s">
        <v>2518</v>
      </c>
      <c s="34" t="s">
        <v>2029</v>
      </c>
      <c s="35" t="s">
        <v>5</v>
      </c>
      <c s="6" t="s">
        <v>2030</v>
      </c>
      <c s="36" t="s">
        <v>532</v>
      </c>
      <c s="37">
        <v>10.498</v>
      </c>
      <c s="36">
        <v>0</v>
      </c>
      <c s="36">
        <f>ROUND(G1601*H1601,6)</f>
      </c>
      <c r="L1601" s="38">
        <v>0</v>
      </c>
      <c s="32">
        <f>ROUND(ROUND(L1601,2)*ROUND(G1601,3),2)</f>
      </c>
      <c s="36" t="s">
        <v>178</v>
      </c>
      <c>
        <f>(M1601*21)/100</f>
      </c>
      <c t="s">
        <v>28</v>
      </c>
    </row>
    <row r="1602" spans="1:5" ht="25.5">
      <c r="A1602" s="35" t="s">
        <v>57</v>
      </c>
      <c r="E1602" s="39" t="s">
        <v>2030</v>
      </c>
    </row>
    <row r="1603" spans="1:5" ht="25.5">
      <c r="A1603" s="35" t="s">
        <v>58</v>
      </c>
      <c r="E1603" s="40" t="s">
        <v>2519</v>
      </c>
    </row>
    <row r="1604" spans="1:5" ht="12.75">
      <c r="A1604" t="s">
        <v>60</v>
      </c>
      <c r="E1604" s="39" t="s">
        <v>5</v>
      </c>
    </row>
    <row r="1605" spans="1:16" ht="38.25">
      <c r="A1605" t="s">
        <v>50</v>
      </c>
      <c s="34" t="s">
        <v>2520</v>
      </c>
      <c s="34" t="s">
        <v>2033</v>
      </c>
      <c s="35" t="s">
        <v>5</v>
      </c>
      <c s="6" t="s">
        <v>2034</v>
      </c>
      <c s="36" t="s">
        <v>177</v>
      </c>
      <c s="37">
        <v>18.68</v>
      </c>
      <c s="36">
        <v>0</v>
      </c>
      <c s="36">
        <f>ROUND(G1605*H1605,6)</f>
      </c>
      <c r="L1605" s="38">
        <v>0</v>
      </c>
      <c s="32">
        <f>ROUND(ROUND(L1605,2)*ROUND(G1605,3),2)</f>
      </c>
      <c s="36" t="s">
        <v>178</v>
      </c>
      <c>
        <f>(M1605*21)/100</f>
      </c>
      <c t="s">
        <v>28</v>
      </c>
    </row>
    <row r="1606" spans="1:5" ht="38.25">
      <c r="A1606" s="35" t="s">
        <v>57</v>
      </c>
      <c r="E1606" s="39" t="s">
        <v>2035</v>
      </c>
    </row>
    <row r="1607" spans="1:5" ht="38.25">
      <c r="A1607" s="35" t="s">
        <v>58</v>
      </c>
      <c r="E1607" s="41" t="s">
        <v>2521</v>
      </c>
    </row>
    <row r="1608" spans="1:5" ht="12.75">
      <c r="A1608" t="s">
        <v>60</v>
      </c>
      <c r="E1608" s="39" t="s">
        <v>5</v>
      </c>
    </row>
    <row r="1609" spans="1:16" ht="12.75">
      <c r="A1609" t="s">
        <v>50</v>
      </c>
      <c s="34" t="s">
        <v>2522</v>
      </c>
      <c s="34" t="s">
        <v>2043</v>
      </c>
      <c s="35" t="s">
        <v>5</v>
      </c>
      <c s="6" t="s">
        <v>2044</v>
      </c>
      <c s="36" t="s">
        <v>532</v>
      </c>
      <c s="37">
        <v>10.498</v>
      </c>
      <c s="36">
        <v>0</v>
      </c>
      <c s="36">
        <f>ROUND(G1609*H1609,6)</f>
      </c>
      <c r="L1609" s="38">
        <v>0</v>
      </c>
      <c s="32">
        <f>ROUND(ROUND(L1609,2)*ROUND(G1609,3),2)</f>
      </c>
      <c s="36" t="s">
        <v>178</v>
      </c>
      <c>
        <f>(M1609*21)/100</f>
      </c>
      <c t="s">
        <v>28</v>
      </c>
    </row>
    <row r="1610" spans="1:5" ht="12.75">
      <c r="A1610" s="35" t="s">
        <v>57</v>
      </c>
      <c r="E1610" s="39" t="s">
        <v>2044</v>
      </c>
    </row>
    <row r="1611" spans="1:5" ht="12.75">
      <c r="A1611" s="35" t="s">
        <v>58</v>
      </c>
      <c r="E1611" s="40" t="s">
        <v>5</v>
      </c>
    </row>
    <row r="1612" spans="1:5" ht="12.75">
      <c r="A1612" t="s">
        <v>60</v>
      </c>
      <c r="E1612" s="39" t="s">
        <v>5</v>
      </c>
    </row>
    <row r="1613" spans="1:16" ht="25.5">
      <c r="A1613" t="s">
        <v>50</v>
      </c>
      <c s="34" t="s">
        <v>2523</v>
      </c>
      <c s="34" t="s">
        <v>2047</v>
      </c>
      <c s="35" t="s">
        <v>5</v>
      </c>
      <c s="6" t="s">
        <v>2048</v>
      </c>
      <c s="36" t="s">
        <v>532</v>
      </c>
      <c s="37">
        <v>10.498</v>
      </c>
      <c s="36">
        <v>0</v>
      </c>
      <c s="36">
        <f>ROUND(G1613*H1613,6)</f>
      </c>
      <c r="L1613" s="38">
        <v>0</v>
      </c>
      <c s="32">
        <f>ROUND(ROUND(L1613,2)*ROUND(G1613,3),2)</f>
      </c>
      <c s="36" t="s">
        <v>178</v>
      </c>
      <c>
        <f>(M1613*21)/100</f>
      </c>
      <c t="s">
        <v>28</v>
      </c>
    </row>
    <row r="1614" spans="1:5" ht="25.5">
      <c r="A1614" s="35" t="s">
        <v>57</v>
      </c>
      <c r="E1614" s="39" t="s">
        <v>2048</v>
      </c>
    </row>
    <row r="1615" spans="1:5" ht="12.75">
      <c r="A1615" s="35" t="s">
        <v>58</v>
      </c>
      <c r="E1615" s="40" t="s">
        <v>5</v>
      </c>
    </row>
    <row r="1616" spans="1:5" ht="12.75">
      <c r="A1616" t="s">
        <v>60</v>
      </c>
      <c r="E1616" s="39" t="s">
        <v>5</v>
      </c>
    </row>
    <row r="1617" spans="1:16" ht="12.75">
      <c r="A1617" t="s">
        <v>50</v>
      </c>
      <c s="34" t="s">
        <v>2524</v>
      </c>
      <c s="34" t="s">
        <v>2525</v>
      </c>
      <c s="35" t="s">
        <v>5</v>
      </c>
      <c s="6" t="s">
        <v>2526</v>
      </c>
      <c s="36" t="s">
        <v>177</v>
      </c>
      <c s="37">
        <v>6</v>
      </c>
      <c s="36">
        <v>0</v>
      </c>
      <c s="36">
        <f>ROUND(G1617*H1617,6)</f>
      </c>
      <c r="L1617" s="38">
        <v>0</v>
      </c>
      <c s="32">
        <f>ROUND(ROUND(L1617,2)*ROUND(G1617,3),2)</f>
      </c>
      <c s="36" t="s">
        <v>178</v>
      </c>
      <c>
        <f>(M1617*21)/100</f>
      </c>
      <c t="s">
        <v>28</v>
      </c>
    </row>
    <row r="1618" spans="1:5" ht="12.75">
      <c r="A1618" s="35" t="s">
        <v>57</v>
      </c>
      <c r="E1618" s="39" t="s">
        <v>2526</v>
      </c>
    </row>
    <row r="1619" spans="1:5" ht="63.75">
      <c r="A1619" s="35" t="s">
        <v>58</v>
      </c>
      <c r="E1619" s="41" t="s">
        <v>2527</v>
      </c>
    </row>
    <row r="1620" spans="1:5" ht="12.75">
      <c r="A1620" t="s">
        <v>60</v>
      </c>
      <c r="E1620" s="39" t="s">
        <v>5</v>
      </c>
    </row>
    <row r="1621" spans="1:16" ht="12.75">
      <c r="A1621" t="s">
        <v>50</v>
      </c>
      <c s="34" t="s">
        <v>2528</v>
      </c>
      <c s="34" t="s">
        <v>2529</v>
      </c>
      <c s="35" t="s">
        <v>5</v>
      </c>
      <c s="6" t="s">
        <v>2530</v>
      </c>
      <c s="36" t="s">
        <v>214</v>
      </c>
      <c s="37">
        <v>3</v>
      </c>
      <c s="36">
        <v>0</v>
      </c>
      <c s="36">
        <f>ROUND(G1621*H1621,6)</f>
      </c>
      <c r="L1621" s="38">
        <v>0</v>
      </c>
      <c s="32">
        <f>ROUND(ROUND(L1621,2)*ROUND(G1621,3),2)</f>
      </c>
      <c s="36" t="s">
        <v>56</v>
      </c>
      <c>
        <f>(M1621*21)/100</f>
      </c>
      <c t="s">
        <v>28</v>
      </c>
    </row>
    <row r="1622" spans="1:5" ht="12.75">
      <c r="A1622" s="35" t="s">
        <v>57</v>
      </c>
      <c r="E1622" s="39" t="s">
        <v>2530</v>
      </c>
    </row>
    <row r="1623" spans="1:5" ht="12.75">
      <c r="A1623" s="35" t="s">
        <v>58</v>
      </c>
      <c r="E1623" s="40" t="s">
        <v>5</v>
      </c>
    </row>
    <row r="1624" spans="1:5" ht="12.75">
      <c r="A1624" t="s">
        <v>60</v>
      </c>
      <c r="E1624" s="39" t="s">
        <v>5</v>
      </c>
    </row>
    <row r="1625" spans="1:16" ht="12.75">
      <c r="A1625" t="s">
        <v>50</v>
      </c>
      <c s="34" t="s">
        <v>2531</v>
      </c>
      <c s="34" t="s">
        <v>2532</v>
      </c>
      <c s="35" t="s">
        <v>5</v>
      </c>
      <c s="6" t="s">
        <v>2533</v>
      </c>
      <c s="36" t="s">
        <v>532</v>
      </c>
      <c s="37">
        <v>5.12</v>
      </c>
      <c s="36">
        <v>0</v>
      </c>
      <c s="36">
        <f>ROUND(G1625*H1625,6)</f>
      </c>
      <c r="L1625" s="38">
        <v>0</v>
      </c>
      <c s="32">
        <f>ROUND(ROUND(L1625,2)*ROUND(G1625,3),2)</f>
      </c>
      <c s="36" t="s">
        <v>178</v>
      </c>
      <c>
        <f>(M1625*21)/100</f>
      </c>
      <c t="s">
        <v>28</v>
      </c>
    </row>
    <row r="1626" spans="1:5" ht="12.75">
      <c r="A1626" s="35" t="s">
        <v>57</v>
      </c>
      <c r="E1626" s="39" t="s">
        <v>2533</v>
      </c>
    </row>
    <row r="1627" spans="1:5" ht="76.5">
      <c r="A1627" s="35" t="s">
        <v>58</v>
      </c>
      <c r="E1627" s="41" t="s">
        <v>2534</v>
      </c>
    </row>
    <row r="1628" spans="1:5" ht="12.75">
      <c r="A1628" t="s">
        <v>60</v>
      </c>
      <c r="E1628" s="39" t="s">
        <v>5</v>
      </c>
    </row>
    <row r="1629" spans="1:16" ht="12.75">
      <c r="A1629" t="s">
        <v>50</v>
      </c>
      <c s="34" t="s">
        <v>2535</v>
      </c>
      <c s="34" t="s">
        <v>2536</v>
      </c>
      <c s="35" t="s">
        <v>5</v>
      </c>
      <c s="6" t="s">
        <v>2537</v>
      </c>
      <c s="36" t="s">
        <v>532</v>
      </c>
      <c s="37">
        <v>5.12</v>
      </c>
      <c s="36">
        <v>0</v>
      </c>
      <c s="36">
        <f>ROUND(G1629*H1629,6)</f>
      </c>
      <c r="L1629" s="38">
        <v>0</v>
      </c>
      <c s="32">
        <f>ROUND(ROUND(L1629,2)*ROUND(G1629,3),2)</f>
      </c>
      <c s="36" t="s">
        <v>56</v>
      </c>
      <c>
        <f>(M1629*21)/100</f>
      </c>
      <c t="s">
        <v>28</v>
      </c>
    </row>
    <row r="1630" spans="1:5" ht="12.75">
      <c r="A1630" s="35" t="s">
        <v>57</v>
      </c>
      <c r="E1630" s="39" t="s">
        <v>2537</v>
      </c>
    </row>
    <row r="1631" spans="1:5" ht="25.5">
      <c r="A1631" s="35" t="s">
        <v>58</v>
      </c>
      <c r="E1631" s="40" t="s">
        <v>2538</v>
      </c>
    </row>
    <row r="1632" spans="1:5" ht="12.75">
      <c r="A1632" t="s">
        <v>60</v>
      </c>
      <c r="E1632" s="39" t="s">
        <v>5</v>
      </c>
    </row>
    <row r="1633" spans="1:16" ht="25.5">
      <c r="A1633" t="s">
        <v>50</v>
      </c>
      <c s="34" t="s">
        <v>2539</v>
      </c>
      <c s="34" t="s">
        <v>2540</v>
      </c>
      <c s="35" t="s">
        <v>5</v>
      </c>
      <c s="6" t="s">
        <v>2541</v>
      </c>
      <c s="36" t="s">
        <v>177</v>
      </c>
      <c s="37">
        <v>19.2</v>
      </c>
      <c s="36">
        <v>0</v>
      </c>
      <c s="36">
        <f>ROUND(G1633*H1633,6)</f>
      </c>
      <c r="L1633" s="38">
        <v>0</v>
      </c>
      <c s="32">
        <f>ROUND(ROUND(L1633,2)*ROUND(G1633,3),2)</f>
      </c>
      <c s="36" t="s">
        <v>178</v>
      </c>
      <c>
        <f>(M1633*21)/100</f>
      </c>
      <c t="s">
        <v>28</v>
      </c>
    </row>
    <row r="1634" spans="1:5" ht="25.5">
      <c r="A1634" s="35" t="s">
        <v>57</v>
      </c>
      <c r="E1634" s="39" t="s">
        <v>2541</v>
      </c>
    </row>
    <row r="1635" spans="1:5" ht="25.5">
      <c r="A1635" s="35" t="s">
        <v>58</v>
      </c>
      <c r="E1635" s="40" t="s">
        <v>2542</v>
      </c>
    </row>
    <row r="1636" spans="1:5" ht="12.75">
      <c r="A1636" t="s">
        <v>60</v>
      </c>
      <c r="E1636" s="39" t="s">
        <v>5</v>
      </c>
    </row>
    <row r="1637" spans="1:16" ht="12.75">
      <c r="A1637" t="s">
        <v>50</v>
      </c>
      <c s="34" t="s">
        <v>2543</v>
      </c>
      <c s="34" t="s">
        <v>2544</v>
      </c>
      <c s="35" t="s">
        <v>5</v>
      </c>
      <c s="6" t="s">
        <v>2545</v>
      </c>
      <c s="36" t="s">
        <v>177</v>
      </c>
      <c s="37">
        <v>20.16</v>
      </c>
      <c s="36">
        <v>0</v>
      </c>
      <c s="36">
        <f>ROUND(G1637*H1637,6)</f>
      </c>
      <c r="L1637" s="38">
        <v>0</v>
      </c>
      <c s="32">
        <f>ROUND(ROUND(L1637,2)*ROUND(G1637,3),2)</f>
      </c>
      <c s="36" t="s">
        <v>178</v>
      </c>
      <c>
        <f>(M1637*21)/100</f>
      </c>
      <c t="s">
        <v>28</v>
      </c>
    </row>
    <row r="1638" spans="1:5" ht="12.75">
      <c r="A1638" s="35" t="s">
        <v>57</v>
      </c>
      <c r="E1638" s="39" t="s">
        <v>2545</v>
      </c>
    </row>
    <row r="1639" spans="1:5" ht="12.75">
      <c r="A1639" s="35" t="s">
        <v>58</v>
      </c>
      <c r="E1639" s="40" t="s">
        <v>5</v>
      </c>
    </row>
    <row r="1640" spans="1:5" ht="12.75">
      <c r="A1640" t="s">
        <v>60</v>
      </c>
      <c r="E1640" s="39" t="s">
        <v>5</v>
      </c>
    </row>
    <row r="1641" spans="1:16" ht="12.75">
      <c r="A1641" t="s">
        <v>50</v>
      </c>
      <c s="34" t="s">
        <v>2546</v>
      </c>
      <c s="34" t="s">
        <v>2547</v>
      </c>
      <c s="35" t="s">
        <v>5</v>
      </c>
      <c s="6" t="s">
        <v>2548</v>
      </c>
      <c s="36" t="s">
        <v>532</v>
      </c>
      <c s="37">
        <v>16.859</v>
      </c>
      <c s="36">
        <v>0</v>
      </c>
      <c s="36">
        <f>ROUND(G1641*H1641,6)</f>
      </c>
      <c r="L1641" s="38">
        <v>0</v>
      </c>
      <c s="32">
        <f>ROUND(ROUND(L1641,2)*ROUND(G1641,3),2)</f>
      </c>
      <c s="36" t="s">
        <v>178</v>
      </c>
      <c>
        <f>(M1641*21)/100</f>
      </c>
      <c t="s">
        <v>28</v>
      </c>
    </row>
    <row r="1642" spans="1:5" ht="12.75">
      <c r="A1642" s="35" t="s">
        <v>57</v>
      </c>
      <c r="E1642" s="39" t="s">
        <v>2548</v>
      </c>
    </row>
    <row r="1643" spans="1:5" ht="12.75">
      <c r="A1643" s="35" t="s">
        <v>58</v>
      </c>
      <c r="E1643" s="40" t="s">
        <v>5</v>
      </c>
    </row>
    <row r="1644" spans="1:5" ht="12.75">
      <c r="A1644" t="s">
        <v>60</v>
      </c>
      <c r="E1644" s="39" t="s">
        <v>5</v>
      </c>
    </row>
    <row r="1645" spans="1:16" ht="25.5">
      <c r="A1645" t="s">
        <v>50</v>
      </c>
      <c s="34" t="s">
        <v>2549</v>
      </c>
      <c s="34" t="s">
        <v>2550</v>
      </c>
      <c s="35" t="s">
        <v>5</v>
      </c>
      <c s="6" t="s">
        <v>2551</v>
      </c>
      <c s="36" t="s">
        <v>532</v>
      </c>
      <c s="37">
        <v>3.5</v>
      </c>
      <c s="36">
        <v>0</v>
      </c>
      <c s="36">
        <f>ROUND(G1645*H1645,6)</f>
      </c>
      <c r="L1645" s="38">
        <v>0</v>
      </c>
      <c s="32">
        <f>ROUND(ROUND(L1645,2)*ROUND(G1645,3),2)</f>
      </c>
      <c s="36" t="s">
        <v>56</v>
      </c>
      <c>
        <f>(M1645*21)/100</f>
      </c>
      <c t="s">
        <v>28</v>
      </c>
    </row>
    <row r="1646" spans="1:5" ht="25.5">
      <c r="A1646" s="35" t="s">
        <v>57</v>
      </c>
      <c r="E1646" s="39" t="s">
        <v>2551</v>
      </c>
    </row>
    <row r="1647" spans="1:5" ht="25.5">
      <c r="A1647" s="35" t="s">
        <v>58</v>
      </c>
      <c r="E1647" s="40" t="s">
        <v>2552</v>
      </c>
    </row>
    <row r="1648" spans="1:5" ht="12.75">
      <c r="A1648" t="s">
        <v>60</v>
      </c>
      <c r="E1648" s="39" t="s">
        <v>5</v>
      </c>
    </row>
    <row r="1649" spans="1:16" ht="12.75">
      <c r="A1649" t="s">
        <v>50</v>
      </c>
      <c s="34" t="s">
        <v>2553</v>
      </c>
      <c s="34" t="s">
        <v>2554</v>
      </c>
      <c s="35" t="s">
        <v>5</v>
      </c>
      <c s="6" t="s">
        <v>2555</v>
      </c>
      <c s="36" t="s">
        <v>532</v>
      </c>
      <c s="37">
        <v>3.113</v>
      </c>
      <c s="36">
        <v>0</v>
      </c>
      <c s="36">
        <f>ROUND(G1649*H1649,6)</f>
      </c>
      <c r="L1649" s="38">
        <v>0</v>
      </c>
      <c s="32">
        <f>ROUND(ROUND(L1649,2)*ROUND(G1649,3),2)</f>
      </c>
      <c s="36" t="s">
        <v>56</v>
      </c>
      <c>
        <f>(M1649*21)/100</f>
      </c>
      <c t="s">
        <v>28</v>
      </c>
    </row>
    <row r="1650" spans="1:5" ht="12.75">
      <c r="A1650" s="35" t="s">
        <v>57</v>
      </c>
      <c r="E1650" s="39" t="s">
        <v>2555</v>
      </c>
    </row>
    <row r="1651" spans="1:5" ht="25.5">
      <c r="A1651" s="35" t="s">
        <v>58</v>
      </c>
      <c r="E1651" s="40" t="s">
        <v>2556</v>
      </c>
    </row>
    <row r="1652" spans="1:5" ht="12.75">
      <c r="A1652" t="s">
        <v>60</v>
      </c>
      <c r="E1652" s="39" t="s">
        <v>5</v>
      </c>
    </row>
    <row r="1653" spans="1:16" ht="12.75">
      <c r="A1653" t="s">
        <v>50</v>
      </c>
      <c s="34" t="s">
        <v>2557</v>
      </c>
      <c s="34" t="s">
        <v>2558</v>
      </c>
      <c s="35" t="s">
        <v>5</v>
      </c>
      <c s="6" t="s">
        <v>2559</v>
      </c>
      <c s="36" t="s">
        <v>532</v>
      </c>
      <c s="37">
        <v>10.246</v>
      </c>
      <c s="36">
        <v>0</v>
      </c>
      <c s="36">
        <f>ROUND(G1653*H1653,6)</f>
      </c>
      <c r="L1653" s="38">
        <v>0</v>
      </c>
      <c s="32">
        <f>ROUND(ROUND(L1653,2)*ROUND(G1653,3),2)</f>
      </c>
      <c s="36" t="s">
        <v>56</v>
      </c>
      <c>
        <f>(M1653*21)/100</f>
      </c>
      <c t="s">
        <v>28</v>
      </c>
    </row>
    <row r="1654" spans="1:5" ht="12.75">
      <c r="A1654" s="35" t="s">
        <v>57</v>
      </c>
      <c r="E1654" s="39" t="s">
        <v>2559</v>
      </c>
    </row>
    <row r="1655" spans="1:5" ht="25.5">
      <c r="A1655" s="35" t="s">
        <v>58</v>
      </c>
      <c r="E1655" s="40" t="s">
        <v>2560</v>
      </c>
    </row>
    <row r="1656" spans="1:5" ht="12.75">
      <c r="A1656" t="s">
        <v>60</v>
      </c>
      <c r="E1656" s="39" t="s">
        <v>5</v>
      </c>
    </row>
    <row r="1657" spans="1:16" ht="12.75">
      <c r="A1657" t="s">
        <v>50</v>
      </c>
      <c s="34" t="s">
        <v>2561</v>
      </c>
      <c s="34" t="s">
        <v>2562</v>
      </c>
      <c s="35" t="s">
        <v>5</v>
      </c>
      <c s="6" t="s">
        <v>2563</v>
      </c>
      <c s="36" t="s">
        <v>532</v>
      </c>
      <c s="37">
        <v>10.49</v>
      </c>
      <c s="36">
        <v>0</v>
      </c>
      <c s="36">
        <f>ROUND(G1657*H1657,6)</f>
      </c>
      <c r="L1657" s="38">
        <v>0</v>
      </c>
      <c s="32">
        <f>ROUND(ROUND(L1657,2)*ROUND(G1657,3),2)</f>
      </c>
      <c s="36" t="s">
        <v>178</v>
      </c>
      <c>
        <f>(M1657*21)/100</f>
      </c>
      <c t="s">
        <v>28</v>
      </c>
    </row>
    <row r="1658" spans="1:5" ht="12.75">
      <c r="A1658" s="35" t="s">
        <v>57</v>
      </c>
      <c r="E1658" s="39" t="s">
        <v>2563</v>
      </c>
    </row>
    <row r="1659" spans="1:5" ht="89.25">
      <c r="A1659" s="35" t="s">
        <v>58</v>
      </c>
      <c r="E1659" s="41" t="s">
        <v>2564</v>
      </c>
    </row>
    <row r="1660" spans="1:5" ht="12.75">
      <c r="A1660" t="s">
        <v>60</v>
      </c>
      <c r="E1660" s="39" t="s">
        <v>5</v>
      </c>
    </row>
    <row r="1661" spans="1:16" ht="12.75">
      <c r="A1661" t="s">
        <v>50</v>
      </c>
      <c s="34" t="s">
        <v>2565</v>
      </c>
      <c s="34" t="s">
        <v>2566</v>
      </c>
      <c s="35" t="s">
        <v>5</v>
      </c>
      <c s="6" t="s">
        <v>2567</v>
      </c>
      <c s="36" t="s">
        <v>532</v>
      </c>
      <c s="37">
        <v>10.49</v>
      </c>
      <c s="36">
        <v>0</v>
      </c>
      <c s="36">
        <f>ROUND(G1661*H1661,6)</f>
      </c>
      <c r="L1661" s="38">
        <v>0</v>
      </c>
      <c s="32">
        <f>ROUND(ROUND(L1661,2)*ROUND(G1661,3),2)</f>
      </c>
      <c s="36" t="s">
        <v>56</v>
      </c>
      <c>
        <f>(M1661*21)/100</f>
      </c>
      <c t="s">
        <v>28</v>
      </c>
    </row>
    <row r="1662" spans="1:5" ht="12.75">
      <c r="A1662" s="35" t="s">
        <v>57</v>
      </c>
      <c r="E1662" s="39" t="s">
        <v>2567</v>
      </c>
    </row>
    <row r="1663" spans="1:5" ht="25.5">
      <c r="A1663" s="35" t="s">
        <v>58</v>
      </c>
      <c r="E1663" s="40" t="s">
        <v>2568</v>
      </c>
    </row>
    <row r="1664" spans="1:5" ht="12.75">
      <c r="A1664" t="s">
        <v>60</v>
      </c>
      <c r="E1664" s="39" t="s">
        <v>5</v>
      </c>
    </row>
    <row r="1665" spans="1:16" ht="12.75">
      <c r="A1665" t="s">
        <v>50</v>
      </c>
      <c s="34" t="s">
        <v>2569</v>
      </c>
      <c s="34" t="s">
        <v>2570</v>
      </c>
      <c s="35" t="s">
        <v>5</v>
      </c>
      <c s="6" t="s">
        <v>2571</v>
      </c>
      <c s="36" t="s">
        <v>177</v>
      </c>
      <c s="37">
        <v>22.17</v>
      </c>
      <c s="36">
        <v>0</v>
      </c>
      <c s="36">
        <f>ROUND(G1665*H1665,6)</f>
      </c>
      <c r="L1665" s="38">
        <v>0</v>
      </c>
      <c s="32">
        <f>ROUND(ROUND(L1665,2)*ROUND(G1665,3),2)</f>
      </c>
      <c s="36" t="s">
        <v>178</v>
      </c>
      <c>
        <f>(M1665*21)/100</f>
      </c>
      <c t="s">
        <v>28</v>
      </c>
    </row>
    <row r="1666" spans="1:5" ht="12.75">
      <c r="A1666" s="35" t="s">
        <v>57</v>
      </c>
      <c r="E1666" s="39" t="s">
        <v>2571</v>
      </c>
    </row>
    <row r="1667" spans="1:5" ht="63.75">
      <c r="A1667" s="35" t="s">
        <v>58</v>
      </c>
      <c r="E1667" s="41" t="s">
        <v>2572</v>
      </c>
    </row>
    <row r="1668" spans="1:5" ht="12.75">
      <c r="A1668" t="s">
        <v>60</v>
      </c>
      <c r="E1668" s="39" t="s">
        <v>5</v>
      </c>
    </row>
    <row r="1669" spans="1:16" ht="12.75">
      <c r="A1669" t="s">
        <v>50</v>
      </c>
      <c s="34" t="s">
        <v>2573</v>
      </c>
      <c s="34" t="s">
        <v>815</v>
      </c>
      <c s="35" t="s">
        <v>5</v>
      </c>
      <c s="6" t="s">
        <v>816</v>
      </c>
      <c s="36" t="s">
        <v>817</v>
      </c>
      <c s="37">
        <v>80</v>
      </c>
      <c s="36">
        <v>0</v>
      </c>
      <c s="36">
        <f>ROUND(G1669*H1669,6)</f>
      </c>
      <c r="L1669" s="38">
        <v>0</v>
      </c>
      <c s="32">
        <f>ROUND(ROUND(L1669,2)*ROUND(G1669,3),2)</f>
      </c>
      <c s="36" t="s">
        <v>178</v>
      </c>
      <c>
        <f>(M1669*21)/100</f>
      </c>
      <c t="s">
        <v>28</v>
      </c>
    </row>
    <row r="1670" spans="1:5" ht="12.75">
      <c r="A1670" s="35" t="s">
        <v>57</v>
      </c>
      <c r="E1670" s="39" t="s">
        <v>816</v>
      </c>
    </row>
    <row r="1671" spans="1:5" ht="63.75">
      <c r="A1671" s="35" t="s">
        <v>58</v>
      </c>
      <c r="E1671" s="41" t="s">
        <v>2574</v>
      </c>
    </row>
    <row r="1672" spans="1:5" ht="12.75">
      <c r="A1672" t="s">
        <v>60</v>
      </c>
      <c r="E1672" s="39" t="s">
        <v>5</v>
      </c>
    </row>
    <row r="1673" spans="1:16" ht="12.75">
      <c r="A1673" t="s">
        <v>50</v>
      </c>
      <c s="34" t="s">
        <v>2575</v>
      </c>
      <c s="34" t="s">
        <v>932</v>
      </c>
      <c s="35" t="s">
        <v>5</v>
      </c>
      <c s="6" t="s">
        <v>2576</v>
      </c>
      <c s="36" t="s">
        <v>817</v>
      </c>
      <c s="37">
        <v>84</v>
      </c>
      <c s="36">
        <v>0</v>
      </c>
      <c s="36">
        <f>ROUND(G1673*H1673,6)</f>
      </c>
      <c r="L1673" s="38">
        <v>0</v>
      </c>
      <c s="32">
        <f>ROUND(ROUND(L1673,2)*ROUND(G1673,3),2)</f>
      </c>
      <c s="36" t="s">
        <v>56</v>
      </c>
      <c>
        <f>(M1673*21)/100</f>
      </c>
      <c t="s">
        <v>28</v>
      </c>
    </row>
    <row r="1674" spans="1:5" ht="12.75">
      <c r="A1674" s="35" t="s">
        <v>57</v>
      </c>
      <c r="E1674" s="39" t="s">
        <v>2576</v>
      </c>
    </row>
    <row r="1675" spans="1:5" ht="12.75">
      <c r="A1675" s="35" t="s">
        <v>58</v>
      </c>
      <c r="E1675" s="40" t="s">
        <v>5</v>
      </c>
    </row>
    <row r="1676" spans="1:5" ht="12.75">
      <c r="A1676" t="s">
        <v>60</v>
      </c>
      <c r="E1676" s="39" t="s">
        <v>5</v>
      </c>
    </row>
    <row r="1677" spans="1:16" ht="25.5">
      <c r="A1677" t="s">
        <v>50</v>
      </c>
      <c s="34" t="s">
        <v>2577</v>
      </c>
      <c s="34" t="s">
        <v>2578</v>
      </c>
      <c s="35" t="s">
        <v>5</v>
      </c>
      <c s="6" t="s">
        <v>2579</v>
      </c>
      <c s="36" t="s">
        <v>532</v>
      </c>
      <c s="37">
        <v>0.99</v>
      </c>
      <c s="36">
        <v>0</v>
      </c>
      <c s="36">
        <f>ROUND(G1677*H1677,6)</f>
      </c>
      <c r="L1677" s="38">
        <v>0</v>
      </c>
      <c s="32">
        <f>ROUND(ROUND(L1677,2)*ROUND(G1677,3),2)</f>
      </c>
      <c s="36" t="s">
        <v>178</v>
      </c>
      <c>
        <f>(M1677*21)/100</f>
      </c>
      <c t="s">
        <v>28</v>
      </c>
    </row>
    <row r="1678" spans="1:5" ht="25.5">
      <c r="A1678" s="35" t="s">
        <v>57</v>
      </c>
      <c r="E1678" s="39" t="s">
        <v>2579</v>
      </c>
    </row>
    <row r="1679" spans="1:5" ht="76.5">
      <c r="A1679" s="35" t="s">
        <v>58</v>
      </c>
      <c r="E1679" s="41" t="s">
        <v>2580</v>
      </c>
    </row>
    <row r="1680" spans="1:5" ht="12.75">
      <c r="A1680" t="s">
        <v>60</v>
      </c>
      <c r="E1680" s="39" t="s">
        <v>5</v>
      </c>
    </row>
    <row r="1681" spans="1:16" ht="38.25">
      <c r="A1681" t="s">
        <v>50</v>
      </c>
      <c s="34" t="s">
        <v>2581</v>
      </c>
      <c s="34" t="s">
        <v>2582</v>
      </c>
      <c s="35" t="s">
        <v>5</v>
      </c>
      <c s="6" t="s">
        <v>2583</v>
      </c>
      <c s="36" t="s">
        <v>532</v>
      </c>
      <c s="37">
        <v>0.99</v>
      </c>
      <c s="36">
        <v>0</v>
      </c>
      <c s="36">
        <f>ROUND(G1681*H1681,6)</f>
      </c>
      <c r="L1681" s="38">
        <v>0</v>
      </c>
      <c s="32">
        <f>ROUND(ROUND(L1681,2)*ROUND(G1681,3),2)</f>
      </c>
      <c s="36" t="s">
        <v>56</v>
      </c>
      <c>
        <f>(M1681*21)/100</f>
      </c>
      <c t="s">
        <v>28</v>
      </c>
    </row>
    <row r="1682" spans="1:5" ht="51">
      <c r="A1682" s="35" t="s">
        <v>57</v>
      </c>
      <c r="E1682" s="39" t="s">
        <v>2584</v>
      </c>
    </row>
    <row r="1683" spans="1:5" ht="12.75">
      <c r="A1683" s="35" t="s">
        <v>58</v>
      </c>
      <c r="E1683" s="40" t="s">
        <v>5</v>
      </c>
    </row>
    <row r="1684" spans="1:5" ht="12.75">
      <c r="A1684" t="s">
        <v>60</v>
      </c>
      <c r="E1684" s="39" t="s">
        <v>5</v>
      </c>
    </row>
    <row r="1685" spans="1:16" ht="25.5">
      <c r="A1685" t="s">
        <v>50</v>
      </c>
      <c s="34" t="s">
        <v>2585</v>
      </c>
      <c s="34" t="s">
        <v>2586</v>
      </c>
      <c s="35" t="s">
        <v>5</v>
      </c>
      <c s="6" t="s">
        <v>2587</v>
      </c>
      <c s="36" t="s">
        <v>55</v>
      </c>
      <c s="37">
        <v>1.252</v>
      </c>
      <c s="36">
        <v>0</v>
      </c>
      <c s="36">
        <f>ROUND(G1685*H1685,6)</f>
      </c>
      <c r="L1685" s="38">
        <v>0</v>
      </c>
      <c s="32">
        <f>ROUND(ROUND(L1685,2)*ROUND(G1685,3),2)</f>
      </c>
      <c s="36" t="s">
        <v>178</v>
      </c>
      <c>
        <f>(M1685*21)/100</f>
      </c>
      <c t="s">
        <v>28</v>
      </c>
    </row>
    <row r="1686" spans="1:5" ht="25.5">
      <c r="A1686" s="35" t="s">
        <v>57</v>
      </c>
      <c r="E1686" s="39" t="s">
        <v>2587</v>
      </c>
    </row>
    <row r="1687" spans="1:5" ht="12.75">
      <c r="A1687" s="35" t="s">
        <v>58</v>
      </c>
      <c r="E1687" s="40" t="s">
        <v>5</v>
      </c>
    </row>
    <row r="1688" spans="1:5" ht="12.75">
      <c r="A1688" t="s">
        <v>60</v>
      </c>
      <c r="E1688" s="39" t="s">
        <v>5</v>
      </c>
    </row>
    <row r="1689" spans="1:16" ht="38.25">
      <c r="A1689" t="s">
        <v>50</v>
      </c>
      <c s="34" t="s">
        <v>2588</v>
      </c>
      <c s="34" t="s">
        <v>943</v>
      </c>
      <c s="35" t="s">
        <v>5</v>
      </c>
      <c s="6" t="s">
        <v>944</v>
      </c>
      <c s="36" t="s">
        <v>55</v>
      </c>
      <c s="37">
        <v>1.252</v>
      </c>
      <c s="36">
        <v>0</v>
      </c>
      <c s="36">
        <f>ROUND(G1689*H1689,6)</f>
      </c>
      <c r="L1689" s="38">
        <v>0</v>
      </c>
      <c s="32">
        <f>ROUND(ROUND(L1689,2)*ROUND(G1689,3),2)</f>
      </c>
      <c s="36" t="s">
        <v>178</v>
      </c>
      <c>
        <f>(M1689*21)/100</f>
      </c>
      <c t="s">
        <v>28</v>
      </c>
    </row>
    <row r="1690" spans="1:5" ht="38.25">
      <c r="A1690" s="35" t="s">
        <v>57</v>
      </c>
      <c r="E1690" s="39" t="s">
        <v>945</v>
      </c>
    </row>
    <row r="1691" spans="1:5" ht="12.75">
      <c r="A1691" s="35" t="s">
        <v>58</v>
      </c>
      <c r="E1691" s="40" t="s">
        <v>5</v>
      </c>
    </row>
    <row r="1692" spans="1:5" ht="12.75">
      <c r="A1692" t="s">
        <v>60</v>
      </c>
      <c r="E1692" s="39" t="s">
        <v>5</v>
      </c>
    </row>
    <row r="1693" spans="1:13" ht="12.75">
      <c r="A1693" t="s">
        <v>47</v>
      </c>
      <c r="C1693" s="31" t="s">
        <v>2589</v>
      </c>
      <c r="E1693" s="33" t="s">
        <v>2590</v>
      </c>
      <c r="J1693" s="32">
        <f>0</f>
      </c>
      <c s="32">
        <f>0</f>
      </c>
      <c s="32">
        <f>0+L1694+L1698+L1702+L1706+L1710+L1714+L1718+L1722+L1726+L1730+L1734+L1738+L1742+L1746+L1750+L1754</f>
      </c>
      <c s="32">
        <f>0+M1694+M1698+M1702+M1706+M1710+M1714+M1718+M1722+M1726+M1730+M1734+M1738+M1742+M1746+M1750+M1754</f>
      </c>
    </row>
    <row r="1694" spans="1:16" ht="25.5">
      <c r="A1694" t="s">
        <v>50</v>
      </c>
      <c s="34" t="s">
        <v>2591</v>
      </c>
      <c s="34" t="s">
        <v>2592</v>
      </c>
      <c s="35" t="s">
        <v>5</v>
      </c>
      <c s="6" t="s">
        <v>2593</v>
      </c>
      <c s="36" t="s">
        <v>532</v>
      </c>
      <c s="37">
        <v>285.25</v>
      </c>
      <c s="36">
        <v>0</v>
      </c>
      <c s="36">
        <f>ROUND(G1694*H1694,6)</f>
      </c>
      <c r="L1694" s="38">
        <v>0</v>
      </c>
      <c s="32">
        <f>ROUND(ROUND(L1694,2)*ROUND(G1694,3),2)</f>
      </c>
      <c s="36" t="s">
        <v>178</v>
      </c>
      <c>
        <f>(M1694*21)/100</f>
      </c>
      <c t="s">
        <v>28</v>
      </c>
    </row>
    <row r="1695" spans="1:5" ht="25.5">
      <c r="A1695" s="35" t="s">
        <v>57</v>
      </c>
      <c r="E1695" s="39" t="s">
        <v>2593</v>
      </c>
    </row>
    <row r="1696" spans="1:5" ht="178.5">
      <c r="A1696" s="35" t="s">
        <v>58</v>
      </c>
      <c r="E1696" s="41" t="s">
        <v>2594</v>
      </c>
    </row>
    <row r="1697" spans="1:5" ht="12.75">
      <c r="A1697" t="s">
        <v>60</v>
      </c>
      <c r="E1697" s="39" t="s">
        <v>5</v>
      </c>
    </row>
    <row r="1698" spans="1:16" ht="25.5">
      <c r="A1698" t="s">
        <v>50</v>
      </c>
      <c s="34" t="s">
        <v>2595</v>
      </c>
      <c s="34" t="s">
        <v>2596</v>
      </c>
      <c s="35" t="s">
        <v>5</v>
      </c>
      <c s="6" t="s">
        <v>2597</v>
      </c>
      <c s="36" t="s">
        <v>532</v>
      </c>
      <c s="37">
        <v>313.775</v>
      </c>
      <c s="36">
        <v>0</v>
      </c>
      <c s="36">
        <f>ROUND(G1698*H1698,6)</f>
      </c>
      <c r="L1698" s="38">
        <v>0</v>
      </c>
      <c s="32">
        <f>ROUND(ROUND(L1698,2)*ROUND(G1698,3),2)</f>
      </c>
      <c s="36" t="s">
        <v>56</v>
      </c>
      <c>
        <f>(M1698*21)/100</f>
      </c>
      <c t="s">
        <v>28</v>
      </c>
    </row>
    <row r="1699" spans="1:5" ht="25.5">
      <c r="A1699" s="35" t="s">
        <v>57</v>
      </c>
      <c r="E1699" s="39" t="s">
        <v>2597</v>
      </c>
    </row>
    <row r="1700" spans="1:5" ht="12.75">
      <c r="A1700" s="35" t="s">
        <v>58</v>
      </c>
      <c r="E1700" s="40" t="s">
        <v>5</v>
      </c>
    </row>
    <row r="1701" spans="1:5" ht="12.75">
      <c r="A1701" t="s">
        <v>60</v>
      </c>
      <c r="E1701" s="39" t="s">
        <v>5</v>
      </c>
    </row>
    <row r="1702" spans="1:16" ht="25.5">
      <c r="A1702" t="s">
        <v>50</v>
      </c>
      <c s="34" t="s">
        <v>2598</v>
      </c>
      <c s="34" t="s">
        <v>2599</v>
      </c>
      <c s="35" t="s">
        <v>5</v>
      </c>
      <c s="6" t="s">
        <v>2600</v>
      </c>
      <c s="36" t="s">
        <v>177</v>
      </c>
      <c s="37">
        <v>36</v>
      </c>
      <c s="36">
        <v>0</v>
      </c>
      <c s="36">
        <f>ROUND(G1702*H1702,6)</f>
      </c>
      <c r="L1702" s="38">
        <v>0</v>
      </c>
      <c s="32">
        <f>ROUND(ROUND(L1702,2)*ROUND(G1702,3),2)</f>
      </c>
      <c s="36" t="s">
        <v>178</v>
      </c>
      <c>
        <f>(M1702*21)/100</f>
      </c>
      <c t="s">
        <v>28</v>
      </c>
    </row>
    <row r="1703" spans="1:5" ht="25.5">
      <c r="A1703" s="35" t="s">
        <v>57</v>
      </c>
      <c r="E1703" s="39" t="s">
        <v>2600</v>
      </c>
    </row>
    <row r="1704" spans="1:5" ht="38.25">
      <c r="A1704" s="35" t="s">
        <v>58</v>
      </c>
      <c r="E1704" s="41" t="s">
        <v>2601</v>
      </c>
    </row>
    <row r="1705" spans="1:5" ht="12.75">
      <c r="A1705" t="s">
        <v>60</v>
      </c>
      <c r="E1705" s="39" t="s">
        <v>5</v>
      </c>
    </row>
    <row r="1706" spans="1:16" ht="12.75">
      <c r="A1706" t="s">
        <v>50</v>
      </c>
      <c s="34" t="s">
        <v>2602</v>
      </c>
      <c s="34" t="s">
        <v>2603</v>
      </c>
      <c s="35" t="s">
        <v>5</v>
      </c>
      <c s="6" t="s">
        <v>2604</v>
      </c>
      <c s="36" t="s">
        <v>214</v>
      </c>
      <c s="37">
        <v>156</v>
      </c>
      <c s="36">
        <v>0</v>
      </c>
      <c s="36">
        <f>ROUND(G1706*H1706,6)</f>
      </c>
      <c r="L1706" s="38">
        <v>0</v>
      </c>
      <c s="32">
        <f>ROUND(ROUND(L1706,2)*ROUND(G1706,3),2)</f>
      </c>
      <c s="36" t="s">
        <v>178</v>
      </c>
      <c>
        <f>(M1706*21)/100</f>
      </c>
      <c t="s">
        <v>28</v>
      </c>
    </row>
    <row r="1707" spans="1:5" ht="12.75">
      <c r="A1707" s="35" t="s">
        <v>57</v>
      </c>
      <c r="E1707" s="39" t="s">
        <v>2604</v>
      </c>
    </row>
    <row r="1708" spans="1:5" ht="12.75">
      <c r="A1708" s="35" t="s">
        <v>58</v>
      </c>
      <c r="E1708" s="40" t="s">
        <v>5</v>
      </c>
    </row>
    <row r="1709" spans="1:5" ht="12.75">
      <c r="A1709" t="s">
        <v>60</v>
      </c>
      <c r="E1709" s="39" t="s">
        <v>5</v>
      </c>
    </row>
    <row r="1710" spans="1:16" ht="25.5">
      <c r="A1710" t="s">
        <v>50</v>
      </c>
      <c s="34" t="s">
        <v>2605</v>
      </c>
      <c s="34" t="s">
        <v>2606</v>
      </c>
      <c s="35" t="s">
        <v>5</v>
      </c>
      <c s="6" t="s">
        <v>2607</v>
      </c>
      <c s="36" t="s">
        <v>532</v>
      </c>
      <c s="37">
        <v>288.13</v>
      </c>
      <c s="36">
        <v>0</v>
      </c>
      <c s="36">
        <f>ROUND(G1710*H1710,6)</f>
      </c>
      <c r="L1710" s="38">
        <v>0</v>
      </c>
      <c s="32">
        <f>ROUND(ROUND(L1710,2)*ROUND(G1710,3),2)</f>
      </c>
      <c s="36" t="s">
        <v>56</v>
      </c>
      <c>
        <f>(M1710*21)/100</f>
      </c>
      <c t="s">
        <v>28</v>
      </c>
    </row>
    <row r="1711" spans="1:5" ht="25.5">
      <c r="A1711" s="35" t="s">
        <v>57</v>
      </c>
      <c r="E1711" s="39" t="s">
        <v>2607</v>
      </c>
    </row>
    <row r="1712" spans="1:5" ht="38.25">
      <c r="A1712" s="35" t="s">
        <v>58</v>
      </c>
      <c r="E1712" s="40" t="s">
        <v>2608</v>
      </c>
    </row>
    <row r="1713" spans="1:5" ht="12.75">
      <c r="A1713" t="s">
        <v>60</v>
      </c>
      <c r="E1713" s="39" t="s">
        <v>5</v>
      </c>
    </row>
    <row r="1714" spans="1:16" ht="25.5">
      <c r="A1714" t="s">
        <v>50</v>
      </c>
      <c s="34" t="s">
        <v>2609</v>
      </c>
      <c s="34" t="s">
        <v>2610</v>
      </c>
      <c s="35" t="s">
        <v>5</v>
      </c>
      <c s="6" t="s">
        <v>2611</v>
      </c>
      <c s="36" t="s">
        <v>532</v>
      </c>
      <c s="37">
        <v>288.13</v>
      </c>
      <c s="36">
        <v>0</v>
      </c>
      <c s="36">
        <f>ROUND(G1714*H1714,6)</f>
      </c>
      <c r="L1714" s="38">
        <v>0</v>
      </c>
      <c s="32">
        <f>ROUND(ROUND(L1714,2)*ROUND(G1714,3),2)</f>
      </c>
      <c s="36" t="s">
        <v>56</v>
      </c>
      <c>
        <f>(M1714*21)/100</f>
      </c>
      <c t="s">
        <v>28</v>
      </c>
    </row>
    <row r="1715" spans="1:5" ht="25.5">
      <c r="A1715" s="35" t="s">
        <v>57</v>
      </c>
      <c r="E1715" s="39" t="s">
        <v>2611</v>
      </c>
    </row>
    <row r="1716" spans="1:5" ht="12.75">
      <c r="A1716" s="35" t="s">
        <v>58</v>
      </c>
      <c r="E1716" s="40" t="s">
        <v>5</v>
      </c>
    </row>
    <row r="1717" spans="1:5" ht="12.75">
      <c r="A1717" t="s">
        <v>60</v>
      </c>
      <c r="E1717" s="39" t="s">
        <v>5</v>
      </c>
    </row>
    <row r="1718" spans="1:16" ht="12.75">
      <c r="A1718" t="s">
        <v>50</v>
      </c>
      <c s="34" t="s">
        <v>2612</v>
      </c>
      <c s="34" t="s">
        <v>2613</v>
      </c>
      <c s="35" t="s">
        <v>5</v>
      </c>
      <c s="6" t="s">
        <v>2614</v>
      </c>
      <c s="36" t="s">
        <v>532</v>
      </c>
      <c s="37">
        <v>288.13</v>
      </c>
      <c s="36">
        <v>0</v>
      </c>
      <c s="36">
        <f>ROUND(G1718*H1718,6)</f>
      </c>
      <c r="L1718" s="38">
        <v>0</v>
      </c>
      <c s="32">
        <f>ROUND(ROUND(L1718,2)*ROUND(G1718,3),2)</f>
      </c>
      <c s="36" t="s">
        <v>178</v>
      </c>
      <c>
        <f>(M1718*21)/100</f>
      </c>
      <c t="s">
        <v>28</v>
      </c>
    </row>
    <row r="1719" spans="1:5" ht="12.75">
      <c r="A1719" s="35" t="s">
        <v>57</v>
      </c>
      <c r="E1719" s="39" t="s">
        <v>2614</v>
      </c>
    </row>
    <row r="1720" spans="1:5" ht="12.75">
      <c r="A1720" s="35" t="s">
        <v>58</v>
      </c>
      <c r="E1720" s="40" t="s">
        <v>5</v>
      </c>
    </row>
    <row r="1721" spans="1:5" ht="12.75">
      <c r="A1721" t="s">
        <v>60</v>
      </c>
      <c r="E1721" s="39" t="s">
        <v>5</v>
      </c>
    </row>
    <row r="1722" spans="1:16" ht="25.5">
      <c r="A1722" t="s">
        <v>50</v>
      </c>
      <c s="34" t="s">
        <v>2615</v>
      </c>
      <c s="34" t="s">
        <v>2616</v>
      </c>
      <c s="35" t="s">
        <v>5</v>
      </c>
      <c s="6" t="s">
        <v>2617</v>
      </c>
      <c s="36" t="s">
        <v>532</v>
      </c>
      <c s="37">
        <v>201.57</v>
      </c>
      <c s="36">
        <v>0</v>
      </c>
      <c s="36">
        <f>ROUND(G1722*H1722,6)</f>
      </c>
      <c r="L1722" s="38">
        <v>0</v>
      </c>
      <c s="32">
        <f>ROUND(ROUND(L1722,2)*ROUND(G1722,3),2)</f>
      </c>
      <c s="36" t="s">
        <v>178</v>
      </c>
      <c>
        <f>(M1722*21)/100</f>
      </c>
      <c t="s">
        <v>28</v>
      </c>
    </row>
    <row r="1723" spans="1:5" ht="25.5">
      <c r="A1723" s="35" t="s">
        <v>57</v>
      </c>
      <c r="E1723" s="39" t="s">
        <v>2617</v>
      </c>
    </row>
    <row r="1724" spans="1:5" ht="89.25">
      <c r="A1724" s="35" t="s">
        <v>58</v>
      </c>
      <c r="E1724" s="41" t="s">
        <v>2618</v>
      </c>
    </row>
    <row r="1725" spans="1:5" ht="12.75">
      <c r="A1725" t="s">
        <v>60</v>
      </c>
      <c r="E1725" s="39" t="s">
        <v>5</v>
      </c>
    </row>
    <row r="1726" spans="1:16" ht="12.75">
      <c r="A1726" t="s">
        <v>50</v>
      </c>
      <c s="34" t="s">
        <v>2619</v>
      </c>
      <c s="34" t="s">
        <v>2620</v>
      </c>
      <c s="35" t="s">
        <v>5</v>
      </c>
      <c s="6" t="s">
        <v>2621</v>
      </c>
      <c s="36" t="s">
        <v>532</v>
      </c>
      <c s="37">
        <v>288.13</v>
      </c>
      <c s="36">
        <v>0</v>
      </c>
      <c s="36">
        <f>ROUND(G1726*H1726,6)</f>
      </c>
      <c r="L1726" s="38">
        <v>0</v>
      </c>
      <c s="32">
        <f>ROUND(ROUND(L1726,2)*ROUND(G1726,3),2)</f>
      </c>
      <c s="36" t="s">
        <v>178</v>
      </c>
      <c>
        <f>(M1726*21)/100</f>
      </c>
      <c t="s">
        <v>28</v>
      </c>
    </row>
    <row r="1727" spans="1:5" ht="12.75">
      <c r="A1727" s="35" t="s">
        <v>57</v>
      </c>
      <c r="E1727" s="39" t="s">
        <v>2621</v>
      </c>
    </row>
    <row r="1728" spans="1:5" ht="12.75">
      <c r="A1728" s="35" t="s">
        <v>58</v>
      </c>
      <c r="E1728" s="40" t="s">
        <v>5</v>
      </c>
    </row>
    <row r="1729" spans="1:5" ht="12.75">
      <c r="A1729" t="s">
        <v>60</v>
      </c>
      <c r="E1729" s="39" t="s">
        <v>5</v>
      </c>
    </row>
    <row r="1730" spans="1:16" ht="12.75">
      <c r="A1730" t="s">
        <v>50</v>
      </c>
      <c s="34" t="s">
        <v>2622</v>
      </c>
      <c s="34" t="s">
        <v>2623</v>
      </c>
      <c s="35" t="s">
        <v>5</v>
      </c>
      <c s="6" t="s">
        <v>2624</v>
      </c>
      <c s="36" t="s">
        <v>177</v>
      </c>
      <c s="37">
        <v>340</v>
      </c>
      <c s="36">
        <v>0</v>
      </c>
      <c s="36">
        <f>ROUND(G1730*H1730,6)</f>
      </c>
      <c r="L1730" s="38">
        <v>0</v>
      </c>
      <c s="32">
        <f>ROUND(ROUND(L1730,2)*ROUND(G1730,3),2)</f>
      </c>
      <c s="36" t="s">
        <v>178</v>
      </c>
      <c>
        <f>(M1730*21)/100</f>
      </c>
      <c t="s">
        <v>28</v>
      </c>
    </row>
    <row r="1731" spans="1:5" ht="12.75">
      <c r="A1731" s="35" t="s">
        <v>57</v>
      </c>
      <c r="E1731" s="39" t="s">
        <v>2624</v>
      </c>
    </row>
    <row r="1732" spans="1:5" ht="12.75">
      <c r="A1732" s="35" t="s">
        <v>58</v>
      </c>
      <c r="E1732" s="40" t="s">
        <v>5</v>
      </c>
    </row>
    <row r="1733" spans="1:5" ht="12.75">
      <c r="A1733" t="s">
        <v>60</v>
      </c>
      <c r="E1733" s="39" t="s">
        <v>5</v>
      </c>
    </row>
    <row r="1734" spans="1:16" ht="25.5">
      <c r="A1734" t="s">
        <v>50</v>
      </c>
      <c s="34" t="s">
        <v>2625</v>
      </c>
      <c s="34" t="s">
        <v>2626</v>
      </c>
      <c s="35" t="s">
        <v>5</v>
      </c>
      <c s="6" t="s">
        <v>2627</v>
      </c>
      <c s="36" t="s">
        <v>177</v>
      </c>
      <c s="37">
        <v>399.35</v>
      </c>
      <c s="36">
        <v>0</v>
      </c>
      <c s="36">
        <f>ROUND(G1734*H1734,6)</f>
      </c>
      <c r="L1734" s="38">
        <v>0</v>
      </c>
      <c s="32">
        <f>ROUND(ROUND(L1734,2)*ROUND(G1734,3),2)</f>
      </c>
      <c s="36" t="s">
        <v>178</v>
      </c>
      <c>
        <f>(M1734*21)/100</f>
      </c>
      <c t="s">
        <v>28</v>
      </c>
    </row>
    <row r="1735" spans="1:5" ht="25.5">
      <c r="A1735" s="35" t="s">
        <v>57</v>
      </c>
      <c r="E1735" s="39" t="s">
        <v>2627</v>
      </c>
    </row>
    <row r="1736" spans="1:5" ht="51">
      <c r="A1736" s="35" t="s">
        <v>58</v>
      </c>
      <c r="E1736" s="41" t="s">
        <v>2628</v>
      </c>
    </row>
    <row r="1737" spans="1:5" ht="12.75">
      <c r="A1737" t="s">
        <v>60</v>
      </c>
      <c r="E1737" s="39" t="s">
        <v>5</v>
      </c>
    </row>
    <row r="1738" spans="1:16" ht="12.75">
      <c r="A1738" t="s">
        <v>50</v>
      </c>
      <c s="34" t="s">
        <v>2629</v>
      </c>
      <c s="34" t="s">
        <v>2630</v>
      </c>
      <c s="35" t="s">
        <v>5</v>
      </c>
      <c s="6" t="s">
        <v>2631</v>
      </c>
      <c s="36" t="s">
        <v>177</v>
      </c>
      <c s="37">
        <v>419.318</v>
      </c>
      <c s="36">
        <v>0</v>
      </c>
      <c s="36">
        <f>ROUND(G1738*H1738,6)</f>
      </c>
      <c r="L1738" s="38">
        <v>0</v>
      </c>
      <c s="32">
        <f>ROUND(ROUND(L1738,2)*ROUND(G1738,3),2)</f>
      </c>
      <c s="36" t="s">
        <v>178</v>
      </c>
      <c>
        <f>(M1738*21)/100</f>
      </c>
      <c t="s">
        <v>28</v>
      </c>
    </row>
    <row r="1739" spans="1:5" ht="12.75">
      <c r="A1739" s="35" t="s">
        <v>57</v>
      </c>
      <c r="E1739" s="39" t="s">
        <v>2631</v>
      </c>
    </row>
    <row r="1740" spans="1:5" ht="12.75">
      <c r="A1740" s="35" t="s">
        <v>58</v>
      </c>
      <c r="E1740" s="40" t="s">
        <v>5</v>
      </c>
    </row>
    <row r="1741" spans="1:5" ht="12.75">
      <c r="A1741" t="s">
        <v>60</v>
      </c>
      <c r="E1741" s="39" t="s">
        <v>5</v>
      </c>
    </row>
    <row r="1742" spans="1:16" ht="25.5">
      <c r="A1742" t="s">
        <v>50</v>
      </c>
      <c s="34" t="s">
        <v>2632</v>
      </c>
      <c s="34" t="s">
        <v>2633</v>
      </c>
      <c s="35" t="s">
        <v>5</v>
      </c>
      <c s="6" t="s">
        <v>2634</v>
      </c>
      <c s="36" t="s">
        <v>177</v>
      </c>
      <c s="37">
        <v>200</v>
      </c>
      <c s="36">
        <v>0</v>
      </c>
      <c s="36">
        <f>ROUND(G1742*H1742,6)</f>
      </c>
      <c r="L1742" s="38">
        <v>0</v>
      </c>
      <c s="32">
        <f>ROUND(ROUND(L1742,2)*ROUND(G1742,3),2)</f>
      </c>
      <c s="36" t="s">
        <v>178</v>
      </c>
      <c>
        <f>(M1742*21)/100</f>
      </c>
      <c t="s">
        <v>28</v>
      </c>
    </row>
    <row r="1743" spans="1:5" ht="25.5">
      <c r="A1743" s="35" t="s">
        <v>57</v>
      </c>
      <c r="E1743" s="39" t="s">
        <v>2634</v>
      </c>
    </row>
    <row r="1744" spans="1:5" ht="51">
      <c r="A1744" s="35" t="s">
        <v>58</v>
      </c>
      <c r="E1744" s="41" t="s">
        <v>2635</v>
      </c>
    </row>
    <row r="1745" spans="1:5" ht="12.75">
      <c r="A1745" t="s">
        <v>60</v>
      </c>
      <c r="E1745" s="39" t="s">
        <v>5</v>
      </c>
    </row>
    <row r="1746" spans="1:16" ht="12.75">
      <c r="A1746" t="s">
        <v>50</v>
      </c>
      <c s="34" t="s">
        <v>2636</v>
      </c>
      <c s="34" t="s">
        <v>2637</v>
      </c>
      <c s="35" t="s">
        <v>5</v>
      </c>
      <c s="6" t="s">
        <v>2638</v>
      </c>
      <c s="36" t="s">
        <v>177</v>
      </c>
      <c s="37">
        <v>210</v>
      </c>
      <c s="36">
        <v>0</v>
      </c>
      <c s="36">
        <f>ROUND(G1746*H1746,6)</f>
      </c>
      <c r="L1746" s="38">
        <v>0</v>
      </c>
      <c s="32">
        <f>ROUND(ROUND(L1746,2)*ROUND(G1746,3),2)</f>
      </c>
      <c s="36" t="s">
        <v>178</v>
      </c>
      <c>
        <f>(M1746*21)/100</f>
      </c>
      <c t="s">
        <v>28</v>
      </c>
    </row>
    <row r="1747" spans="1:5" ht="12.75">
      <c r="A1747" s="35" t="s">
        <v>57</v>
      </c>
      <c r="E1747" s="39" t="s">
        <v>2638</v>
      </c>
    </row>
    <row r="1748" spans="1:5" ht="12.75">
      <c r="A1748" s="35" t="s">
        <v>58</v>
      </c>
      <c r="E1748" s="40" t="s">
        <v>5</v>
      </c>
    </row>
    <row r="1749" spans="1:5" ht="12.75">
      <c r="A1749" t="s">
        <v>60</v>
      </c>
      <c r="E1749" s="39" t="s">
        <v>5</v>
      </c>
    </row>
    <row r="1750" spans="1:16" ht="25.5">
      <c r="A1750" t="s">
        <v>50</v>
      </c>
      <c s="34" t="s">
        <v>2639</v>
      </c>
      <c s="34" t="s">
        <v>2640</v>
      </c>
      <c s="35" t="s">
        <v>5</v>
      </c>
      <c s="6" t="s">
        <v>2641</v>
      </c>
      <c s="36" t="s">
        <v>55</v>
      </c>
      <c s="37">
        <v>9.547</v>
      </c>
      <c s="36">
        <v>0</v>
      </c>
      <c s="36">
        <f>ROUND(G1750*H1750,6)</f>
      </c>
      <c r="L1750" s="38">
        <v>0</v>
      </c>
      <c s="32">
        <f>ROUND(ROUND(L1750,2)*ROUND(G1750,3),2)</f>
      </c>
      <c s="36" t="s">
        <v>178</v>
      </c>
      <c>
        <f>(M1750*21)/100</f>
      </c>
      <c t="s">
        <v>28</v>
      </c>
    </row>
    <row r="1751" spans="1:5" ht="25.5">
      <c r="A1751" s="35" t="s">
        <v>57</v>
      </c>
      <c r="E1751" s="39" t="s">
        <v>2641</v>
      </c>
    </row>
    <row r="1752" spans="1:5" ht="12.75">
      <c r="A1752" s="35" t="s">
        <v>58</v>
      </c>
      <c r="E1752" s="40" t="s">
        <v>5</v>
      </c>
    </row>
    <row r="1753" spans="1:5" ht="12.75">
      <c r="A1753" t="s">
        <v>60</v>
      </c>
      <c r="E1753" s="39" t="s">
        <v>5</v>
      </c>
    </row>
    <row r="1754" spans="1:16" ht="25.5">
      <c r="A1754" t="s">
        <v>50</v>
      </c>
      <c s="34" t="s">
        <v>2642</v>
      </c>
      <c s="34" t="s">
        <v>2643</v>
      </c>
      <c s="35" t="s">
        <v>5</v>
      </c>
      <c s="6" t="s">
        <v>2644</v>
      </c>
      <c s="36" t="s">
        <v>55</v>
      </c>
      <c s="37">
        <v>9.547</v>
      </c>
      <c s="36">
        <v>0</v>
      </c>
      <c s="36">
        <f>ROUND(G1754*H1754,6)</f>
      </c>
      <c r="L1754" s="38">
        <v>0</v>
      </c>
      <c s="32">
        <f>ROUND(ROUND(L1754,2)*ROUND(G1754,3),2)</f>
      </c>
      <c s="36" t="s">
        <v>178</v>
      </c>
      <c>
        <f>(M1754*21)/100</f>
      </c>
      <c t="s">
        <v>28</v>
      </c>
    </row>
    <row r="1755" spans="1:5" ht="38.25">
      <c r="A1755" s="35" t="s">
        <v>57</v>
      </c>
      <c r="E1755" s="39" t="s">
        <v>2645</v>
      </c>
    </row>
    <row r="1756" spans="1:5" ht="12.75">
      <c r="A1756" s="35" t="s">
        <v>58</v>
      </c>
      <c r="E1756" s="40" t="s">
        <v>5</v>
      </c>
    </row>
    <row r="1757" spans="1:5" ht="12.75">
      <c r="A1757" t="s">
        <v>60</v>
      </c>
      <c r="E1757" s="39" t="s">
        <v>5</v>
      </c>
    </row>
    <row r="1758" spans="1:13" ht="12.75">
      <c r="A1758" t="s">
        <v>47</v>
      </c>
      <c r="C1758" s="31" t="s">
        <v>2646</v>
      </c>
      <c r="E1758" s="33" t="s">
        <v>2647</v>
      </c>
      <c r="J1758" s="32">
        <f>0</f>
      </c>
      <c s="32">
        <f>0</f>
      </c>
      <c s="32">
        <f>0+L1759+L1763+L1767</f>
      </c>
      <c s="32">
        <f>0+M1759+M1763+M1767</f>
      </c>
    </row>
    <row r="1759" spans="1:16" ht="12.75">
      <c r="A1759" t="s">
        <v>50</v>
      </c>
      <c s="34" t="s">
        <v>2648</v>
      </c>
      <c s="34" t="s">
        <v>2649</v>
      </c>
      <c s="35" t="s">
        <v>5</v>
      </c>
      <c s="6" t="s">
        <v>2650</v>
      </c>
      <c s="36" t="s">
        <v>532</v>
      </c>
      <c s="37">
        <v>353.6</v>
      </c>
      <c s="36">
        <v>0</v>
      </c>
      <c s="36">
        <f>ROUND(G1759*H1759,6)</f>
      </c>
      <c r="L1759" s="38">
        <v>0</v>
      </c>
      <c s="32">
        <f>ROUND(ROUND(L1759,2)*ROUND(G1759,3),2)</f>
      </c>
      <c s="36" t="s">
        <v>178</v>
      </c>
      <c>
        <f>(M1759*21)/100</f>
      </c>
      <c t="s">
        <v>28</v>
      </c>
    </row>
    <row r="1760" spans="1:5" ht="12.75">
      <c r="A1760" s="35" t="s">
        <v>57</v>
      </c>
      <c r="E1760" s="39" t="s">
        <v>2650</v>
      </c>
    </row>
    <row r="1761" spans="1:5" ht="89.25">
      <c r="A1761" s="35" t="s">
        <v>58</v>
      </c>
      <c r="E1761" s="41" t="s">
        <v>2651</v>
      </c>
    </row>
    <row r="1762" spans="1:5" ht="12.75">
      <c r="A1762" t="s">
        <v>60</v>
      </c>
      <c r="E1762" s="39" t="s">
        <v>5</v>
      </c>
    </row>
    <row r="1763" spans="1:16" ht="25.5">
      <c r="A1763" t="s">
        <v>50</v>
      </c>
      <c s="34" t="s">
        <v>2652</v>
      </c>
      <c s="34" t="s">
        <v>1768</v>
      </c>
      <c s="35" t="s">
        <v>5</v>
      </c>
      <c s="6" t="s">
        <v>1769</v>
      </c>
      <c s="36" t="s">
        <v>55</v>
      </c>
      <c s="37">
        <v>5.304</v>
      </c>
      <c s="36">
        <v>0</v>
      </c>
      <c s="36">
        <f>ROUND(G1763*H1763,6)</f>
      </c>
      <c r="L1763" s="38">
        <v>0</v>
      </c>
      <c s="32">
        <f>ROUND(ROUND(L1763,2)*ROUND(G1763,3),2)</f>
      </c>
      <c s="36" t="s">
        <v>178</v>
      </c>
      <c>
        <f>(M1763*21)/100</f>
      </c>
      <c t="s">
        <v>28</v>
      </c>
    </row>
    <row r="1764" spans="1:5" ht="25.5">
      <c r="A1764" s="35" t="s">
        <v>57</v>
      </c>
      <c r="E1764" s="39" t="s">
        <v>1769</v>
      </c>
    </row>
    <row r="1765" spans="1:5" ht="38.25">
      <c r="A1765" s="35" t="s">
        <v>58</v>
      </c>
      <c r="E1765" s="41" t="s">
        <v>2653</v>
      </c>
    </row>
    <row r="1766" spans="1:5" ht="12.75">
      <c r="A1766" t="s">
        <v>60</v>
      </c>
      <c r="E1766" s="39" t="s">
        <v>5</v>
      </c>
    </row>
    <row r="1767" spans="1:16" ht="25.5">
      <c r="A1767" t="s">
        <v>50</v>
      </c>
      <c s="34" t="s">
        <v>2654</v>
      </c>
      <c s="34" t="s">
        <v>85</v>
      </c>
      <c s="35" t="s">
        <v>86</v>
      </c>
      <c s="6" t="s">
        <v>1910</v>
      </c>
      <c s="36" t="s">
        <v>55</v>
      </c>
      <c s="37">
        <v>5.304</v>
      </c>
      <c s="36">
        <v>0</v>
      </c>
      <c s="36">
        <f>ROUND(G1767*H1767,6)</f>
      </c>
      <c r="L1767" s="38">
        <v>0</v>
      </c>
      <c s="32">
        <f>ROUND(ROUND(L1767,2)*ROUND(G1767,3),2)</f>
      </c>
      <c s="36" t="s">
        <v>256</v>
      </c>
      <c>
        <f>(M1767*21)/100</f>
      </c>
      <c t="s">
        <v>28</v>
      </c>
    </row>
    <row r="1768" spans="1:5" ht="25.5">
      <c r="A1768" s="35" t="s">
        <v>57</v>
      </c>
      <c r="E1768" s="39" t="s">
        <v>1910</v>
      </c>
    </row>
    <row r="1769" spans="1:5" ht="25.5">
      <c r="A1769" s="35" t="s">
        <v>58</v>
      </c>
      <c r="E1769" s="40" t="s">
        <v>2655</v>
      </c>
    </row>
    <row r="1770" spans="1:5" ht="102">
      <c r="A1770" t="s">
        <v>60</v>
      </c>
      <c r="E1770" s="39" t="s">
        <v>258</v>
      </c>
    </row>
    <row r="1771" spans="1:13" ht="12.75">
      <c r="A1771" t="s">
        <v>47</v>
      </c>
      <c r="C1771" s="31" t="s">
        <v>2656</v>
      </c>
      <c r="E1771" s="33" t="s">
        <v>2657</v>
      </c>
      <c r="J1771" s="32">
        <f>0</f>
      </c>
      <c s="32">
        <f>0</f>
      </c>
      <c s="32">
        <f>0+L1772+L1776+L1780+L1784+L1788+L1792+L1796+L1800+L1804+L1808+L1812+L1816+L1820+L1824+L1828+L1832+L1836+L1840+L1844+L1848+L1852</f>
      </c>
      <c s="32">
        <f>0+M1772+M1776+M1780+M1784+M1788+M1792+M1796+M1800+M1804+M1808+M1812+M1816+M1820+M1824+M1828+M1832+M1836+M1840+M1844+M1848+M1852</f>
      </c>
    </row>
    <row r="1772" spans="1:16" ht="12.75">
      <c r="A1772" t="s">
        <v>50</v>
      </c>
      <c s="34" t="s">
        <v>2658</v>
      </c>
      <c s="34" t="s">
        <v>2659</v>
      </c>
      <c s="35" t="s">
        <v>5</v>
      </c>
      <c s="6" t="s">
        <v>2660</v>
      </c>
      <c s="36" t="s">
        <v>532</v>
      </c>
      <c s="37">
        <v>356.126</v>
      </c>
      <c s="36">
        <v>0</v>
      </c>
      <c s="36">
        <f>ROUND(G1772*H1772,6)</f>
      </c>
      <c r="L1772" s="38">
        <v>0</v>
      </c>
      <c s="32">
        <f>ROUND(ROUND(L1772,2)*ROUND(G1772,3),2)</f>
      </c>
      <c s="36" t="s">
        <v>178</v>
      </c>
      <c>
        <f>(M1772*21)/100</f>
      </c>
      <c t="s">
        <v>28</v>
      </c>
    </row>
    <row r="1773" spans="1:5" ht="12.75">
      <c r="A1773" s="35" t="s">
        <v>57</v>
      </c>
      <c r="E1773" s="39" t="s">
        <v>2660</v>
      </c>
    </row>
    <row r="1774" spans="1:5" ht="178.5">
      <c r="A1774" s="35" t="s">
        <v>58</v>
      </c>
      <c r="E1774" s="41" t="s">
        <v>2661</v>
      </c>
    </row>
    <row r="1775" spans="1:5" ht="12.75">
      <c r="A1775" t="s">
        <v>60</v>
      </c>
      <c r="E1775" s="39" t="s">
        <v>5</v>
      </c>
    </row>
    <row r="1776" spans="1:16" ht="12.75">
      <c r="A1776" t="s">
        <v>50</v>
      </c>
      <c s="34" t="s">
        <v>2662</v>
      </c>
      <c s="34" t="s">
        <v>2663</v>
      </c>
      <c s="35" t="s">
        <v>5</v>
      </c>
      <c s="6" t="s">
        <v>2664</v>
      </c>
      <c s="36" t="s">
        <v>177</v>
      </c>
      <c s="37">
        <v>427.351</v>
      </c>
      <c s="36">
        <v>0</v>
      </c>
      <c s="36">
        <f>ROUND(G1776*H1776,6)</f>
      </c>
      <c r="L1776" s="38">
        <v>0</v>
      </c>
      <c s="32">
        <f>ROUND(ROUND(L1776,2)*ROUND(G1776,3),2)</f>
      </c>
      <c s="36" t="s">
        <v>178</v>
      </c>
      <c>
        <f>(M1776*21)/100</f>
      </c>
      <c t="s">
        <v>28</v>
      </c>
    </row>
    <row r="1777" spans="1:5" ht="12.75">
      <c r="A1777" s="35" t="s">
        <v>57</v>
      </c>
      <c r="E1777" s="39" t="s">
        <v>2664</v>
      </c>
    </row>
    <row r="1778" spans="1:5" ht="63.75">
      <c r="A1778" s="35" t="s">
        <v>58</v>
      </c>
      <c r="E1778" s="41" t="s">
        <v>2665</v>
      </c>
    </row>
    <row r="1779" spans="1:5" ht="12.75">
      <c r="A1779" t="s">
        <v>60</v>
      </c>
      <c r="E1779" s="39" t="s">
        <v>5</v>
      </c>
    </row>
    <row r="1780" spans="1:16" ht="25.5">
      <c r="A1780" t="s">
        <v>50</v>
      </c>
      <c s="34" t="s">
        <v>2666</v>
      </c>
      <c s="34" t="s">
        <v>1768</v>
      </c>
      <c s="35" t="s">
        <v>5</v>
      </c>
      <c s="6" t="s">
        <v>1769</v>
      </c>
      <c s="36" t="s">
        <v>55</v>
      </c>
      <c s="37">
        <v>1.197</v>
      </c>
      <c s="36">
        <v>0</v>
      </c>
      <c s="36">
        <f>ROUND(G1780*H1780,6)</f>
      </c>
      <c r="L1780" s="38">
        <v>0</v>
      </c>
      <c s="32">
        <f>ROUND(ROUND(L1780,2)*ROUND(G1780,3),2)</f>
      </c>
      <c s="36" t="s">
        <v>178</v>
      </c>
      <c>
        <f>(M1780*21)/100</f>
      </c>
      <c t="s">
        <v>28</v>
      </c>
    </row>
    <row r="1781" spans="1:5" ht="25.5">
      <c r="A1781" s="35" t="s">
        <v>57</v>
      </c>
      <c r="E1781" s="39" t="s">
        <v>1769</v>
      </c>
    </row>
    <row r="1782" spans="1:5" ht="38.25">
      <c r="A1782" s="35" t="s">
        <v>58</v>
      </c>
      <c r="E1782" s="41" t="s">
        <v>2667</v>
      </c>
    </row>
    <row r="1783" spans="1:5" ht="12.75">
      <c r="A1783" t="s">
        <v>60</v>
      </c>
      <c r="E1783" s="39" t="s">
        <v>5</v>
      </c>
    </row>
    <row r="1784" spans="1:16" ht="25.5">
      <c r="A1784" t="s">
        <v>50</v>
      </c>
      <c s="34" t="s">
        <v>2668</v>
      </c>
      <c s="34" t="s">
        <v>95</v>
      </c>
      <c s="35" t="s">
        <v>96</v>
      </c>
      <c s="6" t="s">
        <v>2669</v>
      </c>
      <c s="36" t="s">
        <v>55</v>
      </c>
      <c s="37">
        <v>1.197</v>
      </c>
      <c s="36">
        <v>0</v>
      </c>
      <c s="36">
        <f>ROUND(G1784*H1784,6)</f>
      </c>
      <c r="L1784" s="38">
        <v>0</v>
      </c>
      <c s="32">
        <f>ROUND(ROUND(L1784,2)*ROUND(G1784,3),2)</f>
      </c>
      <c s="36" t="s">
        <v>256</v>
      </c>
      <c>
        <f>(M1784*21)/100</f>
      </c>
      <c t="s">
        <v>28</v>
      </c>
    </row>
    <row r="1785" spans="1:5" ht="25.5">
      <c r="A1785" s="35" t="s">
        <v>57</v>
      </c>
      <c r="E1785" s="39" t="s">
        <v>2669</v>
      </c>
    </row>
    <row r="1786" spans="1:5" ht="25.5">
      <c r="A1786" s="35" t="s">
        <v>58</v>
      </c>
      <c r="E1786" s="40" t="s">
        <v>2670</v>
      </c>
    </row>
    <row r="1787" spans="1:5" ht="102">
      <c r="A1787" t="s">
        <v>60</v>
      </c>
      <c r="E1787" s="39" t="s">
        <v>258</v>
      </c>
    </row>
    <row r="1788" spans="1:16" ht="12.75">
      <c r="A1788" t="s">
        <v>50</v>
      </c>
      <c s="34" t="s">
        <v>2671</v>
      </c>
      <c s="34" t="s">
        <v>2672</v>
      </c>
      <c s="35" t="s">
        <v>5</v>
      </c>
      <c s="6" t="s">
        <v>2673</v>
      </c>
      <c s="36" t="s">
        <v>532</v>
      </c>
      <c s="37">
        <v>378.77</v>
      </c>
      <c s="36">
        <v>0</v>
      </c>
      <c s="36">
        <f>ROUND(G1788*H1788,6)</f>
      </c>
      <c r="L1788" s="38">
        <v>0</v>
      </c>
      <c s="32">
        <f>ROUND(ROUND(L1788,2)*ROUND(G1788,3),2)</f>
      </c>
      <c s="36" t="s">
        <v>178</v>
      </c>
      <c>
        <f>(M1788*21)/100</f>
      </c>
      <c t="s">
        <v>28</v>
      </c>
    </row>
    <row r="1789" spans="1:5" ht="12.75">
      <c r="A1789" s="35" t="s">
        <v>57</v>
      </c>
      <c r="E1789" s="39" t="s">
        <v>2673</v>
      </c>
    </row>
    <row r="1790" spans="1:5" ht="216.75">
      <c r="A1790" s="35" t="s">
        <v>58</v>
      </c>
      <c r="E1790" s="41" t="s">
        <v>2674</v>
      </c>
    </row>
    <row r="1791" spans="1:5" ht="12.75">
      <c r="A1791" t="s">
        <v>60</v>
      </c>
      <c r="E1791" s="39" t="s">
        <v>5</v>
      </c>
    </row>
    <row r="1792" spans="1:16" ht="38.25">
      <c r="A1792" t="s">
        <v>50</v>
      </c>
      <c s="34" t="s">
        <v>2675</v>
      </c>
      <c s="34" t="s">
        <v>2676</v>
      </c>
      <c s="35" t="s">
        <v>5</v>
      </c>
      <c s="6" t="s">
        <v>2677</v>
      </c>
      <c s="36" t="s">
        <v>532</v>
      </c>
      <c s="37">
        <v>416.647</v>
      </c>
      <c s="36">
        <v>0</v>
      </c>
      <c s="36">
        <f>ROUND(G1792*H1792,6)</f>
      </c>
      <c r="L1792" s="38">
        <v>0</v>
      </c>
      <c s="32">
        <f>ROUND(ROUND(L1792,2)*ROUND(G1792,3),2)</f>
      </c>
      <c s="36" t="s">
        <v>56</v>
      </c>
      <c>
        <f>(M1792*21)/100</f>
      </c>
      <c t="s">
        <v>28</v>
      </c>
    </row>
    <row r="1793" spans="1:5" ht="38.25">
      <c r="A1793" s="35" t="s">
        <v>57</v>
      </c>
      <c r="E1793" s="39" t="s">
        <v>2678</v>
      </c>
    </row>
    <row r="1794" spans="1:5" ht="25.5">
      <c r="A1794" s="35" t="s">
        <v>58</v>
      </c>
      <c r="E1794" s="40" t="s">
        <v>2679</v>
      </c>
    </row>
    <row r="1795" spans="1:5" ht="12.75">
      <c r="A1795" t="s">
        <v>60</v>
      </c>
      <c r="E1795" s="39" t="s">
        <v>5</v>
      </c>
    </row>
    <row r="1796" spans="1:16" ht="12.75">
      <c r="A1796" t="s">
        <v>50</v>
      </c>
      <c s="34" t="s">
        <v>2680</v>
      </c>
      <c s="34" t="s">
        <v>2681</v>
      </c>
      <c s="35" t="s">
        <v>5</v>
      </c>
      <c s="6" t="s">
        <v>2682</v>
      </c>
      <c s="36" t="s">
        <v>177</v>
      </c>
      <c s="37">
        <v>530.278</v>
      </c>
      <c s="36">
        <v>0</v>
      </c>
      <c s="36">
        <f>ROUND(G1796*H1796,6)</f>
      </c>
      <c r="L1796" s="38">
        <v>0</v>
      </c>
      <c s="32">
        <f>ROUND(ROUND(L1796,2)*ROUND(G1796,3),2)</f>
      </c>
      <c s="36" t="s">
        <v>56</v>
      </c>
      <c>
        <f>(M1796*21)/100</f>
      </c>
      <c t="s">
        <v>28</v>
      </c>
    </row>
    <row r="1797" spans="1:5" ht="12.75">
      <c r="A1797" s="35" t="s">
        <v>57</v>
      </c>
      <c r="E1797" s="39" t="s">
        <v>2682</v>
      </c>
    </row>
    <row r="1798" spans="1:5" ht="89.25">
      <c r="A1798" s="35" t="s">
        <v>58</v>
      </c>
      <c r="E1798" s="41" t="s">
        <v>2683</v>
      </c>
    </row>
    <row r="1799" spans="1:5" ht="12.75">
      <c r="A1799" t="s">
        <v>60</v>
      </c>
      <c r="E1799" s="39" t="s">
        <v>5</v>
      </c>
    </row>
    <row r="1800" spans="1:16" ht="12.75">
      <c r="A1800" t="s">
        <v>50</v>
      </c>
      <c s="34" t="s">
        <v>2684</v>
      </c>
      <c s="34" t="s">
        <v>2685</v>
      </c>
      <c s="35" t="s">
        <v>5</v>
      </c>
      <c s="6" t="s">
        <v>2686</v>
      </c>
      <c s="36" t="s">
        <v>177</v>
      </c>
      <c s="37">
        <v>556.792</v>
      </c>
      <c s="36">
        <v>0</v>
      </c>
      <c s="36">
        <f>ROUND(G1800*H1800,6)</f>
      </c>
      <c r="L1800" s="38">
        <v>0</v>
      </c>
      <c s="32">
        <f>ROUND(ROUND(L1800,2)*ROUND(G1800,3),2)</f>
      </c>
      <c s="36" t="s">
        <v>56</v>
      </c>
      <c>
        <f>(M1800*21)/100</f>
      </c>
      <c t="s">
        <v>28</v>
      </c>
    </row>
    <row r="1801" spans="1:5" ht="12.75">
      <c r="A1801" s="35" t="s">
        <v>57</v>
      </c>
      <c r="E1801" s="39" t="s">
        <v>2686</v>
      </c>
    </row>
    <row r="1802" spans="1:5" ht="12.75">
      <c r="A1802" s="35" t="s">
        <v>58</v>
      </c>
      <c r="E1802" s="40" t="s">
        <v>5</v>
      </c>
    </row>
    <row r="1803" spans="1:5" ht="12.75">
      <c r="A1803" t="s">
        <v>60</v>
      </c>
      <c r="E1803" s="39" t="s">
        <v>5</v>
      </c>
    </row>
    <row r="1804" spans="1:16" ht="12.75">
      <c r="A1804" t="s">
        <v>50</v>
      </c>
      <c s="34" t="s">
        <v>2687</v>
      </c>
      <c s="34" t="s">
        <v>2688</v>
      </c>
      <c s="35" t="s">
        <v>5</v>
      </c>
      <c s="6" t="s">
        <v>2689</v>
      </c>
      <c s="36" t="s">
        <v>177</v>
      </c>
      <c s="37">
        <v>530.278</v>
      </c>
      <c s="36">
        <v>0</v>
      </c>
      <c s="36">
        <f>ROUND(G1804*H1804,6)</f>
      </c>
      <c r="L1804" s="38">
        <v>0</v>
      </c>
      <c s="32">
        <f>ROUND(ROUND(L1804,2)*ROUND(G1804,3),2)</f>
      </c>
      <c s="36" t="s">
        <v>178</v>
      </c>
      <c>
        <f>(M1804*21)/100</f>
      </c>
      <c t="s">
        <v>28</v>
      </c>
    </row>
    <row r="1805" spans="1:5" ht="12.75">
      <c r="A1805" s="35" t="s">
        <v>57</v>
      </c>
      <c r="E1805" s="39" t="s">
        <v>2689</v>
      </c>
    </row>
    <row r="1806" spans="1:5" ht="25.5">
      <c r="A1806" s="35" t="s">
        <v>58</v>
      </c>
      <c r="E1806" s="40" t="s">
        <v>2690</v>
      </c>
    </row>
    <row r="1807" spans="1:5" ht="12.75">
      <c r="A1807" t="s">
        <v>60</v>
      </c>
      <c r="E1807" s="39" t="s">
        <v>5</v>
      </c>
    </row>
    <row r="1808" spans="1:16" ht="38.25">
      <c r="A1808" t="s">
        <v>50</v>
      </c>
      <c s="34" t="s">
        <v>2691</v>
      </c>
      <c s="34" t="s">
        <v>2676</v>
      </c>
      <c s="35" t="s">
        <v>51</v>
      </c>
      <c s="6" t="s">
        <v>2677</v>
      </c>
      <c s="36" t="s">
        <v>532</v>
      </c>
      <c s="37">
        <v>174.992</v>
      </c>
      <c s="36">
        <v>0</v>
      </c>
      <c s="36">
        <f>ROUND(G1808*H1808,6)</f>
      </c>
      <c r="L1808" s="38">
        <v>0</v>
      </c>
      <c s="32">
        <f>ROUND(ROUND(L1808,2)*ROUND(G1808,3),2)</f>
      </c>
      <c s="36" t="s">
        <v>56</v>
      </c>
      <c>
        <f>(M1808*21)/100</f>
      </c>
      <c t="s">
        <v>28</v>
      </c>
    </row>
    <row r="1809" spans="1:5" ht="38.25">
      <c r="A1809" s="35" t="s">
        <v>57</v>
      </c>
      <c r="E1809" s="39" t="s">
        <v>2678</v>
      </c>
    </row>
    <row r="1810" spans="1:5" ht="38.25">
      <c r="A1810" s="35" t="s">
        <v>58</v>
      </c>
      <c r="E1810" s="40" t="s">
        <v>2692</v>
      </c>
    </row>
    <row r="1811" spans="1:5" ht="12.75">
      <c r="A1811" t="s">
        <v>60</v>
      </c>
      <c r="E1811" s="39" t="s">
        <v>5</v>
      </c>
    </row>
    <row r="1812" spans="1:16" ht="12.75">
      <c r="A1812" t="s">
        <v>50</v>
      </c>
      <c s="34" t="s">
        <v>2693</v>
      </c>
      <c s="34" t="s">
        <v>2694</v>
      </c>
      <c s="35" t="s">
        <v>5</v>
      </c>
      <c s="6" t="s">
        <v>2695</v>
      </c>
      <c s="36" t="s">
        <v>532</v>
      </c>
      <c s="37">
        <v>458.312</v>
      </c>
      <c s="36">
        <v>0</v>
      </c>
      <c s="36">
        <f>ROUND(G1812*H1812,6)</f>
      </c>
      <c r="L1812" s="38">
        <v>0</v>
      </c>
      <c s="32">
        <f>ROUND(ROUND(L1812,2)*ROUND(G1812,3),2)</f>
      </c>
      <c s="36" t="s">
        <v>178</v>
      </c>
      <c>
        <f>(M1812*21)/100</f>
      </c>
      <c t="s">
        <v>28</v>
      </c>
    </row>
    <row r="1813" spans="1:5" ht="12.75">
      <c r="A1813" s="35" t="s">
        <v>57</v>
      </c>
      <c r="E1813" s="39" t="s">
        <v>2695</v>
      </c>
    </row>
    <row r="1814" spans="1:5" ht="38.25">
      <c r="A1814" s="35" t="s">
        <v>58</v>
      </c>
      <c r="E1814" s="40" t="s">
        <v>2696</v>
      </c>
    </row>
    <row r="1815" spans="1:5" ht="12.75">
      <c r="A1815" t="s">
        <v>60</v>
      </c>
      <c r="E1815" s="39" t="s">
        <v>5</v>
      </c>
    </row>
    <row r="1816" spans="1:16" ht="12.75">
      <c r="A1816" t="s">
        <v>50</v>
      </c>
      <c s="34" t="s">
        <v>2697</v>
      </c>
      <c s="34" t="s">
        <v>2698</v>
      </c>
      <c s="35" t="s">
        <v>5</v>
      </c>
      <c s="6" t="s">
        <v>2699</v>
      </c>
      <c s="36" t="s">
        <v>177</v>
      </c>
      <c s="37">
        <v>733.299</v>
      </c>
      <c s="36">
        <v>0</v>
      </c>
      <c s="36">
        <f>ROUND(G1816*H1816,6)</f>
      </c>
      <c r="L1816" s="38">
        <v>0</v>
      </c>
      <c s="32">
        <f>ROUND(ROUND(L1816,2)*ROUND(G1816,3),2)</f>
      </c>
      <c s="36" t="s">
        <v>178</v>
      </c>
      <c>
        <f>(M1816*21)/100</f>
      </c>
      <c t="s">
        <v>28</v>
      </c>
    </row>
    <row r="1817" spans="1:5" ht="12.75">
      <c r="A1817" s="35" t="s">
        <v>57</v>
      </c>
      <c r="E1817" s="39" t="s">
        <v>2699</v>
      </c>
    </row>
    <row r="1818" spans="1:5" ht="38.25">
      <c r="A1818" s="35" t="s">
        <v>58</v>
      </c>
      <c r="E1818" s="40" t="s">
        <v>2700</v>
      </c>
    </row>
    <row r="1819" spans="1:5" ht="12.75">
      <c r="A1819" t="s">
        <v>60</v>
      </c>
      <c r="E1819" s="39" t="s">
        <v>5</v>
      </c>
    </row>
    <row r="1820" spans="1:16" ht="12.75">
      <c r="A1820" t="s">
        <v>50</v>
      </c>
      <c s="34" t="s">
        <v>2701</v>
      </c>
      <c s="34" t="s">
        <v>2702</v>
      </c>
      <c s="35" t="s">
        <v>5</v>
      </c>
      <c s="6" t="s">
        <v>2703</v>
      </c>
      <c s="36" t="s">
        <v>177</v>
      </c>
      <c s="37">
        <v>769.964</v>
      </c>
      <c s="36">
        <v>0</v>
      </c>
      <c s="36">
        <f>ROUND(G1820*H1820,6)</f>
      </c>
      <c r="L1820" s="38">
        <v>0</v>
      </c>
      <c s="32">
        <f>ROUND(ROUND(L1820,2)*ROUND(G1820,3),2)</f>
      </c>
      <c s="36" t="s">
        <v>178</v>
      </c>
      <c>
        <f>(M1820*21)/100</f>
      </c>
      <c t="s">
        <v>28</v>
      </c>
    </row>
    <row r="1821" spans="1:5" ht="12.75">
      <c r="A1821" s="35" t="s">
        <v>57</v>
      </c>
      <c r="E1821" s="39" t="s">
        <v>2703</v>
      </c>
    </row>
    <row r="1822" spans="1:5" ht="12.75">
      <c r="A1822" s="35" t="s">
        <v>58</v>
      </c>
      <c r="E1822" s="40" t="s">
        <v>5</v>
      </c>
    </row>
    <row r="1823" spans="1:5" ht="12.75">
      <c r="A1823" t="s">
        <v>60</v>
      </c>
      <c r="E1823" s="39" t="s">
        <v>5</v>
      </c>
    </row>
    <row r="1824" spans="1:16" ht="12.75">
      <c r="A1824" t="s">
        <v>50</v>
      </c>
      <c s="34" t="s">
        <v>2704</v>
      </c>
      <c s="34" t="s">
        <v>2705</v>
      </c>
      <c s="35" t="s">
        <v>5</v>
      </c>
      <c s="6" t="s">
        <v>2706</v>
      </c>
      <c s="36" t="s">
        <v>532</v>
      </c>
      <c s="37">
        <v>346.09</v>
      </c>
      <c s="36">
        <v>0</v>
      </c>
      <c s="36">
        <f>ROUND(G1824*H1824,6)</f>
      </c>
      <c r="L1824" s="38">
        <v>0</v>
      </c>
      <c s="32">
        <f>ROUND(ROUND(L1824,2)*ROUND(G1824,3),2)</f>
      </c>
      <c s="36" t="s">
        <v>178</v>
      </c>
      <c>
        <f>(M1824*21)/100</f>
      </c>
      <c t="s">
        <v>28</v>
      </c>
    </row>
    <row r="1825" spans="1:5" ht="12.75">
      <c r="A1825" s="35" t="s">
        <v>57</v>
      </c>
      <c r="E1825" s="39" t="s">
        <v>2706</v>
      </c>
    </row>
    <row r="1826" spans="1:5" ht="51">
      <c r="A1826" s="35" t="s">
        <v>58</v>
      </c>
      <c r="E1826" s="41" t="s">
        <v>2707</v>
      </c>
    </row>
    <row r="1827" spans="1:5" ht="12.75">
      <c r="A1827" t="s">
        <v>60</v>
      </c>
      <c r="E1827" s="39" t="s">
        <v>5</v>
      </c>
    </row>
    <row r="1828" spans="1:16" ht="12.75">
      <c r="A1828" t="s">
        <v>50</v>
      </c>
      <c s="34" t="s">
        <v>2708</v>
      </c>
      <c s="34" t="s">
        <v>2709</v>
      </c>
      <c s="35" t="s">
        <v>5</v>
      </c>
      <c s="6" t="s">
        <v>2710</v>
      </c>
      <c s="36" t="s">
        <v>532</v>
      </c>
      <c s="37">
        <v>112.222</v>
      </c>
      <c s="36">
        <v>0</v>
      </c>
      <c s="36">
        <f>ROUND(G1828*H1828,6)</f>
      </c>
      <c r="L1828" s="38">
        <v>0</v>
      </c>
      <c s="32">
        <f>ROUND(ROUND(L1828,2)*ROUND(G1828,3),2)</f>
      </c>
      <c s="36" t="s">
        <v>178</v>
      </c>
      <c>
        <f>(M1828*21)/100</f>
      </c>
      <c t="s">
        <v>28</v>
      </c>
    </row>
    <row r="1829" spans="1:5" ht="12.75">
      <c r="A1829" s="35" t="s">
        <v>57</v>
      </c>
      <c r="E1829" s="39" t="s">
        <v>2710</v>
      </c>
    </row>
    <row r="1830" spans="1:5" ht="76.5">
      <c r="A1830" s="35" t="s">
        <v>58</v>
      </c>
      <c r="E1830" s="41" t="s">
        <v>2711</v>
      </c>
    </row>
    <row r="1831" spans="1:5" ht="12.75">
      <c r="A1831" t="s">
        <v>60</v>
      </c>
      <c r="E1831" s="39" t="s">
        <v>5</v>
      </c>
    </row>
    <row r="1832" spans="1:16" ht="12.75">
      <c r="A1832" t="s">
        <v>50</v>
      </c>
      <c s="34" t="s">
        <v>2712</v>
      </c>
      <c s="34" t="s">
        <v>2713</v>
      </c>
      <c s="35" t="s">
        <v>5</v>
      </c>
      <c s="6" t="s">
        <v>2714</v>
      </c>
      <c s="36" t="s">
        <v>532</v>
      </c>
      <c s="37">
        <v>458.312</v>
      </c>
      <c s="36">
        <v>0</v>
      </c>
      <c s="36">
        <f>ROUND(G1832*H1832,6)</f>
      </c>
      <c r="L1832" s="38">
        <v>0</v>
      </c>
      <c s="32">
        <f>ROUND(ROUND(L1832,2)*ROUND(G1832,3),2)</f>
      </c>
      <c s="36" t="s">
        <v>178</v>
      </c>
      <c>
        <f>(M1832*21)/100</f>
      </c>
      <c t="s">
        <v>28</v>
      </c>
    </row>
    <row r="1833" spans="1:5" ht="12.75">
      <c r="A1833" s="35" t="s">
        <v>57</v>
      </c>
      <c r="E1833" s="39" t="s">
        <v>2714</v>
      </c>
    </row>
    <row r="1834" spans="1:5" ht="25.5">
      <c r="A1834" s="35" t="s">
        <v>58</v>
      </c>
      <c r="E1834" s="40" t="s">
        <v>2715</v>
      </c>
    </row>
    <row r="1835" spans="1:5" ht="12.75">
      <c r="A1835" t="s">
        <v>60</v>
      </c>
      <c r="E1835" s="39" t="s">
        <v>5</v>
      </c>
    </row>
    <row r="1836" spans="1:16" ht="25.5">
      <c r="A1836" t="s">
        <v>50</v>
      </c>
      <c s="34" t="s">
        <v>2716</v>
      </c>
      <c s="34" t="s">
        <v>2717</v>
      </c>
      <c s="35" t="s">
        <v>5</v>
      </c>
      <c s="6" t="s">
        <v>2718</v>
      </c>
      <c s="36" t="s">
        <v>532</v>
      </c>
      <c s="37">
        <v>32.68</v>
      </c>
      <c s="36">
        <v>0</v>
      </c>
      <c s="36">
        <f>ROUND(G1836*H1836,6)</f>
      </c>
      <c r="L1836" s="38">
        <v>0</v>
      </c>
      <c s="32">
        <f>ROUND(ROUND(L1836,2)*ROUND(G1836,3),2)</f>
      </c>
      <c s="36" t="s">
        <v>178</v>
      </c>
      <c>
        <f>(M1836*21)/100</f>
      </c>
      <c t="s">
        <v>28</v>
      </c>
    </row>
    <row r="1837" spans="1:5" ht="25.5">
      <c r="A1837" s="35" t="s">
        <v>57</v>
      </c>
      <c r="E1837" s="39" t="s">
        <v>2718</v>
      </c>
    </row>
    <row r="1838" spans="1:5" ht="63.75">
      <c r="A1838" s="35" t="s">
        <v>58</v>
      </c>
      <c r="E1838" s="41" t="s">
        <v>2719</v>
      </c>
    </row>
    <row r="1839" spans="1:5" ht="12.75">
      <c r="A1839" t="s">
        <v>60</v>
      </c>
      <c r="E1839" s="39" t="s">
        <v>5</v>
      </c>
    </row>
    <row r="1840" spans="1:16" ht="12.75">
      <c r="A1840" t="s">
        <v>50</v>
      </c>
      <c s="34" t="s">
        <v>2720</v>
      </c>
      <c s="34" t="s">
        <v>2721</v>
      </c>
      <c s="35" t="s">
        <v>5</v>
      </c>
      <c s="6" t="s">
        <v>2722</v>
      </c>
      <c s="36" t="s">
        <v>177</v>
      </c>
      <c s="37">
        <v>45</v>
      </c>
      <c s="36">
        <v>0</v>
      </c>
      <c s="36">
        <f>ROUND(G1840*H1840,6)</f>
      </c>
      <c r="L1840" s="38">
        <v>0</v>
      </c>
      <c s="32">
        <f>ROUND(ROUND(L1840,2)*ROUND(G1840,3),2)</f>
      </c>
      <c s="36" t="s">
        <v>178</v>
      </c>
      <c>
        <f>(M1840*21)/100</f>
      </c>
      <c t="s">
        <v>28</v>
      </c>
    </row>
    <row r="1841" spans="1:5" ht="12.75">
      <c r="A1841" s="35" t="s">
        <v>57</v>
      </c>
      <c r="E1841" s="39" t="s">
        <v>2722</v>
      </c>
    </row>
    <row r="1842" spans="1:5" ht="51">
      <c r="A1842" s="35" t="s">
        <v>58</v>
      </c>
      <c r="E1842" s="41" t="s">
        <v>2723</v>
      </c>
    </row>
    <row r="1843" spans="1:5" ht="12.75">
      <c r="A1843" t="s">
        <v>60</v>
      </c>
      <c r="E1843" s="39" t="s">
        <v>5</v>
      </c>
    </row>
    <row r="1844" spans="1:16" ht="12.75">
      <c r="A1844" t="s">
        <v>50</v>
      </c>
      <c s="34" t="s">
        <v>2724</v>
      </c>
      <c s="34" t="s">
        <v>2725</v>
      </c>
      <c s="35" t="s">
        <v>5</v>
      </c>
      <c s="6" t="s">
        <v>2726</v>
      </c>
      <c s="36" t="s">
        <v>177</v>
      </c>
      <c s="37">
        <v>47.25</v>
      </c>
      <c s="36">
        <v>0</v>
      </c>
      <c s="36">
        <f>ROUND(G1844*H1844,6)</f>
      </c>
      <c r="L1844" s="38">
        <v>0</v>
      </c>
      <c s="32">
        <f>ROUND(ROUND(L1844,2)*ROUND(G1844,3),2)</f>
      </c>
      <c s="36" t="s">
        <v>178</v>
      </c>
      <c>
        <f>(M1844*21)/100</f>
      </c>
      <c t="s">
        <v>28</v>
      </c>
    </row>
    <row r="1845" spans="1:5" ht="12.75">
      <c r="A1845" s="35" t="s">
        <v>57</v>
      </c>
      <c r="E1845" s="39" t="s">
        <v>2726</v>
      </c>
    </row>
    <row r="1846" spans="1:5" ht="25.5">
      <c r="A1846" s="35" t="s">
        <v>58</v>
      </c>
      <c r="E1846" s="40" t="s">
        <v>2727</v>
      </c>
    </row>
    <row r="1847" spans="1:5" ht="12.75">
      <c r="A1847" t="s">
        <v>60</v>
      </c>
      <c r="E1847" s="39" t="s">
        <v>5</v>
      </c>
    </row>
    <row r="1848" spans="1:16" ht="25.5">
      <c r="A1848" t="s">
        <v>50</v>
      </c>
      <c s="34" t="s">
        <v>2728</v>
      </c>
      <c s="34" t="s">
        <v>2729</v>
      </c>
      <c s="35" t="s">
        <v>5</v>
      </c>
      <c s="6" t="s">
        <v>2730</v>
      </c>
      <c s="36" t="s">
        <v>55</v>
      </c>
      <c s="37">
        <v>2.97</v>
      </c>
      <c s="36">
        <v>0</v>
      </c>
      <c s="36">
        <f>ROUND(G1848*H1848,6)</f>
      </c>
      <c r="L1848" s="38">
        <v>0</v>
      </c>
      <c s="32">
        <f>ROUND(ROUND(L1848,2)*ROUND(G1848,3),2)</f>
      </c>
      <c s="36" t="s">
        <v>178</v>
      </c>
      <c>
        <f>(M1848*21)/100</f>
      </c>
      <c t="s">
        <v>28</v>
      </c>
    </row>
    <row r="1849" spans="1:5" ht="25.5">
      <c r="A1849" s="35" t="s">
        <v>57</v>
      </c>
      <c r="E1849" s="39" t="s">
        <v>2730</v>
      </c>
    </row>
    <row r="1850" spans="1:5" ht="12.75">
      <c r="A1850" s="35" t="s">
        <v>58</v>
      </c>
      <c r="E1850" s="40" t="s">
        <v>5</v>
      </c>
    </row>
    <row r="1851" spans="1:5" ht="12.75">
      <c r="A1851" t="s">
        <v>60</v>
      </c>
      <c r="E1851" s="39" t="s">
        <v>5</v>
      </c>
    </row>
    <row r="1852" spans="1:16" ht="25.5">
      <c r="A1852" t="s">
        <v>50</v>
      </c>
      <c s="34" t="s">
        <v>2731</v>
      </c>
      <c s="34" t="s">
        <v>2732</v>
      </c>
      <c s="35" t="s">
        <v>5</v>
      </c>
      <c s="6" t="s">
        <v>2733</v>
      </c>
      <c s="36" t="s">
        <v>55</v>
      </c>
      <c s="37">
        <v>2.97</v>
      </c>
      <c s="36">
        <v>0</v>
      </c>
      <c s="36">
        <f>ROUND(G1852*H1852,6)</f>
      </c>
      <c r="L1852" s="38">
        <v>0</v>
      </c>
      <c s="32">
        <f>ROUND(ROUND(L1852,2)*ROUND(G1852,3),2)</f>
      </c>
      <c s="36" t="s">
        <v>178</v>
      </c>
      <c>
        <f>(M1852*21)/100</f>
      </c>
      <c t="s">
        <v>28</v>
      </c>
    </row>
    <row r="1853" spans="1:5" ht="38.25">
      <c r="A1853" s="35" t="s">
        <v>57</v>
      </c>
      <c r="E1853" s="39" t="s">
        <v>2734</v>
      </c>
    </row>
    <row r="1854" spans="1:5" ht="12.75">
      <c r="A1854" s="35" t="s">
        <v>58</v>
      </c>
      <c r="E1854" s="40" t="s">
        <v>5</v>
      </c>
    </row>
    <row r="1855" spans="1:5" ht="12.75">
      <c r="A1855" t="s">
        <v>60</v>
      </c>
      <c r="E1855" s="39" t="s">
        <v>5</v>
      </c>
    </row>
    <row r="1856" spans="1:13" ht="12.75">
      <c r="A1856" t="s">
        <v>47</v>
      </c>
      <c r="C1856" s="31" t="s">
        <v>2735</v>
      </c>
      <c r="E1856" s="33" t="s">
        <v>2736</v>
      </c>
      <c r="J1856" s="32">
        <f>0</f>
      </c>
      <c s="32">
        <f>0</f>
      </c>
      <c s="32">
        <f>0+L1857+L1861+L1865+L1869+L1873+L1877+L1881+L1885+L1889+L1893+L1897</f>
      </c>
      <c s="32">
        <f>0+M1857+M1861+M1865+M1869+M1873+M1877+M1881+M1885+M1889+M1893+M1897</f>
      </c>
    </row>
    <row r="1857" spans="1:16" ht="25.5">
      <c r="A1857" t="s">
        <v>50</v>
      </c>
      <c s="34" t="s">
        <v>2737</v>
      </c>
      <c s="34" t="s">
        <v>2738</v>
      </c>
      <c s="35" t="s">
        <v>5</v>
      </c>
      <c s="6" t="s">
        <v>2739</v>
      </c>
      <c s="36" t="s">
        <v>532</v>
      </c>
      <c s="37">
        <v>349.32</v>
      </c>
      <c s="36">
        <v>0</v>
      </c>
      <c s="36">
        <f>ROUND(G1857*H1857,6)</f>
      </c>
      <c r="L1857" s="38">
        <v>0</v>
      </c>
      <c s="32">
        <f>ROUND(ROUND(L1857,2)*ROUND(G1857,3),2)</f>
      </c>
      <c s="36" t="s">
        <v>178</v>
      </c>
      <c>
        <f>(M1857*21)/100</f>
      </c>
      <c t="s">
        <v>28</v>
      </c>
    </row>
    <row r="1858" spans="1:5" ht="25.5">
      <c r="A1858" s="35" t="s">
        <v>57</v>
      </c>
      <c r="E1858" s="39" t="s">
        <v>2739</v>
      </c>
    </row>
    <row r="1859" spans="1:5" ht="12.75">
      <c r="A1859" s="35" t="s">
        <v>58</v>
      </c>
      <c r="E1859" s="40" t="s">
        <v>5</v>
      </c>
    </row>
    <row r="1860" spans="1:5" ht="12.75">
      <c r="A1860" t="s">
        <v>60</v>
      </c>
      <c r="E1860" s="39" t="s">
        <v>5</v>
      </c>
    </row>
    <row r="1861" spans="1:16" ht="12.75">
      <c r="A1861" t="s">
        <v>50</v>
      </c>
      <c s="34" t="s">
        <v>2740</v>
      </c>
      <c s="34" t="s">
        <v>2741</v>
      </c>
      <c s="35" t="s">
        <v>5</v>
      </c>
      <c s="6" t="s">
        <v>2742</v>
      </c>
      <c s="36" t="s">
        <v>532</v>
      </c>
      <c s="37">
        <v>384.252</v>
      </c>
      <c s="36">
        <v>0</v>
      </c>
      <c s="36">
        <f>ROUND(G1861*H1861,6)</f>
      </c>
      <c r="L1861" s="38">
        <v>0</v>
      </c>
      <c s="32">
        <f>ROUND(ROUND(L1861,2)*ROUND(G1861,3),2)</f>
      </c>
      <c s="36" t="s">
        <v>178</v>
      </c>
      <c>
        <f>(M1861*21)/100</f>
      </c>
      <c t="s">
        <v>28</v>
      </c>
    </row>
    <row r="1862" spans="1:5" ht="12.75">
      <c r="A1862" s="35" t="s">
        <v>57</v>
      </c>
      <c r="E1862" s="39" t="s">
        <v>2742</v>
      </c>
    </row>
    <row r="1863" spans="1:5" ht="25.5">
      <c r="A1863" s="35" t="s">
        <v>58</v>
      </c>
      <c r="E1863" s="40" t="s">
        <v>2743</v>
      </c>
    </row>
    <row r="1864" spans="1:5" ht="12.75">
      <c r="A1864" t="s">
        <v>60</v>
      </c>
      <c r="E1864" s="39" t="s">
        <v>5</v>
      </c>
    </row>
    <row r="1865" spans="1:16" ht="25.5">
      <c r="A1865" t="s">
        <v>50</v>
      </c>
      <c s="34" t="s">
        <v>2744</v>
      </c>
      <c s="34" t="s">
        <v>2745</v>
      </c>
      <c s="35" t="s">
        <v>5</v>
      </c>
      <c s="6" t="s">
        <v>2746</v>
      </c>
      <c s="36" t="s">
        <v>532</v>
      </c>
      <c s="37">
        <v>349.32</v>
      </c>
      <c s="36">
        <v>0</v>
      </c>
      <c s="36">
        <f>ROUND(G1865*H1865,6)</f>
      </c>
      <c r="L1865" s="38">
        <v>0</v>
      </c>
      <c s="32">
        <f>ROUND(ROUND(L1865,2)*ROUND(G1865,3),2)</f>
      </c>
      <c s="36" t="s">
        <v>56</v>
      </c>
      <c>
        <f>(M1865*21)/100</f>
      </c>
      <c t="s">
        <v>28</v>
      </c>
    </row>
    <row r="1866" spans="1:5" ht="25.5">
      <c r="A1866" s="35" t="s">
        <v>57</v>
      </c>
      <c r="E1866" s="39" t="s">
        <v>2746</v>
      </c>
    </row>
    <row r="1867" spans="1:5" ht="12.75">
      <c r="A1867" s="35" t="s">
        <v>58</v>
      </c>
      <c r="E1867" s="40" t="s">
        <v>5</v>
      </c>
    </row>
    <row r="1868" spans="1:5" ht="12.75">
      <c r="A1868" t="s">
        <v>60</v>
      </c>
      <c r="E1868" s="39" t="s">
        <v>5</v>
      </c>
    </row>
    <row r="1869" spans="1:16" ht="25.5">
      <c r="A1869" t="s">
        <v>50</v>
      </c>
      <c s="34" t="s">
        <v>2747</v>
      </c>
      <c s="34" t="s">
        <v>2748</v>
      </c>
      <c s="35" t="s">
        <v>5</v>
      </c>
      <c s="6" t="s">
        <v>2749</v>
      </c>
      <c s="36" t="s">
        <v>532</v>
      </c>
      <c s="37">
        <v>349.32</v>
      </c>
      <c s="36">
        <v>0</v>
      </c>
      <c s="36">
        <f>ROUND(G1869*H1869,6)</f>
      </c>
      <c r="L1869" s="38">
        <v>0</v>
      </c>
      <c s="32">
        <f>ROUND(ROUND(L1869,2)*ROUND(G1869,3),2)</f>
      </c>
      <c s="36" t="s">
        <v>178</v>
      </c>
      <c>
        <f>(M1869*21)/100</f>
      </c>
      <c t="s">
        <v>28</v>
      </c>
    </row>
    <row r="1870" spans="1:5" ht="25.5">
      <c r="A1870" s="35" t="s">
        <v>57</v>
      </c>
      <c r="E1870" s="39" t="s">
        <v>2749</v>
      </c>
    </row>
    <row r="1871" spans="1:5" ht="12.75">
      <c r="A1871" s="35" t="s">
        <v>58</v>
      </c>
      <c r="E1871" s="40" t="s">
        <v>5</v>
      </c>
    </row>
    <row r="1872" spans="1:5" ht="12.75">
      <c r="A1872" t="s">
        <v>60</v>
      </c>
      <c r="E1872" s="39" t="s">
        <v>5</v>
      </c>
    </row>
    <row r="1873" spans="1:16" ht="25.5">
      <c r="A1873" t="s">
        <v>50</v>
      </c>
      <c s="34" t="s">
        <v>2750</v>
      </c>
      <c s="34" t="s">
        <v>2751</v>
      </c>
      <c s="35" t="s">
        <v>5</v>
      </c>
      <c s="6" t="s">
        <v>2752</v>
      </c>
      <c s="36" t="s">
        <v>532</v>
      </c>
      <c s="37">
        <v>38.68</v>
      </c>
      <c s="36">
        <v>0</v>
      </c>
      <c s="36">
        <f>ROUND(G1873*H1873,6)</f>
      </c>
      <c r="L1873" s="38">
        <v>0</v>
      </c>
      <c s="32">
        <f>ROUND(ROUND(L1873,2)*ROUND(G1873,3),2)</f>
      </c>
      <c s="36" t="s">
        <v>178</v>
      </c>
      <c>
        <f>(M1873*21)/100</f>
      </c>
      <c t="s">
        <v>28</v>
      </c>
    </row>
    <row r="1874" spans="1:5" ht="25.5">
      <c r="A1874" s="35" t="s">
        <v>57</v>
      </c>
      <c r="E1874" s="39" t="s">
        <v>2752</v>
      </c>
    </row>
    <row r="1875" spans="1:5" ht="76.5">
      <c r="A1875" s="35" t="s">
        <v>58</v>
      </c>
      <c r="E1875" s="40" t="s">
        <v>2753</v>
      </c>
    </row>
    <row r="1876" spans="1:5" ht="12.75">
      <c r="A1876" t="s">
        <v>60</v>
      </c>
      <c r="E1876" s="39" t="s">
        <v>5</v>
      </c>
    </row>
    <row r="1877" spans="1:16" ht="12.75">
      <c r="A1877" t="s">
        <v>50</v>
      </c>
      <c s="34" t="s">
        <v>2754</v>
      </c>
      <c s="34" t="s">
        <v>2755</v>
      </c>
      <c s="35" t="s">
        <v>5</v>
      </c>
      <c s="6" t="s">
        <v>2756</v>
      </c>
      <c s="36" t="s">
        <v>532</v>
      </c>
      <c s="37">
        <v>349.32</v>
      </c>
      <c s="36">
        <v>0</v>
      </c>
      <c s="36">
        <f>ROUND(G1877*H1877,6)</f>
      </c>
      <c r="L1877" s="38">
        <v>0</v>
      </c>
      <c s="32">
        <f>ROUND(ROUND(L1877,2)*ROUND(G1877,3),2)</f>
      </c>
      <c s="36" t="s">
        <v>178</v>
      </c>
      <c>
        <f>(M1877*21)/100</f>
      </c>
      <c t="s">
        <v>28</v>
      </c>
    </row>
    <row r="1878" spans="1:5" ht="12.75">
      <c r="A1878" s="35" t="s">
        <v>57</v>
      </c>
      <c r="E1878" s="39" t="s">
        <v>2756</v>
      </c>
    </row>
    <row r="1879" spans="1:5" ht="12.75">
      <c r="A1879" s="35" t="s">
        <v>58</v>
      </c>
      <c r="E1879" s="40" t="s">
        <v>5</v>
      </c>
    </row>
    <row r="1880" spans="1:5" ht="12.75">
      <c r="A1880" t="s">
        <v>60</v>
      </c>
      <c r="E1880" s="39" t="s">
        <v>5</v>
      </c>
    </row>
    <row r="1881" spans="1:16" ht="12.75">
      <c r="A1881" t="s">
        <v>50</v>
      </c>
      <c s="34" t="s">
        <v>2757</v>
      </c>
      <c s="34" t="s">
        <v>2758</v>
      </c>
      <c s="35" t="s">
        <v>5</v>
      </c>
      <c s="6" t="s">
        <v>2759</v>
      </c>
      <c s="36" t="s">
        <v>177</v>
      </c>
      <c s="37">
        <v>222</v>
      </c>
      <c s="36">
        <v>0</v>
      </c>
      <c s="36">
        <f>ROUND(G1881*H1881,6)</f>
      </c>
      <c r="L1881" s="38">
        <v>0</v>
      </c>
      <c s="32">
        <f>ROUND(ROUND(L1881,2)*ROUND(G1881,3),2)</f>
      </c>
      <c s="36" t="s">
        <v>178</v>
      </c>
      <c>
        <f>(M1881*21)/100</f>
      </c>
      <c t="s">
        <v>28</v>
      </c>
    </row>
    <row r="1882" spans="1:5" ht="12.75">
      <c r="A1882" s="35" t="s">
        <v>57</v>
      </c>
      <c r="E1882" s="39" t="s">
        <v>2759</v>
      </c>
    </row>
    <row r="1883" spans="1:5" ht="25.5">
      <c r="A1883" s="35" t="s">
        <v>58</v>
      </c>
      <c r="E1883" s="40" t="s">
        <v>2760</v>
      </c>
    </row>
    <row r="1884" spans="1:5" ht="12.75">
      <c r="A1884" t="s">
        <v>60</v>
      </c>
      <c r="E1884" s="39" t="s">
        <v>5</v>
      </c>
    </row>
    <row r="1885" spans="1:16" ht="12.75">
      <c r="A1885" t="s">
        <v>50</v>
      </c>
      <c s="34" t="s">
        <v>2761</v>
      </c>
      <c s="34" t="s">
        <v>2762</v>
      </c>
      <c s="35" t="s">
        <v>5</v>
      </c>
      <c s="6" t="s">
        <v>2763</v>
      </c>
      <c s="36" t="s">
        <v>177</v>
      </c>
      <c s="37">
        <v>450</v>
      </c>
      <c s="36">
        <v>0</v>
      </c>
      <c s="36">
        <f>ROUND(G1885*H1885,6)</f>
      </c>
      <c r="L1885" s="38">
        <v>0</v>
      </c>
      <c s="32">
        <f>ROUND(ROUND(L1885,2)*ROUND(G1885,3),2)</f>
      </c>
      <c s="36" t="s">
        <v>178</v>
      </c>
      <c>
        <f>(M1885*21)/100</f>
      </c>
      <c t="s">
        <v>28</v>
      </c>
    </row>
    <row r="1886" spans="1:5" ht="12.75">
      <c r="A1886" s="35" t="s">
        <v>57</v>
      </c>
      <c r="E1886" s="39" t="s">
        <v>2763</v>
      </c>
    </row>
    <row r="1887" spans="1:5" ht="51">
      <c r="A1887" s="35" t="s">
        <v>58</v>
      </c>
      <c r="E1887" s="41" t="s">
        <v>2764</v>
      </c>
    </row>
    <row r="1888" spans="1:5" ht="12.75">
      <c r="A1888" t="s">
        <v>60</v>
      </c>
      <c r="E1888" s="39" t="s">
        <v>5</v>
      </c>
    </row>
    <row r="1889" spans="1:16" ht="12.75">
      <c r="A1889" t="s">
        <v>50</v>
      </c>
      <c s="34" t="s">
        <v>2765</v>
      </c>
      <c s="34" t="s">
        <v>2766</v>
      </c>
      <c s="35" t="s">
        <v>5</v>
      </c>
      <c s="6" t="s">
        <v>2767</v>
      </c>
      <c s="36" t="s">
        <v>214</v>
      </c>
      <c s="37">
        <v>565</v>
      </c>
      <c s="36">
        <v>0</v>
      </c>
      <c s="36">
        <f>ROUND(G1889*H1889,6)</f>
      </c>
      <c r="L1889" s="38">
        <v>0</v>
      </c>
      <c s="32">
        <f>ROUND(ROUND(L1889,2)*ROUND(G1889,3),2)</f>
      </c>
      <c s="36" t="s">
        <v>2141</v>
      </c>
      <c>
        <f>(M1889*21)/100</f>
      </c>
      <c t="s">
        <v>28</v>
      </c>
    </row>
    <row r="1890" spans="1:5" ht="12.75">
      <c r="A1890" s="35" t="s">
        <v>57</v>
      </c>
      <c r="E1890" s="39" t="s">
        <v>2767</v>
      </c>
    </row>
    <row r="1891" spans="1:5" ht="12.75">
      <c r="A1891" s="35" t="s">
        <v>58</v>
      </c>
      <c r="E1891" s="40" t="s">
        <v>5</v>
      </c>
    </row>
    <row r="1892" spans="1:5" ht="12.75">
      <c r="A1892" t="s">
        <v>60</v>
      </c>
      <c r="E1892" s="39" t="s">
        <v>5</v>
      </c>
    </row>
    <row r="1893" spans="1:16" ht="25.5">
      <c r="A1893" t="s">
        <v>50</v>
      </c>
      <c s="34" t="s">
        <v>2768</v>
      </c>
      <c s="34" t="s">
        <v>2769</v>
      </c>
      <c s="35" t="s">
        <v>5</v>
      </c>
      <c s="6" t="s">
        <v>2770</v>
      </c>
      <c s="36" t="s">
        <v>55</v>
      </c>
      <c s="37">
        <v>7.051</v>
      </c>
      <c s="36">
        <v>0</v>
      </c>
      <c s="36">
        <f>ROUND(G1893*H1893,6)</f>
      </c>
      <c r="L1893" s="38">
        <v>0</v>
      </c>
      <c s="32">
        <f>ROUND(ROUND(L1893,2)*ROUND(G1893,3),2)</f>
      </c>
      <c s="36" t="s">
        <v>178</v>
      </c>
      <c>
        <f>(M1893*21)/100</f>
      </c>
      <c t="s">
        <v>28</v>
      </c>
    </row>
    <row r="1894" spans="1:5" ht="25.5">
      <c r="A1894" s="35" t="s">
        <v>57</v>
      </c>
      <c r="E1894" s="39" t="s">
        <v>2770</v>
      </c>
    </row>
    <row r="1895" spans="1:5" ht="12.75">
      <c r="A1895" s="35" t="s">
        <v>58</v>
      </c>
      <c r="E1895" s="40" t="s">
        <v>5</v>
      </c>
    </row>
    <row r="1896" spans="1:5" ht="12.75">
      <c r="A1896" t="s">
        <v>60</v>
      </c>
      <c r="E1896" s="39" t="s">
        <v>5</v>
      </c>
    </row>
    <row r="1897" spans="1:16" ht="25.5">
      <c r="A1897" t="s">
        <v>50</v>
      </c>
      <c s="34" t="s">
        <v>2771</v>
      </c>
      <c s="34" t="s">
        <v>2772</v>
      </c>
      <c s="35" t="s">
        <v>5</v>
      </c>
      <c s="6" t="s">
        <v>2773</v>
      </c>
      <c s="36" t="s">
        <v>55</v>
      </c>
      <c s="37">
        <v>7.051</v>
      </c>
      <c s="36">
        <v>0</v>
      </c>
      <c s="36">
        <f>ROUND(G1897*H1897,6)</f>
      </c>
      <c r="L1897" s="38">
        <v>0</v>
      </c>
      <c s="32">
        <f>ROUND(ROUND(L1897,2)*ROUND(G1897,3),2)</f>
      </c>
      <c s="36" t="s">
        <v>178</v>
      </c>
      <c>
        <f>(M1897*21)/100</f>
      </c>
      <c t="s">
        <v>28</v>
      </c>
    </row>
    <row r="1898" spans="1:5" ht="38.25">
      <c r="A1898" s="35" t="s">
        <v>57</v>
      </c>
      <c r="E1898" s="39" t="s">
        <v>2774</v>
      </c>
    </row>
    <row r="1899" spans="1:5" ht="12.75">
      <c r="A1899" s="35" t="s">
        <v>58</v>
      </c>
      <c r="E1899" s="40" t="s">
        <v>5</v>
      </c>
    </row>
    <row r="1900" spans="1:5" ht="12.75">
      <c r="A1900" t="s">
        <v>60</v>
      </c>
      <c r="E1900" s="39" t="s">
        <v>5</v>
      </c>
    </row>
    <row r="1901" spans="1:13" ht="12.75">
      <c r="A1901" t="s">
        <v>47</v>
      </c>
      <c r="C1901" s="31" t="s">
        <v>946</v>
      </c>
      <c r="E1901" s="33" t="s">
        <v>947</v>
      </c>
      <c r="J1901" s="32">
        <f>0</f>
      </c>
      <c s="32">
        <f>0</f>
      </c>
      <c s="32">
        <f>0+L1902+L1906+L1910+L1914+L1918+L1922+L1926+L1930+L1934+L1938+L1942+L1946+L1950+L1954+L1958+L1962+L1966+L1970+L1974+L1978+L1982+L1986+L1990+L1994+L1998+L2002</f>
      </c>
      <c s="32">
        <f>0+M1902+M1906+M1910+M1914+M1918+M1922+M1926+M1930+M1934+M1938+M1942+M1946+M1950+M1954+M1958+M1962+M1966+M1970+M1974+M1978+M1982+M1986+M1990+M1994+M1998+M2002</f>
      </c>
    </row>
    <row r="1902" spans="1:16" ht="12.75">
      <c r="A1902" t="s">
        <v>50</v>
      </c>
      <c s="34" t="s">
        <v>2775</v>
      </c>
      <c s="34" t="s">
        <v>2776</v>
      </c>
      <c s="35" t="s">
        <v>5</v>
      </c>
      <c s="6" t="s">
        <v>2777</v>
      </c>
      <c s="36" t="s">
        <v>532</v>
      </c>
      <c s="37">
        <v>208.6</v>
      </c>
      <c s="36">
        <v>0</v>
      </c>
      <c s="36">
        <f>ROUND(G1902*H1902,6)</f>
      </c>
      <c r="L1902" s="38">
        <v>0</v>
      </c>
      <c s="32">
        <f>ROUND(ROUND(L1902,2)*ROUND(G1902,3),2)</f>
      </c>
      <c s="36" t="s">
        <v>178</v>
      </c>
      <c>
        <f>(M1902*21)/100</f>
      </c>
      <c t="s">
        <v>28</v>
      </c>
    </row>
    <row r="1903" spans="1:5" ht="12.75">
      <c r="A1903" s="35" t="s">
        <v>57</v>
      </c>
      <c r="E1903" s="39" t="s">
        <v>2777</v>
      </c>
    </row>
    <row r="1904" spans="1:5" ht="293.25">
      <c r="A1904" s="35" t="s">
        <v>58</v>
      </c>
      <c r="E1904" s="41" t="s">
        <v>2778</v>
      </c>
    </row>
    <row r="1905" spans="1:5" ht="12.75">
      <c r="A1905" t="s">
        <v>60</v>
      </c>
      <c r="E1905" s="39" t="s">
        <v>5</v>
      </c>
    </row>
    <row r="1906" spans="1:16" ht="12.75">
      <c r="A1906" t="s">
        <v>50</v>
      </c>
      <c s="34" t="s">
        <v>2779</v>
      </c>
      <c s="34" t="s">
        <v>2780</v>
      </c>
      <c s="35" t="s">
        <v>5</v>
      </c>
      <c s="6" t="s">
        <v>2781</v>
      </c>
      <c s="36" t="s">
        <v>532</v>
      </c>
      <c s="37">
        <v>76.008</v>
      </c>
      <c s="36">
        <v>0</v>
      </c>
      <c s="36">
        <f>ROUND(G1906*H1906,6)</f>
      </c>
      <c r="L1906" s="38">
        <v>0</v>
      </c>
      <c s="32">
        <f>ROUND(ROUND(L1906,2)*ROUND(G1906,3),2)</f>
      </c>
      <c s="36" t="s">
        <v>178</v>
      </c>
      <c>
        <f>(M1906*21)/100</f>
      </c>
      <c t="s">
        <v>28</v>
      </c>
    </row>
    <row r="1907" spans="1:5" ht="12.75">
      <c r="A1907" s="35" t="s">
        <v>57</v>
      </c>
      <c r="E1907" s="39" t="s">
        <v>2781</v>
      </c>
    </row>
    <row r="1908" spans="1:5" ht="63.75">
      <c r="A1908" s="35" t="s">
        <v>58</v>
      </c>
      <c r="E1908" s="41" t="s">
        <v>2782</v>
      </c>
    </row>
    <row r="1909" spans="1:5" ht="12.75">
      <c r="A1909" t="s">
        <v>60</v>
      </c>
      <c r="E1909" s="39" t="s">
        <v>5</v>
      </c>
    </row>
    <row r="1910" spans="1:16" ht="25.5">
      <c r="A1910" t="s">
        <v>50</v>
      </c>
      <c s="34" t="s">
        <v>2783</v>
      </c>
      <c s="34" t="s">
        <v>2784</v>
      </c>
      <c s="35" t="s">
        <v>5</v>
      </c>
      <c s="6" t="s">
        <v>2785</v>
      </c>
      <c s="36" t="s">
        <v>532</v>
      </c>
      <c s="37">
        <v>76.008</v>
      </c>
      <c s="36">
        <v>0</v>
      </c>
      <c s="36">
        <f>ROUND(G1910*H1910,6)</f>
      </c>
      <c r="L1910" s="38">
        <v>0</v>
      </c>
      <c s="32">
        <f>ROUND(ROUND(L1910,2)*ROUND(G1910,3),2)</f>
      </c>
      <c s="36" t="s">
        <v>178</v>
      </c>
      <c>
        <f>(M1910*21)/100</f>
      </c>
      <c t="s">
        <v>28</v>
      </c>
    </row>
    <row r="1911" spans="1:5" ht="25.5">
      <c r="A1911" s="35" t="s">
        <v>57</v>
      </c>
      <c r="E1911" s="39" t="s">
        <v>2785</v>
      </c>
    </row>
    <row r="1912" spans="1:5" ht="12.75">
      <c r="A1912" s="35" t="s">
        <v>58</v>
      </c>
      <c r="E1912" s="40" t="s">
        <v>5</v>
      </c>
    </row>
    <row r="1913" spans="1:5" ht="12.75">
      <c r="A1913" t="s">
        <v>60</v>
      </c>
      <c r="E1913" s="39" t="s">
        <v>5</v>
      </c>
    </row>
    <row r="1914" spans="1:16" ht="25.5">
      <c r="A1914" t="s">
        <v>50</v>
      </c>
      <c s="34" t="s">
        <v>2786</v>
      </c>
      <c s="34" t="s">
        <v>2787</v>
      </c>
      <c s="35" t="s">
        <v>5</v>
      </c>
      <c s="6" t="s">
        <v>2788</v>
      </c>
      <c s="36" t="s">
        <v>532</v>
      </c>
      <c s="37">
        <v>76.008</v>
      </c>
      <c s="36">
        <v>0</v>
      </c>
      <c s="36">
        <f>ROUND(G1914*H1914,6)</f>
      </c>
      <c r="L1914" s="38">
        <v>0</v>
      </c>
      <c s="32">
        <f>ROUND(ROUND(L1914,2)*ROUND(G1914,3),2)</f>
      </c>
      <c s="36" t="s">
        <v>178</v>
      </c>
      <c>
        <f>(M1914*21)/100</f>
      </c>
      <c t="s">
        <v>28</v>
      </c>
    </row>
    <row r="1915" spans="1:5" ht="25.5">
      <c r="A1915" s="35" t="s">
        <v>57</v>
      </c>
      <c r="E1915" s="39" t="s">
        <v>2788</v>
      </c>
    </row>
    <row r="1916" spans="1:5" ht="25.5">
      <c r="A1916" s="35" t="s">
        <v>58</v>
      </c>
      <c r="E1916" s="40" t="s">
        <v>2789</v>
      </c>
    </row>
    <row r="1917" spans="1:5" ht="12.75">
      <c r="A1917" t="s">
        <v>60</v>
      </c>
      <c r="E1917" s="39" t="s">
        <v>5</v>
      </c>
    </row>
    <row r="1918" spans="1:16" ht="25.5">
      <c r="A1918" t="s">
        <v>50</v>
      </c>
      <c s="34" t="s">
        <v>2790</v>
      </c>
      <c s="34" t="s">
        <v>949</v>
      </c>
      <c s="35" t="s">
        <v>5</v>
      </c>
      <c s="6" t="s">
        <v>950</v>
      </c>
      <c s="36" t="s">
        <v>532</v>
      </c>
      <c s="37">
        <v>228.904</v>
      </c>
      <c s="36">
        <v>0</v>
      </c>
      <c s="36">
        <f>ROUND(G1918*H1918,6)</f>
      </c>
      <c r="L1918" s="38">
        <v>0</v>
      </c>
      <c s="32">
        <f>ROUND(ROUND(L1918,2)*ROUND(G1918,3),2)</f>
      </c>
      <c s="36" t="s">
        <v>178</v>
      </c>
      <c>
        <f>(M1918*21)/100</f>
      </c>
      <c t="s">
        <v>28</v>
      </c>
    </row>
    <row r="1919" spans="1:5" ht="25.5">
      <c r="A1919" s="35" t="s">
        <v>57</v>
      </c>
      <c r="E1919" s="39" t="s">
        <v>950</v>
      </c>
    </row>
    <row r="1920" spans="1:5" ht="216.75">
      <c r="A1920" s="35" t="s">
        <v>58</v>
      </c>
      <c r="E1920" s="41" t="s">
        <v>2791</v>
      </c>
    </row>
    <row r="1921" spans="1:5" ht="12.75">
      <c r="A1921" t="s">
        <v>60</v>
      </c>
      <c r="E1921" s="39" t="s">
        <v>5</v>
      </c>
    </row>
    <row r="1922" spans="1:16" ht="12.75">
      <c r="A1922" t="s">
        <v>50</v>
      </c>
      <c s="34" t="s">
        <v>2792</v>
      </c>
      <c s="34" t="s">
        <v>953</v>
      </c>
      <c s="35" t="s">
        <v>5</v>
      </c>
      <c s="6" t="s">
        <v>954</v>
      </c>
      <c s="36" t="s">
        <v>532</v>
      </c>
      <c s="37">
        <v>228.904</v>
      </c>
      <c s="36">
        <v>0</v>
      </c>
      <c s="36">
        <f>ROUND(G1922*H1922,6)</f>
      </c>
      <c r="L1922" s="38">
        <v>0</v>
      </c>
      <c s="32">
        <f>ROUND(ROUND(L1922,2)*ROUND(G1922,3),2)</f>
      </c>
      <c s="36" t="s">
        <v>178</v>
      </c>
      <c>
        <f>(M1922*21)/100</f>
      </c>
      <c t="s">
        <v>28</v>
      </c>
    </row>
    <row r="1923" spans="1:5" ht="12.75">
      <c r="A1923" s="35" t="s">
        <v>57</v>
      </c>
      <c r="E1923" s="39" t="s">
        <v>954</v>
      </c>
    </row>
    <row r="1924" spans="1:5" ht="25.5">
      <c r="A1924" s="35" t="s">
        <v>58</v>
      </c>
      <c r="E1924" s="40" t="s">
        <v>2793</v>
      </c>
    </row>
    <row r="1925" spans="1:5" ht="12.75">
      <c r="A1925" t="s">
        <v>60</v>
      </c>
      <c r="E1925" s="39" t="s">
        <v>5</v>
      </c>
    </row>
    <row r="1926" spans="1:16" ht="12.75">
      <c r="A1926" t="s">
        <v>50</v>
      </c>
      <c s="34" t="s">
        <v>2794</v>
      </c>
      <c s="34" t="s">
        <v>956</v>
      </c>
      <c s="35" t="s">
        <v>5</v>
      </c>
      <c s="6" t="s">
        <v>957</v>
      </c>
      <c s="36" t="s">
        <v>532</v>
      </c>
      <c s="37">
        <v>228.904</v>
      </c>
      <c s="36">
        <v>0</v>
      </c>
      <c s="36">
        <f>ROUND(G1926*H1926,6)</f>
      </c>
      <c r="L1926" s="38">
        <v>0</v>
      </c>
      <c s="32">
        <f>ROUND(ROUND(L1926,2)*ROUND(G1926,3),2)</f>
      </c>
      <c s="36" t="s">
        <v>178</v>
      </c>
      <c>
        <f>(M1926*21)/100</f>
      </c>
      <c t="s">
        <v>28</v>
      </c>
    </row>
    <row r="1927" spans="1:5" ht="12.75">
      <c r="A1927" s="35" t="s">
        <v>57</v>
      </c>
      <c r="E1927" s="39" t="s">
        <v>957</v>
      </c>
    </row>
    <row r="1928" spans="1:5" ht="12.75">
      <c r="A1928" s="35" t="s">
        <v>58</v>
      </c>
      <c r="E1928" s="40" t="s">
        <v>5</v>
      </c>
    </row>
    <row r="1929" spans="1:5" ht="12.75">
      <c r="A1929" t="s">
        <v>60</v>
      </c>
      <c r="E1929" s="39" t="s">
        <v>5</v>
      </c>
    </row>
    <row r="1930" spans="1:16" ht="12.75">
      <c r="A1930" t="s">
        <v>50</v>
      </c>
      <c s="34" t="s">
        <v>2795</v>
      </c>
      <c s="34" t="s">
        <v>2796</v>
      </c>
      <c s="35" t="s">
        <v>5</v>
      </c>
      <c s="6" t="s">
        <v>2797</v>
      </c>
      <c s="36" t="s">
        <v>532</v>
      </c>
      <c s="37">
        <v>118.2</v>
      </c>
      <c s="36">
        <v>0</v>
      </c>
      <c s="36">
        <f>ROUND(G1930*H1930,6)</f>
      </c>
      <c r="L1930" s="38">
        <v>0</v>
      </c>
      <c s="32">
        <f>ROUND(ROUND(L1930,2)*ROUND(G1930,3),2)</f>
      </c>
      <c s="36" t="s">
        <v>178</v>
      </c>
      <c>
        <f>(M1930*21)/100</f>
      </c>
      <c t="s">
        <v>28</v>
      </c>
    </row>
    <row r="1931" spans="1:5" ht="12.75">
      <c r="A1931" s="35" t="s">
        <v>57</v>
      </c>
      <c r="E1931" s="39" t="s">
        <v>2797</v>
      </c>
    </row>
    <row r="1932" spans="1:5" ht="114.75">
      <c r="A1932" s="35" t="s">
        <v>58</v>
      </c>
      <c r="E1932" s="41" t="s">
        <v>2798</v>
      </c>
    </row>
    <row r="1933" spans="1:5" ht="12.75">
      <c r="A1933" t="s">
        <v>60</v>
      </c>
      <c r="E1933" s="39" t="s">
        <v>5</v>
      </c>
    </row>
    <row r="1934" spans="1:16" ht="12.75">
      <c r="A1934" t="s">
        <v>50</v>
      </c>
      <c s="34" t="s">
        <v>2799</v>
      </c>
      <c s="34" t="s">
        <v>2800</v>
      </c>
      <c s="35" t="s">
        <v>5</v>
      </c>
      <c s="6" t="s">
        <v>2801</v>
      </c>
      <c s="36" t="s">
        <v>532</v>
      </c>
      <c s="37">
        <v>118.2</v>
      </c>
      <c s="36">
        <v>0</v>
      </c>
      <c s="36">
        <f>ROUND(G1934*H1934,6)</f>
      </c>
      <c r="L1934" s="38">
        <v>0</v>
      </c>
      <c s="32">
        <f>ROUND(ROUND(L1934,2)*ROUND(G1934,3),2)</f>
      </c>
      <c s="36" t="s">
        <v>178</v>
      </c>
      <c>
        <f>(M1934*21)/100</f>
      </c>
      <c t="s">
        <v>28</v>
      </c>
    </row>
    <row r="1935" spans="1:5" ht="12.75">
      <c r="A1935" s="35" t="s">
        <v>57</v>
      </c>
      <c r="E1935" s="39" t="s">
        <v>2801</v>
      </c>
    </row>
    <row r="1936" spans="1:5" ht="38.25">
      <c r="A1936" s="35" t="s">
        <v>58</v>
      </c>
      <c r="E1936" s="41" t="s">
        <v>2802</v>
      </c>
    </row>
    <row r="1937" spans="1:5" ht="12.75">
      <c r="A1937" t="s">
        <v>60</v>
      </c>
      <c r="E1937" s="39" t="s">
        <v>5</v>
      </c>
    </row>
    <row r="1938" spans="1:16" ht="25.5">
      <c r="A1938" t="s">
        <v>50</v>
      </c>
      <c s="34" t="s">
        <v>2803</v>
      </c>
      <c s="34" t="s">
        <v>2804</v>
      </c>
      <c s="35" t="s">
        <v>5</v>
      </c>
      <c s="6" t="s">
        <v>2805</v>
      </c>
      <c s="36" t="s">
        <v>532</v>
      </c>
      <c s="37">
        <v>118.2</v>
      </c>
      <c s="36">
        <v>0</v>
      </c>
      <c s="36">
        <f>ROUND(G1938*H1938,6)</f>
      </c>
      <c r="L1938" s="38">
        <v>0</v>
      </c>
      <c s="32">
        <f>ROUND(ROUND(L1938,2)*ROUND(G1938,3),2)</f>
      </c>
      <c s="36" t="s">
        <v>178</v>
      </c>
      <c>
        <f>(M1938*21)/100</f>
      </c>
      <c t="s">
        <v>28</v>
      </c>
    </row>
    <row r="1939" spans="1:5" ht="25.5">
      <c r="A1939" s="35" t="s">
        <v>57</v>
      </c>
      <c r="E1939" s="39" t="s">
        <v>2805</v>
      </c>
    </row>
    <row r="1940" spans="1:5" ht="25.5">
      <c r="A1940" s="35" t="s">
        <v>58</v>
      </c>
      <c r="E1940" s="40" t="s">
        <v>2806</v>
      </c>
    </row>
    <row r="1941" spans="1:5" ht="12.75">
      <c r="A1941" t="s">
        <v>60</v>
      </c>
      <c r="E1941" s="39" t="s">
        <v>5</v>
      </c>
    </row>
    <row r="1942" spans="1:16" ht="25.5">
      <c r="A1942" t="s">
        <v>50</v>
      </c>
      <c s="34" t="s">
        <v>2807</v>
      </c>
      <c s="34" t="s">
        <v>2808</v>
      </c>
      <c s="35" t="s">
        <v>5</v>
      </c>
      <c s="6" t="s">
        <v>2809</v>
      </c>
      <c s="36" t="s">
        <v>177</v>
      </c>
      <c s="37">
        <v>325</v>
      </c>
      <c s="36">
        <v>0</v>
      </c>
      <c s="36">
        <f>ROUND(G1942*H1942,6)</f>
      </c>
      <c r="L1942" s="38">
        <v>0</v>
      </c>
      <c s="32">
        <f>ROUND(ROUND(L1942,2)*ROUND(G1942,3),2)</f>
      </c>
      <c s="36" t="s">
        <v>178</v>
      </c>
      <c>
        <f>(M1942*21)/100</f>
      </c>
      <c t="s">
        <v>28</v>
      </c>
    </row>
    <row r="1943" spans="1:5" ht="25.5">
      <c r="A1943" s="35" t="s">
        <v>57</v>
      </c>
      <c r="E1943" s="39" t="s">
        <v>2809</v>
      </c>
    </row>
    <row r="1944" spans="1:5" ht="38.25">
      <c r="A1944" s="35" t="s">
        <v>58</v>
      </c>
      <c r="E1944" s="41" t="s">
        <v>2810</v>
      </c>
    </row>
    <row r="1945" spans="1:5" ht="12.75">
      <c r="A1945" t="s">
        <v>60</v>
      </c>
      <c r="E1945" s="39" t="s">
        <v>5</v>
      </c>
    </row>
    <row r="1946" spans="1:16" ht="25.5">
      <c r="A1946" t="s">
        <v>50</v>
      </c>
      <c s="34" t="s">
        <v>2811</v>
      </c>
      <c s="34" t="s">
        <v>2812</v>
      </c>
      <c s="35" t="s">
        <v>5</v>
      </c>
      <c s="6" t="s">
        <v>2813</v>
      </c>
      <c s="36" t="s">
        <v>532</v>
      </c>
      <c s="37">
        <v>118.2</v>
      </c>
      <c s="36">
        <v>0</v>
      </c>
      <c s="36">
        <f>ROUND(G1946*H1946,6)</f>
      </c>
      <c r="L1946" s="38">
        <v>0</v>
      </c>
      <c s="32">
        <f>ROUND(ROUND(L1946,2)*ROUND(G1946,3),2)</f>
      </c>
      <c s="36" t="s">
        <v>178</v>
      </c>
      <c>
        <f>(M1946*21)/100</f>
      </c>
      <c t="s">
        <v>28</v>
      </c>
    </row>
    <row r="1947" spans="1:5" ht="25.5">
      <c r="A1947" s="35" t="s">
        <v>57</v>
      </c>
      <c r="E1947" s="39" t="s">
        <v>2813</v>
      </c>
    </row>
    <row r="1948" spans="1:5" ht="25.5">
      <c r="A1948" s="35" t="s">
        <v>58</v>
      </c>
      <c r="E1948" s="40" t="s">
        <v>2806</v>
      </c>
    </row>
    <row r="1949" spans="1:5" ht="12.75">
      <c r="A1949" t="s">
        <v>60</v>
      </c>
      <c r="E1949" s="39" t="s">
        <v>5</v>
      </c>
    </row>
    <row r="1950" spans="1:16" ht="12.75">
      <c r="A1950" t="s">
        <v>50</v>
      </c>
      <c s="34" t="s">
        <v>2814</v>
      </c>
      <c s="34" t="s">
        <v>2815</v>
      </c>
      <c s="35" t="s">
        <v>5</v>
      </c>
      <c s="6" t="s">
        <v>2816</v>
      </c>
      <c s="36" t="s">
        <v>532</v>
      </c>
      <c s="37">
        <v>525.823</v>
      </c>
      <c s="36">
        <v>0</v>
      </c>
      <c s="36">
        <f>ROUND(G1950*H1950,6)</f>
      </c>
      <c r="L1950" s="38">
        <v>0</v>
      </c>
      <c s="32">
        <f>ROUND(ROUND(L1950,2)*ROUND(G1950,3),2)</f>
      </c>
      <c s="36" t="s">
        <v>178</v>
      </c>
      <c>
        <f>(M1950*21)/100</f>
      </c>
      <c t="s">
        <v>28</v>
      </c>
    </row>
    <row r="1951" spans="1:5" ht="12.75">
      <c r="A1951" s="35" t="s">
        <v>57</v>
      </c>
      <c r="E1951" s="39" t="s">
        <v>2816</v>
      </c>
    </row>
    <row r="1952" spans="1:5" ht="140.25">
      <c r="A1952" s="35" t="s">
        <v>58</v>
      </c>
      <c r="E1952" s="41" t="s">
        <v>2817</v>
      </c>
    </row>
    <row r="1953" spans="1:5" ht="12.75">
      <c r="A1953" t="s">
        <v>60</v>
      </c>
      <c r="E1953" s="39" t="s">
        <v>5</v>
      </c>
    </row>
    <row r="1954" spans="1:16" ht="12.75">
      <c r="A1954" t="s">
        <v>50</v>
      </c>
      <c s="34" t="s">
        <v>2818</v>
      </c>
      <c s="34" t="s">
        <v>2819</v>
      </c>
      <c s="35" t="s">
        <v>5</v>
      </c>
      <c s="6" t="s">
        <v>2820</v>
      </c>
      <c s="36" t="s">
        <v>532</v>
      </c>
      <c s="37">
        <v>525.823</v>
      </c>
      <c s="36">
        <v>0</v>
      </c>
      <c s="36">
        <f>ROUND(G1954*H1954,6)</f>
      </c>
      <c r="L1954" s="38">
        <v>0</v>
      </c>
      <c s="32">
        <f>ROUND(ROUND(L1954,2)*ROUND(G1954,3),2)</f>
      </c>
      <c s="36" t="s">
        <v>178</v>
      </c>
      <c>
        <f>(M1954*21)/100</f>
      </c>
      <c t="s">
        <v>28</v>
      </c>
    </row>
    <row r="1955" spans="1:5" ht="12.75">
      <c r="A1955" s="35" t="s">
        <v>57</v>
      </c>
      <c r="E1955" s="39" t="s">
        <v>2820</v>
      </c>
    </row>
    <row r="1956" spans="1:5" ht="12.75">
      <c r="A1956" s="35" t="s">
        <v>58</v>
      </c>
      <c r="E1956" s="40" t="s">
        <v>5</v>
      </c>
    </row>
    <row r="1957" spans="1:5" ht="12.75">
      <c r="A1957" t="s">
        <v>60</v>
      </c>
      <c r="E1957" s="39" t="s">
        <v>5</v>
      </c>
    </row>
    <row r="1958" spans="1:16" ht="12.75">
      <c r="A1958" t="s">
        <v>50</v>
      </c>
      <c s="34" t="s">
        <v>2821</v>
      </c>
      <c s="34" t="s">
        <v>2822</v>
      </c>
      <c s="35" t="s">
        <v>5</v>
      </c>
      <c s="6" t="s">
        <v>2823</v>
      </c>
      <c s="36" t="s">
        <v>532</v>
      </c>
      <c s="37">
        <v>25.7</v>
      </c>
      <c s="36">
        <v>0</v>
      </c>
      <c s="36">
        <f>ROUND(G1958*H1958,6)</f>
      </c>
      <c r="L1958" s="38">
        <v>0</v>
      </c>
      <c s="32">
        <f>ROUND(ROUND(L1958,2)*ROUND(G1958,3),2)</f>
      </c>
      <c s="36" t="s">
        <v>178</v>
      </c>
      <c>
        <f>(M1958*21)/100</f>
      </c>
      <c t="s">
        <v>28</v>
      </c>
    </row>
    <row r="1959" spans="1:5" ht="12.75">
      <c r="A1959" s="35" t="s">
        <v>57</v>
      </c>
      <c r="E1959" s="39" t="s">
        <v>2823</v>
      </c>
    </row>
    <row r="1960" spans="1:5" ht="76.5">
      <c r="A1960" s="35" t="s">
        <v>58</v>
      </c>
      <c r="E1960" s="41" t="s">
        <v>2824</v>
      </c>
    </row>
    <row r="1961" spans="1:5" ht="12.75">
      <c r="A1961" t="s">
        <v>60</v>
      </c>
      <c r="E1961" s="39" t="s">
        <v>5</v>
      </c>
    </row>
    <row r="1962" spans="1:16" ht="12.75">
      <c r="A1962" t="s">
        <v>50</v>
      </c>
      <c s="34" t="s">
        <v>2825</v>
      </c>
      <c s="34" t="s">
        <v>2826</v>
      </c>
      <c s="35" t="s">
        <v>5</v>
      </c>
      <c s="6" t="s">
        <v>2827</v>
      </c>
      <c s="36" t="s">
        <v>532</v>
      </c>
      <c s="37">
        <v>25.7</v>
      </c>
      <c s="36">
        <v>0</v>
      </c>
      <c s="36">
        <f>ROUND(G1962*H1962,6)</f>
      </c>
      <c r="L1962" s="38">
        <v>0</v>
      </c>
      <c s="32">
        <f>ROUND(ROUND(L1962,2)*ROUND(G1962,3),2)</f>
      </c>
      <c s="36" t="s">
        <v>178</v>
      </c>
      <c>
        <f>(M1962*21)/100</f>
      </c>
      <c t="s">
        <v>28</v>
      </c>
    </row>
    <row r="1963" spans="1:5" ht="12.75">
      <c r="A1963" s="35" t="s">
        <v>57</v>
      </c>
      <c r="E1963" s="39" t="s">
        <v>2827</v>
      </c>
    </row>
    <row r="1964" spans="1:5" ht="38.25">
      <c r="A1964" s="35" t="s">
        <v>58</v>
      </c>
      <c r="E1964" s="41" t="s">
        <v>2828</v>
      </c>
    </row>
    <row r="1965" spans="1:5" ht="12.75">
      <c r="A1965" t="s">
        <v>60</v>
      </c>
      <c r="E1965" s="39" t="s">
        <v>5</v>
      </c>
    </row>
    <row r="1966" spans="1:16" ht="25.5">
      <c r="A1966" t="s">
        <v>50</v>
      </c>
      <c s="34" t="s">
        <v>2829</v>
      </c>
      <c s="34" t="s">
        <v>2830</v>
      </c>
      <c s="35" t="s">
        <v>5</v>
      </c>
      <c s="6" t="s">
        <v>2831</v>
      </c>
      <c s="36" t="s">
        <v>532</v>
      </c>
      <c s="37">
        <v>25.7</v>
      </c>
      <c s="36">
        <v>0</v>
      </c>
      <c s="36">
        <f>ROUND(G1966*H1966,6)</f>
      </c>
      <c r="L1966" s="38">
        <v>0</v>
      </c>
      <c s="32">
        <f>ROUND(ROUND(L1966,2)*ROUND(G1966,3),2)</f>
      </c>
      <c s="36" t="s">
        <v>178</v>
      </c>
      <c>
        <f>(M1966*21)/100</f>
      </c>
      <c t="s">
        <v>28</v>
      </c>
    </row>
    <row r="1967" spans="1:5" ht="25.5">
      <c r="A1967" s="35" t="s">
        <v>57</v>
      </c>
      <c r="E1967" s="39" t="s">
        <v>2831</v>
      </c>
    </row>
    <row r="1968" spans="1:5" ht="38.25">
      <c r="A1968" s="35" t="s">
        <v>58</v>
      </c>
      <c r="E1968" s="41" t="s">
        <v>2828</v>
      </c>
    </row>
    <row r="1969" spans="1:5" ht="12.75">
      <c r="A1969" t="s">
        <v>60</v>
      </c>
      <c r="E1969" s="39" t="s">
        <v>5</v>
      </c>
    </row>
    <row r="1970" spans="1:16" ht="25.5">
      <c r="A1970" t="s">
        <v>50</v>
      </c>
      <c s="34" t="s">
        <v>2832</v>
      </c>
      <c s="34" t="s">
        <v>2833</v>
      </c>
      <c s="35" t="s">
        <v>5</v>
      </c>
      <c s="6" t="s">
        <v>2834</v>
      </c>
      <c s="36" t="s">
        <v>177</v>
      </c>
      <c s="37">
        <v>160</v>
      </c>
      <c s="36">
        <v>0</v>
      </c>
      <c s="36">
        <f>ROUND(G1970*H1970,6)</f>
      </c>
      <c r="L1970" s="38">
        <v>0</v>
      </c>
      <c s="32">
        <f>ROUND(ROUND(L1970,2)*ROUND(G1970,3),2)</f>
      </c>
      <c s="36" t="s">
        <v>178</v>
      </c>
      <c>
        <f>(M1970*21)/100</f>
      </c>
      <c t="s">
        <v>28</v>
      </c>
    </row>
    <row r="1971" spans="1:5" ht="25.5">
      <c r="A1971" s="35" t="s">
        <v>57</v>
      </c>
      <c r="E1971" s="39" t="s">
        <v>2834</v>
      </c>
    </row>
    <row r="1972" spans="1:5" ht="12.75">
      <c r="A1972" s="35" t="s">
        <v>58</v>
      </c>
      <c r="E1972" s="40" t="s">
        <v>5</v>
      </c>
    </row>
    <row r="1973" spans="1:5" ht="12.75">
      <c r="A1973" t="s">
        <v>60</v>
      </c>
      <c r="E1973" s="39" t="s">
        <v>5</v>
      </c>
    </row>
    <row r="1974" spans="1:16" ht="12.75">
      <c r="A1974" t="s">
        <v>50</v>
      </c>
      <c s="34" t="s">
        <v>2835</v>
      </c>
      <c s="34" t="s">
        <v>2836</v>
      </c>
      <c s="35" t="s">
        <v>5</v>
      </c>
      <c s="6" t="s">
        <v>2837</v>
      </c>
      <c s="36" t="s">
        <v>532</v>
      </c>
      <c s="37">
        <v>25.7</v>
      </c>
      <c s="36">
        <v>0</v>
      </c>
      <c s="36">
        <f>ROUND(G1974*H1974,6)</f>
      </c>
      <c r="L1974" s="38">
        <v>0</v>
      </c>
      <c s="32">
        <f>ROUND(ROUND(L1974,2)*ROUND(G1974,3),2)</f>
      </c>
      <c s="36" t="s">
        <v>178</v>
      </c>
      <c>
        <f>(M1974*21)/100</f>
      </c>
      <c t="s">
        <v>28</v>
      </c>
    </row>
    <row r="1975" spans="1:5" ht="12.75">
      <c r="A1975" s="35" t="s">
        <v>57</v>
      </c>
      <c r="E1975" s="39" t="s">
        <v>2837</v>
      </c>
    </row>
    <row r="1976" spans="1:5" ht="38.25">
      <c r="A1976" s="35" t="s">
        <v>58</v>
      </c>
      <c r="E1976" s="41" t="s">
        <v>2828</v>
      </c>
    </row>
    <row r="1977" spans="1:5" ht="12.75">
      <c r="A1977" t="s">
        <v>60</v>
      </c>
      <c r="E1977" s="39" t="s">
        <v>5</v>
      </c>
    </row>
    <row r="1978" spans="1:16" ht="12.75">
      <c r="A1978" t="s">
        <v>50</v>
      </c>
      <c s="34" t="s">
        <v>2838</v>
      </c>
      <c s="34" t="s">
        <v>2839</v>
      </c>
      <c s="35" t="s">
        <v>5</v>
      </c>
      <c s="6" t="s">
        <v>2840</v>
      </c>
      <c s="36" t="s">
        <v>532</v>
      </c>
      <c s="37">
        <v>25.7</v>
      </c>
      <c s="36">
        <v>0</v>
      </c>
      <c s="36">
        <f>ROUND(G1978*H1978,6)</f>
      </c>
      <c r="L1978" s="38">
        <v>0</v>
      </c>
      <c s="32">
        <f>ROUND(ROUND(L1978,2)*ROUND(G1978,3),2)</f>
      </c>
      <c s="36" t="s">
        <v>178</v>
      </c>
      <c>
        <f>(M1978*21)/100</f>
      </c>
      <c t="s">
        <v>28</v>
      </c>
    </row>
    <row r="1979" spans="1:5" ht="12.75">
      <c r="A1979" s="35" t="s">
        <v>57</v>
      </c>
      <c r="E1979" s="39" t="s">
        <v>2840</v>
      </c>
    </row>
    <row r="1980" spans="1:5" ht="12.75">
      <c r="A1980" s="35" t="s">
        <v>58</v>
      </c>
      <c r="E1980" s="40" t="s">
        <v>5</v>
      </c>
    </row>
    <row r="1981" spans="1:5" ht="12.75">
      <c r="A1981" t="s">
        <v>60</v>
      </c>
      <c r="E1981" s="39" t="s">
        <v>5</v>
      </c>
    </row>
    <row r="1982" spans="1:16" ht="12.75">
      <c r="A1982" t="s">
        <v>50</v>
      </c>
      <c s="34" t="s">
        <v>2841</v>
      </c>
      <c s="34" t="s">
        <v>2842</v>
      </c>
      <c s="35" t="s">
        <v>5</v>
      </c>
      <c s="6" t="s">
        <v>2843</v>
      </c>
      <c s="36" t="s">
        <v>532</v>
      </c>
      <c s="37">
        <v>25.7</v>
      </c>
      <c s="36">
        <v>0</v>
      </c>
      <c s="36">
        <f>ROUND(G1982*H1982,6)</f>
      </c>
      <c r="L1982" s="38">
        <v>0</v>
      </c>
      <c s="32">
        <f>ROUND(ROUND(L1982,2)*ROUND(G1982,3),2)</f>
      </c>
      <c s="36" t="s">
        <v>178</v>
      </c>
      <c>
        <f>(M1982*21)/100</f>
      </c>
      <c t="s">
        <v>28</v>
      </c>
    </row>
    <row r="1983" spans="1:5" ht="12.75">
      <c r="A1983" s="35" t="s">
        <v>57</v>
      </c>
      <c r="E1983" s="39" t="s">
        <v>2843</v>
      </c>
    </row>
    <row r="1984" spans="1:5" ht="12.75">
      <c r="A1984" s="35" t="s">
        <v>58</v>
      </c>
      <c r="E1984" s="40" t="s">
        <v>5</v>
      </c>
    </row>
    <row r="1985" spans="1:5" ht="12.75">
      <c r="A1985" t="s">
        <v>60</v>
      </c>
      <c r="E1985" s="39" t="s">
        <v>5</v>
      </c>
    </row>
    <row r="1986" spans="1:16" ht="12.75">
      <c r="A1986" t="s">
        <v>50</v>
      </c>
      <c s="34" t="s">
        <v>2844</v>
      </c>
      <c s="34" t="s">
        <v>2845</v>
      </c>
      <c s="35" t="s">
        <v>5</v>
      </c>
      <c s="6" t="s">
        <v>2846</v>
      </c>
      <c s="36" t="s">
        <v>532</v>
      </c>
      <c s="37">
        <v>29.93</v>
      </c>
      <c s="36">
        <v>0</v>
      </c>
      <c s="36">
        <f>ROUND(G1986*H1986,6)</f>
      </c>
      <c r="L1986" s="38">
        <v>0</v>
      </c>
      <c s="32">
        <f>ROUND(ROUND(L1986,2)*ROUND(G1986,3),2)</f>
      </c>
      <c s="36" t="s">
        <v>178</v>
      </c>
      <c>
        <f>(M1986*21)/100</f>
      </c>
      <c t="s">
        <v>28</v>
      </c>
    </row>
    <row r="1987" spans="1:5" ht="12.75">
      <c r="A1987" s="35" t="s">
        <v>57</v>
      </c>
      <c r="E1987" s="39" t="s">
        <v>2846</v>
      </c>
    </row>
    <row r="1988" spans="1:5" ht="63.75">
      <c r="A1988" s="35" t="s">
        <v>58</v>
      </c>
      <c r="E1988" s="41" t="s">
        <v>2847</v>
      </c>
    </row>
    <row r="1989" spans="1:5" ht="12.75">
      <c r="A1989" t="s">
        <v>60</v>
      </c>
      <c r="E1989" s="39" t="s">
        <v>5</v>
      </c>
    </row>
    <row r="1990" spans="1:16" ht="25.5">
      <c r="A1990" t="s">
        <v>50</v>
      </c>
      <c s="34" t="s">
        <v>2848</v>
      </c>
      <c s="34" t="s">
        <v>2849</v>
      </c>
      <c s="35" t="s">
        <v>5</v>
      </c>
      <c s="6" t="s">
        <v>2850</v>
      </c>
      <c s="36" t="s">
        <v>532</v>
      </c>
      <c s="37">
        <v>266.8</v>
      </c>
      <c s="36">
        <v>0</v>
      </c>
      <c s="36">
        <f>ROUND(G1990*H1990,6)</f>
      </c>
      <c r="L1990" s="38">
        <v>0</v>
      </c>
      <c s="32">
        <f>ROUND(ROUND(L1990,2)*ROUND(G1990,3),2)</f>
      </c>
      <c s="36" t="s">
        <v>178</v>
      </c>
      <c>
        <f>(M1990*21)/100</f>
      </c>
      <c t="s">
        <v>28</v>
      </c>
    </row>
    <row r="1991" spans="1:5" ht="25.5">
      <c r="A1991" s="35" t="s">
        <v>57</v>
      </c>
      <c r="E1991" s="39" t="s">
        <v>2850</v>
      </c>
    </row>
    <row r="1992" spans="1:5" ht="102">
      <c r="A1992" s="35" t="s">
        <v>58</v>
      </c>
      <c r="E1992" s="41" t="s">
        <v>2851</v>
      </c>
    </row>
    <row r="1993" spans="1:5" ht="12.75">
      <c r="A1993" t="s">
        <v>60</v>
      </c>
      <c r="E1993" s="39" t="s">
        <v>5</v>
      </c>
    </row>
    <row r="1994" spans="1:16" ht="12.75">
      <c r="A1994" t="s">
        <v>50</v>
      </c>
      <c s="34" t="s">
        <v>2852</v>
      </c>
      <c s="34" t="s">
        <v>2853</v>
      </c>
      <c s="35" t="s">
        <v>5</v>
      </c>
      <c s="6" t="s">
        <v>2854</v>
      </c>
      <c s="36" t="s">
        <v>532</v>
      </c>
      <c s="37">
        <v>266.8</v>
      </c>
      <c s="36">
        <v>0</v>
      </c>
      <c s="36">
        <f>ROUND(G1994*H1994,6)</f>
      </c>
      <c r="L1994" s="38">
        <v>0</v>
      </c>
      <c s="32">
        <f>ROUND(ROUND(L1994,2)*ROUND(G1994,3),2)</f>
      </c>
      <c s="36" t="s">
        <v>178</v>
      </c>
      <c>
        <f>(M1994*21)/100</f>
      </c>
      <c t="s">
        <v>28</v>
      </c>
    </row>
    <row r="1995" spans="1:5" ht="12.75">
      <c r="A1995" s="35" t="s">
        <v>57</v>
      </c>
      <c r="E1995" s="39" t="s">
        <v>2854</v>
      </c>
    </row>
    <row r="1996" spans="1:5" ht="38.25">
      <c r="A1996" s="35" t="s">
        <v>58</v>
      </c>
      <c r="E1996" s="41" t="s">
        <v>2855</v>
      </c>
    </row>
    <row r="1997" spans="1:5" ht="12.75">
      <c r="A1997" t="s">
        <v>60</v>
      </c>
      <c r="E1997" s="39" t="s">
        <v>5</v>
      </c>
    </row>
    <row r="1998" spans="1:16" ht="25.5">
      <c r="A1998" t="s">
        <v>50</v>
      </c>
      <c s="34" t="s">
        <v>2856</v>
      </c>
      <c s="34" t="s">
        <v>2857</v>
      </c>
      <c s="35" t="s">
        <v>5</v>
      </c>
      <c s="6" t="s">
        <v>2858</v>
      </c>
      <c s="36" t="s">
        <v>532</v>
      </c>
      <c s="37">
        <v>266.8</v>
      </c>
      <c s="36">
        <v>0</v>
      </c>
      <c s="36">
        <f>ROUND(G1998*H1998,6)</f>
      </c>
      <c r="L1998" s="38">
        <v>0</v>
      </c>
      <c s="32">
        <f>ROUND(ROUND(L1998,2)*ROUND(G1998,3),2)</f>
      </c>
      <c s="36" t="s">
        <v>178</v>
      </c>
      <c>
        <f>(M1998*21)/100</f>
      </c>
      <c t="s">
        <v>28</v>
      </c>
    </row>
    <row r="1999" spans="1:5" ht="25.5">
      <c r="A1999" s="35" t="s">
        <v>57</v>
      </c>
      <c r="E1999" s="39" t="s">
        <v>2858</v>
      </c>
    </row>
    <row r="2000" spans="1:5" ht="38.25">
      <c r="A2000" s="35" t="s">
        <v>58</v>
      </c>
      <c r="E2000" s="41" t="s">
        <v>2859</v>
      </c>
    </row>
    <row r="2001" spans="1:5" ht="12.75">
      <c r="A2001" t="s">
        <v>60</v>
      </c>
      <c r="E2001" s="39" t="s">
        <v>5</v>
      </c>
    </row>
    <row r="2002" spans="1:16" ht="12.75">
      <c r="A2002" t="s">
        <v>50</v>
      </c>
      <c s="34" t="s">
        <v>2860</v>
      </c>
      <c s="34" t="s">
        <v>960</v>
      </c>
      <c s="35" t="s">
        <v>5</v>
      </c>
      <c s="6" t="s">
        <v>961</v>
      </c>
      <c s="36" t="s">
        <v>177</v>
      </c>
      <c s="37">
        <v>7.68</v>
      </c>
      <c s="36">
        <v>0</v>
      </c>
      <c s="36">
        <f>ROUND(G2002*H2002,6)</f>
      </c>
      <c r="L2002" s="38">
        <v>0</v>
      </c>
      <c s="32">
        <f>ROUND(ROUND(L2002,2)*ROUND(G2002,3),2)</f>
      </c>
      <c s="36" t="s">
        <v>178</v>
      </c>
      <c>
        <f>(M2002*21)/100</f>
      </c>
      <c t="s">
        <v>28</v>
      </c>
    </row>
    <row r="2003" spans="1:5" ht="12.75">
      <c r="A2003" s="35" t="s">
        <v>57</v>
      </c>
      <c r="E2003" s="39" t="s">
        <v>961</v>
      </c>
    </row>
    <row r="2004" spans="1:5" ht="63.75">
      <c r="A2004" s="35" t="s">
        <v>58</v>
      </c>
      <c r="E2004" s="41" t="s">
        <v>2861</v>
      </c>
    </row>
    <row r="2005" spans="1:5" ht="12.75">
      <c r="A2005" t="s">
        <v>60</v>
      </c>
      <c r="E2005" s="39" t="s">
        <v>5</v>
      </c>
    </row>
    <row r="2006" spans="1:13" ht="12.75">
      <c r="A2006" t="s">
        <v>47</v>
      </c>
      <c r="C2006" s="31" t="s">
        <v>2862</v>
      </c>
      <c r="E2006" s="33" t="s">
        <v>2863</v>
      </c>
      <c r="J2006" s="32">
        <f>0</f>
      </c>
      <c s="32">
        <f>0</f>
      </c>
      <c s="32">
        <f>0+L2007+L2011+L2015+L2019+L2023+L2027+L2031+L2035+L2039+L2043+L2047+L2051+L2055</f>
      </c>
      <c s="32">
        <f>0+M2007+M2011+M2015+M2019+M2023+M2027+M2031+M2035+M2039+M2043+M2047+M2051+M2055</f>
      </c>
    </row>
    <row r="2007" spans="1:16" ht="12.75">
      <c r="A2007" t="s">
        <v>50</v>
      </c>
      <c s="34" t="s">
        <v>2864</v>
      </c>
      <c s="34" t="s">
        <v>2865</v>
      </c>
      <c s="35" t="s">
        <v>5</v>
      </c>
      <c s="6" t="s">
        <v>2866</v>
      </c>
      <c s="36" t="s">
        <v>532</v>
      </c>
      <c s="37">
        <v>2658.471</v>
      </c>
      <c s="36">
        <v>0</v>
      </c>
      <c s="36">
        <f>ROUND(G2007*H2007,6)</f>
      </c>
      <c r="L2007" s="38">
        <v>0</v>
      </c>
      <c s="32">
        <f>ROUND(ROUND(L2007,2)*ROUND(G2007,3),2)</f>
      </c>
      <c s="36" t="s">
        <v>178</v>
      </c>
      <c>
        <f>(M2007*21)/100</f>
      </c>
      <c t="s">
        <v>28</v>
      </c>
    </row>
    <row r="2008" spans="1:5" ht="12.75">
      <c r="A2008" s="35" t="s">
        <v>57</v>
      </c>
      <c r="E2008" s="39" t="s">
        <v>2866</v>
      </c>
    </row>
    <row r="2009" spans="1:5" ht="12.75">
      <c r="A2009" s="35" t="s">
        <v>58</v>
      </c>
      <c r="E2009" s="40" t="s">
        <v>5</v>
      </c>
    </row>
    <row r="2010" spans="1:5" ht="12.75">
      <c r="A2010" t="s">
        <v>60</v>
      </c>
      <c r="E2010" s="39" t="s">
        <v>5</v>
      </c>
    </row>
    <row r="2011" spans="1:16" ht="12.75">
      <c r="A2011" t="s">
        <v>50</v>
      </c>
      <c s="34" t="s">
        <v>2867</v>
      </c>
      <c s="34" t="s">
        <v>2868</v>
      </c>
      <c s="35" t="s">
        <v>5</v>
      </c>
      <c s="6" t="s">
        <v>2869</v>
      </c>
      <c s="36" t="s">
        <v>532</v>
      </c>
      <c s="37">
        <v>188.926</v>
      </c>
      <c s="36">
        <v>0</v>
      </c>
      <c s="36">
        <f>ROUND(G2011*H2011,6)</f>
      </c>
      <c r="L2011" s="38">
        <v>0</v>
      </c>
      <c s="32">
        <f>ROUND(ROUND(L2011,2)*ROUND(G2011,3),2)</f>
      </c>
      <c s="36" t="s">
        <v>178</v>
      </c>
      <c>
        <f>(M2011*21)/100</f>
      </c>
      <c t="s">
        <v>28</v>
      </c>
    </row>
    <row r="2012" spans="1:5" ht="12.75">
      <c r="A2012" s="35" t="s">
        <v>57</v>
      </c>
      <c r="E2012" s="39" t="s">
        <v>2869</v>
      </c>
    </row>
    <row r="2013" spans="1:5" ht="127.5">
      <c r="A2013" s="35" t="s">
        <v>58</v>
      </c>
      <c r="E2013" s="41" t="s">
        <v>2870</v>
      </c>
    </row>
    <row r="2014" spans="1:5" ht="12.75">
      <c r="A2014" t="s">
        <v>60</v>
      </c>
      <c r="E2014" s="39" t="s">
        <v>5</v>
      </c>
    </row>
    <row r="2015" spans="1:16" ht="25.5">
      <c r="A2015" t="s">
        <v>50</v>
      </c>
      <c s="34" t="s">
        <v>2871</v>
      </c>
      <c s="34" t="s">
        <v>2872</v>
      </c>
      <c s="35" t="s">
        <v>5</v>
      </c>
      <c s="6" t="s">
        <v>2873</v>
      </c>
      <c s="36" t="s">
        <v>532</v>
      </c>
      <c s="37">
        <v>2661.905</v>
      </c>
      <c s="36">
        <v>0</v>
      </c>
      <c s="36">
        <f>ROUND(G2015*H2015,6)</f>
      </c>
      <c r="L2015" s="38">
        <v>0</v>
      </c>
      <c s="32">
        <f>ROUND(ROUND(L2015,2)*ROUND(G2015,3),2)</f>
      </c>
      <c s="36" t="s">
        <v>178</v>
      </c>
      <c>
        <f>(M2015*21)/100</f>
      </c>
      <c t="s">
        <v>28</v>
      </c>
    </row>
    <row r="2016" spans="1:5" ht="25.5">
      <c r="A2016" s="35" t="s">
        <v>57</v>
      </c>
      <c r="E2016" s="39" t="s">
        <v>2873</v>
      </c>
    </row>
    <row r="2017" spans="1:5" ht="293.25">
      <c r="A2017" s="35" t="s">
        <v>58</v>
      </c>
      <c r="E2017" s="41" t="s">
        <v>2874</v>
      </c>
    </row>
    <row r="2018" spans="1:5" ht="12.75">
      <c r="A2018" t="s">
        <v>60</v>
      </c>
      <c r="E2018" s="39" t="s">
        <v>5</v>
      </c>
    </row>
    <row r="2019" spans="1:16" ht="12.75">
      <c r="A2019" t="s">
        <v>50</v>
      </c>
      <c s="34" t="s">
        <v>2875</v>
      </c>
      <c s="34" t="s">
        <v>2876</v>
      </c>
      <c s="35" t="s">
        <v>5</v>
      </c>
      <c s="6" t="s">
        <v>2877</v>
      </c>
      <c s="36" t="s">
        <v>532</v>
      </c>
      <c s="37">
        <v>2661.905</v>
      </c>
      <c s="36">
        <v>0</v>
      </c>
      <c s="36">
        <f>ROUND(G2019*H2019,6)</f>
      </c>
      <c r="L2019" s="38">
        <v>0</v>
      </c>
      <c s="32">
        <f>ROUND(ROUND(L2019,2)*ROUND(G2019,3),2)</f>
      </c>
      <c s="36" t="s">
        <v>178</v>
      </c>
      <c>
        <f>(M2019*21)/100</f>
      </c>
      <c t="s">
        <v>28</v>
      </c>
    </row>
    <row r="2020" spans="1:5" ht="12.75">
      <c r="A2020" s="35" t="s">
        <v>57</v>
      </c>
      <c r="E2020" s="39" t="s">
        <v>2877</v>
      </c>
    </row>
    <row r="2021" spans="1:5" ht="12.75">
      <c r="A2021" s="35" t="s">
        <v>58</v>
      </c>
      <c r="E2021" s="40" t="s">
        <v>5</v>
      </c>
    </row>
    <row r="2022" spans="1:5" ht="12.75">
      <c r="A2022" t="s">
        <v>60</v>
      </c>
      <c r="E2022" s="39" t="s">
        <v>5</v>
      </c>
    </row>
    <row r="2023" spans="1:16" ht="25.5">
      <c r="A2023" t="s">
        <v>50</v>
      </c>
      <c s="34" t="s">
        <v>2878</v>
      </c>
      <c s="34" t="s">
        <v>2879</v>
      </c>
      <c s="35" t="s">
        <v>5</v>
      </c>
      <c s="6" t="s">
        <v>2880</v>
      </c>
      <c s="36" t="s">
        <v>532</v>
      </c>
      <c s="37">
        <v>188.926</v>
      </c>
      <c s="36">
        <v>0</v>
      </c>
      <c s="36">
        <f>ROUND(G2023*H2023,6)</f>
      </c>
      <c r="L2023" s="38">
        <v>0</v>
      </c>
      <c s="32">
        <f>ROUND(ROUND(L2023,2)*ROUND(G2023,3),2)</f>
      </c>
      <c s="36" t="s">
        <v>178</v>
      </c>
      <c>
        <f>(M2023*21)/100</f>
      </c>
      <c t="s">
        <v>28</v>
      </c>
    </row>
    <row r="2024" spans="1:5" ht="25.5">
      <c r="A2024" s="35" t="s">
        <v>57</v>
      </c>
      <c r="E2024" s="39" t="s">
        <v>2880</v>
      </c>
    </row>
    <row r="2025" spans="1:5" ht="25.5">
      <c r="A2025" s="35" t="s">
        <v>58</v>
      </c>
      <c r="E2025" s="40" t="s">
        <v>2881</v>
      </c>
    </row>
    <row r="2026" spans="1:5" ht="12.75">
      <c r="A2026" t="s">
        <v>60</v>
      </c>
      <c r="E2026" s="39" t="s">
        <v>5</v>
      </c>
    </row>
    <row r="2027" spans="1:16" ht="12.75">
      <c r="A2027" t="s">
        <v>50</v>
      </c>
      <c s="34" t="s">
        <v>2882</v>
      </c>
      <c s="34" t="s">
        <v>2883</v>
      </c>
      <c s="35" t="s">
        <v>5</v>
      </c>
      <c s="6" t="s">
        <v>2884</v>
      </c>
      <c s="36" t="s">
        <v>532</v>
      </c>
      <c s="37">
        <v>188.926</v>
      </c>
      <c s="36">
        <v>0</v>
      </c>
      <c s="36">
        <f>ROUND(G2027*H2027,6)</f>
      </c>
      <c r="L2027" s="38">
        <v>0</v>
      </c>
      <c s="32">
        <f>ROUND(ROUND(L2027,2)*ROUND(G2027,3),2)</f>
      </c>
      <c s="36" t="s">
        <v>178</v>
      </c>
      <c>
        <f>(M2027*21)/100</f>
      </c>
      <c t="s">
        <v>28</v>
      </c>
    </row>
    <row r="2028" spans="1:5" ht="12.75">
      <c r="A2028" s="35" t="s">
        <v>57</v>
      </c>
      <c r="E2028" s="39" t="s">
        <v>2884</v>
      </c>
    </row>
    <row r="2029" spans="1:5" ht="12.75">
      <c r="A2029" s="35" t="s">
        <v>58</v>
      </c>
      <c r="E2029" s="40" t="s">
        <v>5</v>
      </c>
    </row>
    <row r="2030" spans="1:5" ht="12.75">
      <c r="A2030" t="s">
        <v>60</v>
      </c>
      <c r="E2030" s="39" t="s">
        <v>5</v>
      </c>
    </row>
    <row r="2031" spans="1:16" ht="25.5">
      <c r="A2031" t="s">
        <v>50</v>
      </c>
      <c s="34" t="s">
        <v>2885</v>
      </c>
      <c s="34" t="s">
        <v>2886</v>
      </c>
      <c s="35" t="s">
        <v>5</v>
      </c>
      <c s="6" t="s">
        <v>2887</v>
      </c>
      <c s="36" t="s">
        <v>532</v>
      </c>
      <c s="37">
        <v>3637.815</v>
      </c>
      <c s="36">
        <v>0</v>
      </c>
      <c s="36">
        <f>ROUND(G2031*H2031,6)</f>
      </c>
      <c r="L2031" s="38">
        <v>0</v>
      </c>
      <c s="32">
        <f>ROUND(ROUND(L2031,2)*ROUND(G2031,3),2)</f>
      </c>
      <c s="36" t="s">
        <v>178</v>
      </c>
      <c>
        <f>(M2031*21)/100</f>
      </c>
      <c t="s">
        <v>28</v>
      </c>
    </row>
    <row r="2032" spans="1:5" ht="25.5">
      <c r="A2032" s="35" t="s">
        <v>57</v>
      </c>
      <c r="E2032" s="39" t="s">
        <v>2887</v>
      </c>
    </row>
    <row r="2033" spans="1:5" ht="331.5">
      <c r="A2033" s="35" t="s">
        <v>58</v>
      </c>
      <c r="E2033" s="41" t="s">
        <v>2888</v>
      </c>
    </row>
    <row r="2034" spans="1:5" ht="12.75">
      <c r="A2034" t="s">
        <v>60</v>
      </c>
      <c r="E2034" s="39" t="s">
        <v>5</v>
      </c>
    </row>
    <row r="2035" spans="1:16" ht="25.5">
      <c r="A2035" t="s">
        <v>50</v>
      </c>
      <c s="34" t="s">
        <v>2889</v>
      </c>
      <c s="34" t="s">
        <v>2890</v>
      </c>
      <c s="35" t="s">
        <v>5</v>
      </c>
      <c s="6" t="s">
        <v>2891</v>
      </c>
      <c s="36" t="s">
        <v>532</v>
      </c>
      <c s="37">
        <v>188.926</v>
      </c>
      <c s="36">
        <v>0</v>
      </c>
      <c s="36">
        <f>ROUND(G2035*H2035,6)</f>
      </c>
      <c r="L2035" s="38">
        <v>0</v>
      </c>
      <c s="32">
        <f>ROUND(ROUND(L2035,2)*ROUND(G2035,3),2)</f>
      </c>
      <c s="36" t="s">
        <v>178</v>
      </c>
      <c>
        <f>(M2035*21)/100</f>
      </c>
      <c t="s">
        <v>28</v>
      </c>
    </row>
    <row r="2036" spans="1:5" ht="25.5">
      <c r="A2036" s="35" t="s">
        <v>57</v>
      </c>
      <c r="E2036" s="39" t="s">
        <v>2891</v>
      </c>
    </row>
    <row r="2037" spans="1:5" ht="25.5">
      <c r="A2037" s="35" t="s">
        <v>58</v>
      </c>
      <c r="E2037" s="40" t="s">
        <v>2881</v>
      </c>
    </row>
    <row r="2038" spans="1:5" ht="12.75">
      <c r="A2038" t="s">
        <v>60</v>
      </c>
      <c r="E2038" s="39" t="s">
        <v>5</v>
      </c>
    </row>
    <row r="2039" spans="1:16" ht="38.25">
      <c r="A2039" t="s">
        <v>50</v>
      </c>
      <c s="34" t="s">
        <v>2892</v>
      </c>
      <c s="34" t="s">
        <v>2893</v>
      </c>
      <c s="35" t="s">
        <v>5</v>
      </c>
      <c s="6" t="s">
        <v>2894</v>
      </c>
      <c s="36" t="s">
        <v>532</v>
      </c>
      <c s="37">
        <v>1913.371</v>
      </c>
      <c s="36">
        <v>0</v>
      </c>
      <c s="36">
        <f>ROUND(G2039*H2039,6)</f>
      </c>
      <c r="L2039" s="38">
        <v>0</v>
      </c>
      <c s="32">
        <f>ROUND(ROUND(L2039,2)*ROUND(G2039,3),2)</f>
      </c>
      <c s="36" t="s">
        <v>178</v>
      </c>
      <c>
        <f>(M2039*21)/100</f>
      </c>
      <c t="s">
        <v>28</v>
      </c>
    </row>
    <row r="2040" spans="1:5" ht="38.25">
      <c r="A2040" s="35" t="s">
        <v>57</v>
      </c>
      <c r="E2040" s="39" t="s">
        <v>2895</v>
      </c>
    </row>
    <row r="2041" spans="1:5" ht="38.25">
      <c r="A2041" s="35" t="s">
        <v>58</v>
      </c>
      <c r="E2041" s="40" t="s">
        <v>2896</v>
      </c>
    </row>
    <row r="2042" spans="1:5" ht="12.75">
      <c r="A2042" t="s">
        <v>60</v>
      </c>
      <c r="E2042" s="39" t="s">
        <v>5</v>
      </c>
    </row>
    <row r="2043" spans="1:16" ht="25.5">
      <c r="A2043" t="s">
        <v>50</v>
      </c>
      <c s="34" t="s">
        <v>2897</v>
      </c>
      <c s="34" t="s">
        <v>2898</v>
      </c>
      <c s="35" t="s">
        <v>5</v>
      </c>
      <c s="6" t="s">
        <v>2899</v>
      </c>
      <c s="36" t="s">
        <v>532</v>
      </c>
      <c s="37">
        <v>1112.17</v>
      </c>
      <c s="36">
        <v>0</v>
      </c>
      <c s="36">
        <f>ROUND(G2043*H2043,6)</f>
      </c>
      <c r="L2043" s="38">
        <v>0</v>
      </c>
      <c s="32">
        <f>ROUND(ROUND(L2043,2)*ROUND(G2043,3),2)</f>
      </c>
      <c s="36" t="s">
        <v>178</v>
      </c>
      <c>
        <f>(M2043*21)/100</f>
      </c>
      <c t="s">
        <v>28</v>
      </c>
    </row>
    <row r="2044" spans="1:5" ht="25.5">
      <c r="A2044" s="35" t="s">
        <v>57</v>
      </c>
      <c r="E2044" s="39" t="s">
        <v>2899</v>
      </c>
    </row>
    <row r="2045" spans="1:5" ht="127.5">
      <c r="A2045" s="35" t="s">
        <v>58</v>
      </c>
      <c r="E2045" s="41" t="s">
        <v>2900</v>
      </c>
    </row>
    <row r="2046" spans="1:5" ht="12.75">
      <c r="A2046" t="s">
        <v>60</v>
      </c>
      <c r="E2046" s="39" t="s">
        <v>5</v>
      </c>
    </row>
    <row r="2047" spans="1:16" ht="12.75">
      <c r="A2047" t="s">
        <v>50</v>
      </c>
      <c s="34" t="s">
        <v>2901</v>
      </c>
      <c s="34" t="s">
        <v>2902</v>
      </c>
      <c s="35" t="s">
        <v>5</v>
      </c>
      <c s="6" t="s">
        <v>2903</v>
      </c>
      <c s="36" t="s">
        <v>532</v>
      </c>
      <c s="37">
        <v>1167.779</v>
      </c>
      <c s="36">
        <v>0</v>
      </c>
      <c s="36">
        <f>ROUND(G2047*H2047,6)</f>
      </c>
      <c r="L2047" s="38">
        <v>0</v>
      </c>
      <c s="32">
        <f>ROUND(ROUND(L2047,2)*ROUND(G2047,3),2)</f>
      </c>
      <c s="36" t="s">
        <v>178</v>
      </c>
      <c>
        <f>(M2047*21)/100</f>
      </c>
      <c t="s">
        <v>28</v>
      </c>
    </row>
    <row r="2048" spans="1:5" ht="12.75">
      <c r="A2048" s="35" t="s">
        <v>57</v>
      </c>
      <c r="E2048" s="39" t="s">
        <v>2903</v>
      </c>
    </row>
    <row r="2049" spans="1:5" ht="12.75">
      <c r="A2049" s="35" t="s">
        <v>58</v>
      </c>
      <c r="E2049" s="40" t="s">
        <v>5</v>
      </c>
    </row>
    <row r="2050" spans="1:5" ht="12.75">
      <c r="A2050" t="s">
        <v>60</v>
      </c>
      <c r="E2050" s="39" t="s">
        <v>5</v>
      </c>
    </row>
    <row r="2051" spans="1:16" ht="25.5">
      <c r="A2051" t="s">
        <v>50</v>
      </c>
      <c s="34" t="s">
        <v>2904</v>
      </c>
      <c s="34" t="s">
        <v>2905</v>
      </c>
      <c s="35" t="s">
        <v>5</v>
      </c>
      <c s="6" t="s">
        <v>2906</v>
      </c>
      <c s="36" t="s">
        <v>532</v>
      </c>
      <c s="37">
        <v>930</v>
      </c>
      <c s="36">
        <v>0</v>
      </c>
      <c s="36">
        <f>ROUND(G2051*H2051,6)</f>
      </c>
      <c r="L2051" s="38">
        <v>0</v>
      </c>
      <c s="32">
        <f>ROUND(ROUND(L2051,2)*ROUND(G2051,3),2)</f>
      </c>
      <c s="36" t="s">
        <v>178</v>
      </c>
      <c>
        <f>(M2051*21)/100</f>
      </c>
      <c t="s">
        <v>28</v>
      </c>
    </row>
    <row r="2052" spans="1:5" ht="25.5">
      <c r="A2052" s="35" t="s">
        <v>57</v>
      </c>
      <c r="E2052" s="39" t="s">
        <v>2906</v>
      </c>
    </row>
    <row r="2053" spans="1:5" ht="25.5">
      <c r="A2053" s="35" t="s">
        <v>58</v>
      </c>
      <c r="E2053" s="40" t="s">
        <v>2907</v>
      </c>
    </row>
    <row r="2054" spans="1:5" ht="12.75">
      <c r="A2054" t="s">
        <v>60</v>
      </c>
      <c r="E2054" s="39" t="s">
        <v>5</v>
      </c>
    </row>
    <row r="2055" spans="1:16" ht="12.75">
      <c r="A2055" t="s">
        <v>50</v>
      </c>
      <c s="34" t="s">
        <v>2908</v>
      </c>
      <c s="34" t="s">
        <v>2909</v>
      </c>
      <c s="35" t="s">
        <v>5</v>
      </c>
      <c s="6" t="s">
        <v>2910</v>
      </c>
      <c s="36" t="s">
        <v>532</v>
      </c>
      <c s="37">
        <v>976.5</v>
      </c>
      <c s="36">
        <v>0</v>
      </c>
      <c s="36">
        <f>ROUND(G2055*H2055,6)</f>
      </c>
      <c r="L2055" s="38">
        <v>0</v>
      </c>
      <c s="32">
        <f>ROUND(ROUND(L2055,2)*ROUND(G2055,3),2)</f>
      </c>
      <c s="36" t="s">
        <v>178</v>
      </c>
      <c>
        <f>(M2055*21)/100</f>
      </c>
      <c t="s">
        <v>28</v>
      </c>
    </row>
    <row r="2056" spans="1:5" ht="12.75">
      <c r="A2056" s="35" t="s">
        <v>57</v>
      </c>
      <c r="E2056" s="39" t="s">
        <v>2910</v>
      </c>
    </row>
    <row r="2057" spans="1:5" ht="12.75">
      <c r="A2057" s="35" t="s">
        <v>58</v>
      </c>
      <c r="E2057" s="40" t="s">
        <v>5</v>
      </c>
    </row>
    <row r="2058" spans="1:5" ht="12.75">
      <c r="A2058" t="s">
        <v>60</v>
      </c>
      <c r="E2058" s="39" t="s">
        <v>5</v>
      </c>
    </row>
    <row r="2059" spans="1:13" ht="12.75">
      <c r="A2059" t="s">
        <v>47</v>
      </c>
      <c r="C2059" s="31" t="s">
        <v>2911</v>
      </c>
      <c r="E2059" s="33" t="s">
        <v>2912</v>
      </c>
      <c r="J2059" s="32">
        <f>0</f>
      </c>
      <c s="32">
        <f>0</f>
      </c>
      <c s="32">
        <f>0+L2060+L2064+L2068+L2072+L2076+L2080+L2084+L2088+L2092</f>
      </c>
      <c s="32">
        <f>0+M2060+M2064+M2068+M2072+M2076+M2080+M2084+M2088+M2092</f>
      </c>
    </row>
    <row r="2060" spans="1:16" ht="12.75">
      <c r="A2060" t="s">
        <v>50</v>
      </c>
      <c s="34" t="s">
        <v>2913</v>
      </c>
      <c s="34" t="s">
        <v>2914</v>
      </c>
      <c s="35" t="s">
        <v>5</v>
      </c>
      <c s="6" t="s">
        <v>2915</v>
      </c>
      <c s="36" t="s">
        <v>532</v>
      </c>
      <c s="37">
        <v>12.85</v>
      </c>
      <c s="36">
        <v>0</v>
      </c>
      <c s="36">
        <f>ROUND(G2060*H2060,6)</f>
      </c>
      <c r="L2060" s="38">
        <v>0</v>
      </c>
      <c s="32">
        <f>ROUND(ROUND(L2060,2)*ROUND(G2060,3),2)</f>
      </c>
      <c s="36" t="s">
        <v>178</v>
      </c>
      <c>
        <f>(M2060*21)/100</f>
      </c>
      <c t="s">
        <v>28</v>
      </c>
    </row>
    <row r="2061" spans="1:5" ht="12.75">
      <c r="A2061" s="35" t="s">
        <v>57</v>
      </c>
      <c r="E2061" s="39" t="s">
        <v>2915</v>
      </c>
    </row>
    <row r="2062" spans="1:5" ht="76.5">
      <c r="A2062" s="35" t="s">
        <v>58</v>
      </c>
      <c r="E2062" s="41" t="s">
        <v>2916</v>
      </c>
    </row>
    <row r="2063" spans="1:5" ht="12.75">
      <c r="A2063" t="s">
        <v>60</v>
      </c>
      <c r="E2063" s="39" t="s">
        <v>5</v>
      </c>
    </row>
    <row r="2064" spans="1:16" ht="25.5">
      <c r="A2064" t="s">
        <v>50</v>
      </c>
      <c s="34" t="s">
        <v>2917</v>
      </c>
      <c s="34" t="s">
        <v>1768</v>
      </c>
      <c s="35" t="s">
        <v>5</v>
      </c>
      <c s="6" t="s">
        <v>1769</v>
      </c>
      <c s="36" t="s">
        <v>55</v>
      </c>
      <c s="37">
        <v>0.218</v>
      </c>
      <c s="36">
        <v>0</v>
      </c>
      <c s="36">
        <f>ROUND(G2064*H2064,6)</f>
      </c>
      <c r="L2064" s="38">
        <v>0</v>
      </c>
      <c s="32">
        <f>ROUND(ROUND(L2064,2)*ROUND(G2064,3),2)</f>
      </c>
      <c s="36" t="s">
        <v>178</v>
      </c>
      <c>
        <f>(M2064*21)/100</f>
      </c>
      <c t="s">
        <v>28</v>
      </c>
    </row>
    <row r="2065" spans="1:5" ht="25.5">
      <c r="A2065" s="35" t="s">
        <v>57</v>
      </c>
      <c r="E2065" s="39" t="s">
        <v>1769</v>
      </c>
    </row>
    <row r="2066" spans="1:5" ht="12.75">
      <c r="A2066" s="35" t="s">
        <v>58</v>
      </c>
      <c r="E2066" s="40" t="s">
        <v>5</v>
      </c>
    </row>
    <row r="2067" spans="1:5" ht="12.75">
      <c r="A2067" t="s">
        <v>60</v>
      </c>
      <c r="E2067" s="39" t="s">
        <v>5</v>
      </c>
    </row>
    <row r="2068" spans="1:16" ht="25.5">
      <c r="A2068" t="s">
        <v>50</v>
      </c>
      <c s="34" t="s">
        <v>2918</v>
      </c>
      <c s="34" t="s">
        <v>80</v>
      </c>
      <c s="35" t="s">
        <v>81</v>
      </c>
      <c s="6" t="s">
        <v>2285</v>
      </c>
      <c s="36" t="s">
        <v>55</v>
      </c>
      <c s="37">
        <v>0.218</v>
      </c>
      <c s="36">
        <v>0</v>
      </c>
      <c s="36">
        <f>ROUND(G2068*H2068,6)</f>
      </c>
      <c r="L2068" s="38">
        <v>0</v>
      </c>
      <c s="32">
        <f>ROUND(ROUND(L2068,2)*ROUND(G2068,3),2)</f>
      </c>
      <c s="36" t="s">
        <v>256</v>
      </c>
      <c>
        <f>(M2068*21)/100</f>
      </c>
      <c t="s">
        <v>28</v>
      </c>
    </row>
    <row r="2069" spans="1:5" ht="25.5">
      <c r="A2069" s="35" t="s">
        <v>57</v>
      </c>
      <c r="E2069" s="39" t="s">
        <v>2285</v>
      </c>
    </row>
    <row r="2070" spans="1:5" ht="25.5">
      <c r="A2070" s="35" t="s">
        <v>58</v>
      </c>
      <c r="E2070" s="40" t="s">
        <v>2919</v>
      </c>
    </row>
    <row r="2071" spans="1:5" ht="102">
      <c r="A2071" t="s">
        <v>60</v>
      </c>
      <c r="E2071" s="39" t="s">
        <v>258</v>
      </c>
    </row>
    <row r="2072" spans="1:16" ht="25.5">
      <c r="A2072" t="s">
        <v>50</v>
      </c>
      <c s="34" t="s">
        <v>2920</v>
      </c>
      <c s="34" t="s">
        <v>2921</v>
      </c>
      <c s="35" t="s">
        <v>5</v>
      </c>
      <c s="6" t="s">
        <v>2922</v>
      </c>
      <c s="36" t="s">
        <v>532</v>
      </c>
      <c s="37">
        <v>12.85</v>
      </c>
      <c s="36">
        <v>0</v>
      </c>
      <c s="36">
        <f>ROUND(G2072*H2072,6)</f>
      </c>
      <c r="L2072" s="38">
        <v>0</v>
      </c>
      <c s="32">
        <f>ROUND(ROUND(L2072,2)*ROUND(G2072,3),2)</f>
      </c>
      <c s="36" t="s">
        <v>178</v>
      </c>
      <c>
        <f>(M2072*21)/100</f>
      </c>
      <c t="s">
        <v>28</v>
      </c>
    </row>
    <row r="2073" spans="1:5" ht="25.5">
      <c r="A2073" s="35" t="s">
        <v>57</v>
      </c>
      <c r="E2073" s="39" t="s">
        <v>2922</v>
      </c>
    </row>
    <row r="2074" spans="1:5" ht="51">
      <c r="A2074" s="35" t="s">
        <v>58</v>
      </c>
      <c r="E2074" s="41" t="s">
        <v>2923</v>
      </c>
    </row>
    <row r="2075" spans="1:5" ht="12.75">
      <c r="A2075" t="s">
        <v>60</v>
      </c>
      <c r="E2075" s="39" t="s">
        <v>5</v>
      </c>
    </row>
    <row r="2076" spans="1:16" ht="25.5">
      <c r="A2076" t="s">
        <v>50</v>
      </c>
      <c s="34" t="s">
        <v>2924</v>
      </c>
      <c s="34" t="s">
        <v>2925</v>
      </c>
      <c s="35" t="s">
        <v>5</v>
      </c>
      <c s="6" t="s">
        <v>2926</v>
      </c>
      <c s="36" t="s">
        <v>177</v>
      </c>
      <c s="37">
        <v>220</v>
      </c>
      <c s="36">
        <v>0</v>
      </c>
      <c s="36">
        <f>ROUND(G2076*H2076,6)</f>
      </c>
      <c r="L2076" s="38">
        <v>0</v>
      </c>
      <c s="32">
        <f>ROUND(ROUND(L2076,2)*ROUND(G2076,3),2)</f>
      </c>
      <c s="36" t="s">
        <v>178</v>
      </c>
      <c>
        <f>(M2076*21)/100</f>
      </c>
      <c t="s">
        <v>28</v>
      </c>
    </row>
    <row r="2077" spans="1:5" ht="25.5">
      <c r="A2077" s="35" t="s">
        <v>57</v>
      </c>
      <c r="E2077" s="39" t="s">
        <v>2926</v>
      </c>
    </row>
    <row r="2078" spans="1:5" ht="38.25">
      <c r="A2078" s="35" t="s">
        <v>58</v>
      </c>
      <c r="E2078" s="41" t="s">
        <v>2927</v>
      </c>
    </row>
    <row r="2079" spans="1:5" ht="12.75">
      <c r="A2079" t="s">
        <v>60</v>
      </c>
      <c r="E2079" s="39" t="s">
        <v>5</v>
      </c>
    </row>
    <row r="2080" spans="1:16" ht="12.75">
      <c r="A2080" t="s">
        <v>50</v>
      </c>
      <c s="34" t="s">
        <v>2928</v>
      </c>
      <c s="34" t="s">
        <v>2929</v>
      </c>
      <c s="35" t="s">
        <v>5</v>
      </c>
      <c s="6" t="s">
        <v>2930</v>
      </c>
      <c s="36" t="s">
        <v>532</v>
      </c>
      <c s="37">
        <v>7.135</v>
      </c>
      <c s="36">
        <v>0</v>
      </c>
      <c s="36">
        <f>ROUND(G2080*H2080,6)</f>
      </c>
      <c r="L2080" s="38">
        <v>0</v>
      </c>
      <c s="32">
        <f>ROUND(ROUND(L2080,2)*ROUND(G2080,3),2)</f>
      </c>
      <c s="36" t="s">
        <v>178</v>
      </c>
      <c>
        <f>(M2080*21)/100</f>
      </c>
      <c t="s">
        <v>28</v>
      </c>
    </row>
    <row r="2081" spans="1:5" ht="12.75">
      <c r="A2081" s="35" t="s">
        <v>57</v>
      </c>
      <c r="E2081" s="39" t="s">
        <v>2930</v>
      </c>
    </row>
    <row r="2082" spans="1:5" ht="140.25">
      <c r="A2082" s="35" t="s">
        <v>58</v>
      </c>
      <c r="E2082" s="41" t="s">
        <v>2931</v>
      </c>
    </row>
    <row r="2083" spans="1:5" ht="12.75">
      <c r="A2083" t="s">
        <v>60</v>
      </c>
      <c r="E2083" s="39" t="s">
        <v>5</v>
      </c>
    </row>
    <row r="2084" spans="1:16" ht="12.75">
      <c r="A2084" t="s">
        <v>50</v>
      </c>
      <c s="34" t="s">
        <v>2932</v>
      </c>
      <c s="34" t="s">
        <v>2933</v>
      </c>
      <c s="35" t="s">
        <v>5</v>
      </c>
      <c s="6" t="s">
        <v>2934</v>
      </c>
      <c s="36" t="s">
        <v>532</v>
      </c>
      <c s="37">
        <v>7.849</v>
      </c>
      <c s="36">
        <v>0</v>
      </c>
      <c s="36">
        <f>ROUND(G2084*H2084,6)</f>
      </c>
      <c r="L2084" s="38">
        <v>0</v>
      </c>
      <c s="32">
        <f>ROUND(ROUND(L2084,2)*ROUND(G2084,3),2)</f>
      </c>
      <c s="36" t="s">
        <v>178</v>
      </c>
      <c>
        <f>(M2084*21)/100</f>
      </c>
      <c t="s">
        <v>28</v>
      </c>
    </row>
    <row r="2085" spans="1:5" ht="12.75">
      <c r="A2085" s="35" t="s">
        <v>57</v>
      </c>
      <c r="E2085" s="39" t="s">
        <v>2934</v>
      </c>
    </row>
    <row r="2086" spans="1:5" ht="25.5">
      <c r="A2086" s="35" t="s">
        <v>58</v>
      </c>
      <c r="E2086" s="40" t="s">
        <v>2935</v>
      </c>
    </row>
    <row r="2087" spans="1:5" ht="12.75">
      <c r="A2087" t="s">
        <v>60</v>
      </c>
      <c r="E2087" s="39" t="s">
        <v>5</v>
      </c>
    </row>
    <row r="2088" spans="1:16" ht="25.5">
      <c r="A2088" t="s">
        <v>50</v>
      </c>
      <c s="34" t="s">
        <v>2936</v>
      </c>
      <c s="34" t="s">
        <v>2937</v>
      </c>
      <c s="35" t="s">
        <v>5</v>
      </c>
      <c s="6" t="s">
        <v>2938</v>
      </c>
      <c s="36" t="s">
        <v>55</v>
      </c>
      <c s="37">
        <v>0.468</v>
      </c>
      <c s="36">
        <v>0</v>
      </c>
      <c s="36">
        <f>ROUND(G2088*H2088,6)</f>
      </c>
      <c r="L2088" s="38">
        <v>0</v>
      </c>
      <c s="32">
        <f>ROUND(ROUND(L2088,2)*ROUND(G2088,3),2)</f>
      </c>
      <c s="36" t="s">
        <v>178</v>
      </c>
      <c>
        <f>(M2088*21)/100</f>
      </c>
      <c t="s">
        <v>28</v>
      </c>
    </row>
    <row r="2089" spans="1:5" ht="25.5">
      <c r="A2089" s="35" t="s">
        <v>57</v>
      </c>
      <c r="E2089" s="39" t="s">
        <v>2938</v>
      </c>
    </row>
    <row r="2090" spans="1:5" ht="12.75">
      <c r="A2090" s="35" t="s">
        <v>58</v>
      </c>
      <c r="E2090" s="40" t="s">
        <v>5</v>
      </c>
    </row>
    <row r="2091" spans="1:5" ht="12.75">
      <c r="A2091" t="s">
        <v>60</v>
      </c>
      <c r="E2091" s="39" t="s">
        <v>5</v>
      </c>
    </row>
    <row r="2092" spans="1:16" ht="38.25">
      <c r="A2092" t="s">
        <v>50</v>
      </c>
      <c s="34" t="s">
        <v>2939</v>
      </c>
      <c s="34" t="s">
        <v>2940</v>
      </c>
      <c s="35" t="s">
        <v>5</v>
      </c>
      <c s="6" t="s">
        <v>2941</v>
      </c>
      <c s="36" t="s">
        <v>55</v>
      </c>
      <c s="37">
        <v>0.468</v>
      </c>
      <c s="36">
        <v>0</v>
      </c>
      <c s="36">
        <f>ROUND(G2092*H2092,6)</f>
      </c>
      <c r="L2092" s="38">
        <v>0</v>
      </c>
      <c s="32">
        <f>ROUND(ROUND(L2092,2)*ROUND(G2092,3),2)</f>
      </c>
      <c s="36" t="s">
        <v>178</v>
      </c>
      <c>
        <f>(M2092*21)/100</f>
      </c>
      <c t="s">
        <v>28</v>
      </c>
    </row>
    <row r="2093" spans="1:5" ht="38.25">
      <c r="A2093" s="35" t="s">
        <v>57</v>
      </c>
      <c r="E2093" s="39" t="s">
        <v>2942</v>
      </c>
    </row>
    <row r="2094" spans="1:5" ht="12.75">
      <c r="A2094" s="35" t="s">
        <v>58</v>
      </c>
      <c r="E2094" s="40" t="s">
        <v>5</v>
      </c>
    </row>
    <row r="2095" spans="1:5" ht="12.75">
      <c r="A2095" t="s">
        <v>60</v>
      </c>
      <c r="E2095" s="39" t="s">
        <v>5</v>
      </c>
    </row>
    <row r="2096" spans="1:13" ht="12.75">
      <c r="A2096" t="s">
        <v>47</v>
      </c>
      <c r="C2096" s="31" t="s">
        <v>2943</v>
      </c>
      <c r="E2096" s="33" t="s">
        <v>2944</v>
      </c>
      <c r="J2096" s="32">
        <f>0</f>
      </c>
      <c s="32">
        <f>0</f>
      </c>
      <c s="32">
        <f>0+L2097+L2101+L2105</f>
      </c>
      <c s="32">
        <f>0+M2097+M2101+M2105</f>
      </c>
    </row>
    <row r="2097" spans="1:16" ht="25.5">
      <c r="A2097" t="s">
        <v>50</v>
      </c>
      <c s="34" t="s">
        <v>2945</v>
      </c>
      <c s="34" t="s">
        <v>2946</v>
      </c>
      <c s="35" t="s">
        <v>5</v>
      </c>
      <c s="6" t="s">
        <v>2947</v>
      </c>
      <c s="36" t="s">
        <v>532</v>
      </c>
      <c s="37">
        <v>76.008</v>
      </c>
      <c s="36">
        <v>0</v>
      </c>
      <c s="36">
        <f>ROUND(G2097*H2097,6)</f>
      </c>
      <c r="L2097" s="38">
        <v>0</v>
      </c>
      <c s="32">
        <f>ROUND(ROUND(L2097,2)*ROUND(G2097,3),2)</f>
      </c>
      <c s="36" t="s">
        <v>178</v>
      </c>
      <c>
        <f>(M2097*21)/100</f>
      </c>
      <c t="s">
        <v>28</v>
      </c>
    </row>
    <row r="2098" spans="1:5" ht="25.5">
      <c r="A2098" s="35" t="s">
        <v>57</v>
      </c>
      <c r="E2098" s="39" t="s">
        <v>2947</v>
      </c>
    </row>
    <row r="2099" spans="1:5" ht="63.75">
      <c r="A2099" s="35" t="s">
        <v>58</v>
      </c>
      <c r="E2099" s="41" t="s">
        <v>2782</v>
      </c>
    </row>
    <row r="2100" spans="1:5" ht="12.75">
      <c r="A2100" t="s">
        <v>60</v>
      </c>
      <c r="E2100" s="39" t="s">
        <v>5</v>
      </c>
    </row>
    <row r="2101" spans="1:16" ht="12.75">
      <c r="A2101" t="s">
        <v>50</v>
      </c>
      <c s="34" t="s">
        <v>2948</v>
      </c>
      <c s="34" t="s">
        <v>2949</v>
      </c>
      <c s="35" t="s">
        <v>5</v>
      </c>
      <c s="6" t="s">
        <v>2950</v>
      </c>
      <c s="36" t="s">
        <v>55</v>
      </c>
      <c s="37">
        <v>1.748</v>
      </c>
      <c s="36">
        <v>0</v>
      </c>
      <c s="36">
        <f>ROUND(G2101*H2101,6)</f>
      </c>
      <c r="L2101" s="38">
        <v>0</v>
      </c>
      <c s="32">
        <f>ROUND(ROUND(L2101,2)*ROUND(G2101,3),2)</f>
      </c>
      <c s="36" t="s">
        <v>178</v>
      </c>
      <c>
        <f>(M2101*21)/100</f>
      </c>
      <c t="s">
        <v>28</v>
      </c>
    </row>
    <row r="2102" spans="1:5" ht="12.75">
      <c r="A2102" s="35" t="s">
        <v>57</v>
      </c>
      <c r="E2102" s="39" t="s">
        <v>2950</v>
      </c>
    </row>
    <row r="2103" spans="1:5" ht="25.5">
      <c r="A2103" s="35" t="s">
        <v>58</v>
      </c>
      <c r="E2103" s="40" t="s">
        <v>2951</v>
      </c>
    </row>
    <row r="2104" spans="1:5" ht="12.75">
      <c r="A2104" t="s">
        <v>60</v>
      </c>
      <c r="E2104" s="39" t="s">
        <v>5</v>
      </c>
    </row>
    <row r="2105" spans="1:16" ht="25.5">
      <c r="A2105" t="s">
        <v>50</v>
      </c>
      <c s="34" t="s">
        <v>2952</v>
      </c>
      <c s="34" t="s">
        <v>100</v>
      </c>
      <c s="35" t="s">
        <v>101</v>
      </c>
      <c s="6" t="s">
        <v>102</v>
      </c>
      <c s="36" t="s">
        <v>55</v>
      </c>
      <c s="37">
        <v>1.748</v>
      </c>
      <c s="36">
        <v>0</v>
      </c>
      <c s="36">
        <f>ROUND(G2105*H2105,6)</f>
      </c>
      <c r="L2105" s="38">
        <v>0</v>
      </c>
      <c s="32">
        <f>ROUND(ROUND(L2105,2)*ROUND(G2105,3),2)</f>
      </c>
      <c s="36" t="s">
        <v>256</v>
      </c>
      <c>
        <f>(M2105*21)/100</f>
      </c>
      <c t="s">
        <v>28</v>
      </c>
    </row>
    <row r="2106" spans="1:5" ht="38.25">
      <c r="A2106" s="35" t="s">
        <v>57</v>
      </c>
      <c r="E2106" s="39" t="s">
        <v>2953</v>
      </c>
    </row>
    <row r="2107" spans="1:5" ht="25.5">
      <c r="A2107" s="35" t="s">
        <v>58</v>
      </c>
      <c r="E2107" s="40" t="s">
        <v>2954</v>
      </c>
    </row>
    <row r="2108" spans="1:5" ht="102">
      <c r="A2108" t="s">
        <v>60</v>
      </c>
      <c r="E2108" s="39" t="s">
        <v>258</v>
      </c>
    </row>
    <row r="2109" spans="1:13" ht="12.75">
      <c r="A2109" t="s">
        <v>47</v>
      </c>
      <c r="C2109" s="31" t="s">
        <v>997</v>
      </c>
      <c r="E2109" s="33" t="s">
        <v>2955</v>
      </c>
      <c r="J2109" s="32">
        <f>0</f>
      </c>
      <c s="32">
        <f>0</f>
      </c>
      <c s="32">
        <f>0+L2110+L2114+L2118</f>
      </c>
      <c s="32">
        <f>0+M2110+M2114+M2118</f>
      </c>
    </row>
    <row r="2110" spans="1:16" ht="12.75">
      <c r="A2110" t="s">
        <v>50</v>
      </c>
      <c s="34" t="s">
        <v>2956</v>
      </c>
      <c s="34" t="s">
        <v>2957</v>
      </c>
      <c s="35" t="s">
        <v>5</v>
      </c>
      <c s="6" t="s">
        <v>2958</v>
      </c>
      <c s="36" t="s">
        <v>214</v>
      </c>
      <c s="37">
        <v>3</v>
      </c>
      <c s="36">
        <v>0</v>
      </c>
      <c s="36">
        <f>ROUND(G2110*H2110,6)</f>
      </c>
      <c r="L2110" s="38">
        <v>0</v>
      </c>
      <c s="32">
        <f>ROUND(ROUND(L2110,2)*ROUND(G2110,3),2)</f>
      </c>
      <c s="36" t="s">
        <v>178</v>
      </c>
      <c>
        <f>(M2110*21)/100</f>
      </c>
      <c t="s">
        <v>28</v>
      </c>
    </row>
    <row r="2111" spans="1:5" ht="12.75">
      <c r="A2111" s="35" t="s">
        <v>57</v>
      </c>
      <c r="E2111" s="39" t="s">
        <v>2958</v>
      </c>
    </row>
    <row r="2112" spans="1:5" ht="51">
      <c r="A2112" s="35" t="s">
        <v>58</v>
      </c>
      <c r="E2112" s="41" t="s">
        <v>2959</v>
      </c>
    </row>
    <row r="2113" spans="1:5" ht="12.75">
      <c r="A2113" t="s">
        <v>60</v>
      </c>
      <c r="E2113" s="39" t="s">
        <v>5</v>
      </c>
    </row>
    <row r="2114" spans="1:16" ht="25.5">
      <c r="A2114" t="s">
        <v>50</v>
      </c>
      <c s="34" t="s">
        <v>2960</v>
      </c>
      <c s="34" t="s">
        <v>1797</v>
      </c>
      <c s="35" t="s">
        <v>5</v>
      </c>
      <c s="6" t="s">
        <v>1798</v>
      </c>
      <c s="36" t="s">
        <v>55</v>
      </c>
      <c s="37">
        <v>0.15</v>
      </c>
      <c s="36">
        <v>0</v>
      </c>
      <c s="36">
        <f>ROUND(G2114*H2114,6)</f>
      </c>
      <c r="L2114" s="38">
        <v>0</v>
      </c>
      <c s="32">
        <f>ROUND(ROUND(L2114,2)*ROUND(G2114,3),2)</f>
      </c>
      <c s="36" t="s">
        <v>178</v>
      </c>
      <c>
        <f>(M2114*21)/100</f>
      </c>
      <c t="s">
        <v>28</v>
      </c>
    </row>
    <row r="2115" spans="1:5" ht="25.5">
      <c r="A2115" s="35" t="s">
        <v>57</v>
      </c>
      <c r="E2115" s="39" t="s">
        <v>1798</v>
      </c>
    </row>
    <row r="2116" spans="1:5" ht="38.25">
      <c r="A2116" s="35" t="s">
        <v>58</v>
      </c>
      <c r="E2116" s="41" t="s">
        <v>2961</v>
      </c>
    </row>
    <row r="2117" spans="1:5" ht="12.75">
      <c r="A2117" t="s">
        <v>60</v>
      </c>
      <c r="E2117" s="39" t="s">
        <v>5</v>
      </c>
    </row>
    <row r="2118" spans="1:16" ht="25.5">
      <c r="A2118" t="s">
        <v>50</v>
      </c>
      <c s="34" t="s">
        <v>2962</v>
      </c>
      <c s="34" t="s">
        <v>71</v>
      </c>
      <c s="35" t="s">
        <v>72</v>
      </c>
      <c s="6" t="s">
        <v>1020</v>
      </c>
      <c s="36" t="s">
        <v>55</v>
      </c>
      <c s="37">
        <v>0.15</v>
      </c>
      <c s="36">
        <v>0</v>
      </c>
      <c s="36">
        <f>ROUND(G2118*H2118,6)</f>
      </c>
      <c r="L2118" s="38">
        <v>0</v>
      </c>
      <c s="32">
        <f>ROUND(ROUND(L2118,2)*ROUND(G2118,3),2)</f>
      </c>
      <c s="36" t="s">
        <v>256</v>
      </c>
      <c>
        <f>(M2118*21)/100</f>
      </c>
      <c t="s">
        <v>28</v>
      </c>
    </row>
    <row r="2119" spans="1:5" ht="25.5">
      <c r="A2119" s="35" t="s">
        <v>57</v>
      </c>
      <c r="E2119" s="39" t="s">
        <v>1020</v>
      </c>
    </row>
    <row r="2120" spans="1:5" ht="25.5">
      <c r="A2120" s="35" t="s">
        <v>58</v>
      </c>
      <c r="E2120" s="40" t="s">
        <v>2963</v>
      </c>
    </row>
    <row r="2121" spans="1:5" ht="102">
      <c r="A2121" t="s">
        <v>60</v>
      </c>
      <c r="E2121" s="39" t="s">
        <v>258</v>
      </c>
    </row>
    <row r="2122" spans="1:13" ht="12.75">
      <c r="A2122" t="s">
        <v>47</v>
      </c>
      <c r="C2122" s="31" t="s">
        <v>94</v>
      </c>
      <c r="E2122" s="33" t="s">
        <v>672</v>
      </c>
      <c r="J2122" s="32">
        <f>0</f>
      </c>
      <c s="32">
        <f>0</f>
      </c>
      <c s="32">
        <f>0+L2123+L2127+L2131+L2135+L2139+L2143+L2147+L2151+L2155+L2159+L2163+L2167+L2171+L2175+L2179+L2183</f>
      </c>
      <c s="32">
        <f>0+M2123+M2127+M2131+M2135+M2139+M2143+M2147+M2151+M2155+M2159+M2163+M2167+M2171+M2175+M2179+M2183</f>
      </c>
    </row>
    <row r="2123" spans="1:16" ht="25.5">
      <c r="A2123" t="s">
        <v>50</v>
      </c>
      <c s="34" t="s">
        <v>2964</v>
      </c>
      <c s="34" t="s">
        <v>2965</v>
      </c>
      <c s="35" t="s">
        <v>5</v>
      </c>
      <c s="6" t="s">
        <v>2966</v>
      </c>
      <c s="36" t="s">
        <v>532</v>
      </c>
      <c s="37">
        <v>2454.164</v>
      </c>
      <c s="36">
        <v>0</v>
      </c>
      <c s="36">
        <f>ROUND(G2123*H2123,6)</f>
      </c>
      <c r="L2123" s="38">
        <v>0</v>
      </c>
      <c s="32">
        <f>ROUND(ROUND(L2123,2)*ROUND(G2123,3),2)</f>
      </c>
      <c s="36" t="s">
        <v>178</v>
      </c>
      <c>
        <f>(M2123*21)/100</f>
      </c>
      <c t="s">
        <v>28</v>
      </c>
    </row>
    <row r="2124" spans="1:5" ht="25.5">
      <c r="A2124" s="35" t="s">
        <v>57</v>
      </c>
      <c r="E2124" s="39" t="s">
        <v>2966</v>
      </c>
    </row>
    <row r="2125" spans="1:5" ht="89.25">
      <c r="A2125" s="35" t="s">
        <v>58</v>
      </c>
      <c r="E2125" s="41" t="s">
        <v>2967</v>
      </c>
    </row>
    <row r="2126" spans="1:5" ht="12.75">
      <c r="A2126" t="s">
        <v>60</v>
      </c>
      <c r="E2126" s="39" t="s">
        <v>5</v>
      </c>
    </row>
    <row r="2127" spans="1:16" ht="12.75">
      <c r="A2127" t="s">
        <v>50</v>
      </c>
      <c s="34" t="s">
        <v>2968</v>
      </c>
      <c s="34" t="s">
        <v>2969</v>
      </c>
      <c s="35" t="s">
        <v>5</v>
      </c>
      <c s="6" t="s">
        <v>691</v>
      </c>
      <c s="36" t="s">
        <v>532</v>
      </c>
      <c s="37">
        <v>318.6</v>
      </c>
      <c s="36">
        <v>0</v>
      </c>
      <c s="36">
        <f>ROUND(G2127*H2127,6)</f>
      </c>
      <c r="L2127" s="38">
        <v>0</v>
      </c>
      <c s="32">
        <f>ROUND(ROUND(L2127,2)*ROUND(G2127,3),2)</f>
      </c>
      <c s="36" t="s">
        <v>56</v>
      </c>
      <c>
        <f>(M2127*21)/100</f>
      </c>
      <c t="s">
        <v>28</v>
      </c>
    </row>
    <row r="2128" spans="1:5" ht="12.75">
      <c r="A2128" s="35" t="s">
        <v>57</v>
      </c>
      <c r="E2128" s="39" t="s">
        <v>691</v>
      </c>
    </row>
    <row r="2129" spans="1:5" ht="63.75">
      <c r="A2129" s="35" t="s">
        <v>58</v>
      </c>
      <c r="E2129" s="41" t="s">
        <v>2970</v>
      </c>
    </row>
    <row r="2130" spans="1:5" ht="12.75">
      <c r="A2130" t="s">
        <v>60</v>
      </c>
      <c r="E2130" s="39" t="s">
        <v>5</v>
      </c>
    </row>
    <row r="2131" spans="1:16" ht="12.75">
      <c r="A2131" t="s">
        <v>50</v>
      </c>
      <c s="34" t="s">
        <v>2971</v>
      </c>
      <c s="34" t="s">
        <v>2972</v>
      </c>
      <c s="35" t="s">
        <v>5</v>
      </c>
      <c s="6" t="s">
        <v>2973</v>
      </c>
      <c s="36" t="s">
        <v>532</v>
      </c>
      <c s="37">
        <v>293.48</v>
      </c>
      <c s="36">
        <v>0</v>
      </c>
      <c s="36">
        <f>ROUND(G2131*H2131,6)</f>
      </c>
      <c r="L2131" s="38">
        <v>0</v>
      </c>
      <c s="32">
        <f>ROUND(ROUND(L2131,2)*ROUND(G2131,3),2)</f>
      </c>
      <c s="36" t="s">
        <v>178</v>
      </c>
      <c>
        <f>(M2131*21)/100</f>
      </c>
      <c t="s">
        <v>28</v>
      </c>
    </row>
    <row r="2132" spans="1:5" ht="12.75">
      <c r="A2132" s="35" t="s">
        <v>57</v>
      </c>
      <c r="E2132" s="39" t="s">
        <v>2973</v>
      </c>
    </row>
    <row r="2133" spans="1:5" ht="89.25">
      <c r="A2133" s="35" t="s">
        <v>58</v>
      </c>
      <c r="E2133" s="41" t="s">
        <v>1457</v>
      </c>
    </row>
    <row r="2134" spans="1:5" ht="12.75">
      <c r="A2134" t="s">
        <v>60</v>
      </c>
      <c r="E2134" s="39" t="s">
        <v>5</v>
      </c>
    </row>
    <row r="2135" spans="1:16" ht="12.75">
      <c r="A2135" t="s">
        <v>50</v>
      </c>
      <c s="34" t="s">
        <v>2974</v>
      </c>
      <c s="34" t="s">
        <v>2975</v>
      </c>
      <c s="35" t="s">
        <v>5</v>
      </c>
      <c s="6" t="s">
        <v>2976</v>
      </c>
      <c s="36" t="s">
        <v>532</v>
      </c>
      <c s="37">
        <v>891.466</v>
      </c>
      <c s="36">
        <v>0</v>
      </c>
      <c s="36">
        <f>ROUND(G2135*H2135,6)</f>
      </c>
      <c r="L2135" s="38">
        <v>0</v>
      </c>
      <c s="32">
        <f>ROUND(ROUND(L2135,2)*ROUND(G2135,3),2)</f>
      </c>
      <c s="36" t="s">
        <v>178</v>
      </c>
      <c>
        <f>(M2135*21)/100</f>
      </c>
      <c t="s">
        <v>28</v>
      </c>
    </row>
    <row r="2136" spans="1:5" ht="12.75">
      <c r="A2136" s="35" t="s">
        <v>57</v>
      </c>
      <c r="E2136" s="39" t="s">
        <v>2976</v>
      </c>
    </row>
    <row r="2137" spans="1:5" ht="331.5">
      <c r="A2137" s="35" t="s">
        <v>58</v>
      </c>
      <c r="E2137" s="41" t="s">
        <v>2977</v>
      </c>
    </row>
    <row r="2138" spans="1:5" ht="12.75">
      <c r="A2138" t="s">
        <v>60</v>
      </c>
      <c r="E2138" s="39" t="s">
        <v>5</v>
      </c>
    </row>
    <row r="2139" spans="1:16" ht="25.5">
      <c r="A2139" t="s">
        <v>50</v>
      </c>
      <c s="34" t="s">
        <v>2978</v>
      </c>
      <c s="34" t="s">
        <v>2979</v>
      </c>
      <c s="35" t="s">
        <v>5</v>
      </c>
      <c s="6" t="s">
        <v>2980</v>
      </c>
      <c s="36" t="s">
        <v>532</v>
      </c>
      <c s="37">
        <v>53.49</v>
      </c>
      <c s="36">
        <v>0</v>
      </c>
      <c s="36">
        <f>ROUND(G2139*H2139,6)</f>
      </c>
      <c r="L2139" s="38">
        <v>0</v>
      </c>
      <c s="32">
        <f>ROUND(ROUND(L2139,2)*ROUND(G2139,3),2)</f>
      </c>
      <c s="36" t="s">
        <v>178</v>
      </c>
      <c>
        <f>(M2139*21)/100</f>
      </c>
      <c t="s">
        <v>28</v>
      </c>
    </row>
    <row r="2140" spans="1:5" ht="25.5">
      <c r="A2140" s="35" t="s">
        <v>57</v>
      </c>
      <c r="E2140" s="39" t="s">
        <v>2980</v>
      </c>
    </row>
    <row r="2141" spans="1:5" ht="63.75">
      <c r="A2141" s="35" t="s">
        <v>58</v>
      </c>
      <c r="E2141" s="41" t="s">
        <v>2981</v>
      </c>
    </row>
    <row r="2142" spans="1:5" ht="12.75">
      <c r="A2142" t="s">
        <v>60</v>
      </c>
      <c r="E2142" s="39" t="s">
        <v>5</v>
      </c>
    </row>
    <row r="2143" spans="1:16" ht="25.5">
      <c r="A2143" t="s">
        <v>50</v>
      </c>
      <c s="34" t="s">
        <v>2982</v>
      </c>
      <c s="34" t="s">
        <v>2983</v>
      </c>
      <c s="35" t="s">
        <v>5</v>
      </c>
      <c s="6" t="s">
        <v>2984</v>
      </c>
      <c s="36" t="s">
        <v>532</v>
      </c>
      <c s="37">
        <v>1602.13</v>
      </c>
      <c s="36">
        <v>0</v>
      </c>
      <c s="36">
        <f>ROUND(G2143*H2143,6)</f>
      </c>
      <c r="L2143" s="38">
        <v>0</v>
      </c>
      <c s="32">
        <f>ROUND(ROUND(L2143,2)*ROUND(G2143,3),2)</f>
      </c>
      <c s="36" t="s">
        <v>178</v>
      </c>
      <c>
        <f>(M2143*21)/100</f>
      </c>
      <c t="s">
        <v>28</v>
      </c>
    </row>
    <row r="2144" spans="1:5" ht="25.5">
      <c r="A2144" s="35" t="s">
        <v>57</v>
      </c>
      <c r="E2144" s="39" t="s">
        <v>2984</v>
      </c>
    </row>
    <row r="2145" spans="1:5" ht="229.5">
      <c r="A2145" s="35" t="s">
        <v>58</v>
      </c>
      <c r="E2145" s="41" t="s">
        <v>2985</v>
      </c>
    </row>
    <row r="2146" spans="1:5" ht="12.75">
      <c r="A2146" t="s">
        <v>60</v>
      </c>
      <c r="E2146" s="39" t="s">
        <v>5</v>
      </c>
    </row>
    <row r="2147" spans="1:16" ht="25.5">
      <c r="A2147" t="s">
        <v>50</v>
      </c>
      <c s="34" t="s">
        <v>2986</v>
      </c>
      <c s="34" t="s">
        <v>2987</v>
      </c>
      <c s="35" t="s">
        <v>5</v>
      </c>
      <c s="6" t="s">
        <v>2988</v>
      </c>
      <c s="36" t="s">
        <v>532</v>
      </c>
      <c s="37">
        <v>930</v>
      </c>
      <c s="36">
        <v>0</v>
      </c>
      <c s="36">
        <f>ROUND(G2147*H2147,6)</f>
      </c>
      <c r="L2147" s="38">
        <v>0</v>
      </c>
      <c s="32">
        <f>ROUND(ROUND(L2147,2)*ROUND(G2147,3),2)</f>
      </c>
      <c s="36" t="s">
        <v>178</v>
      </c>
      <c>
        <f>(M2147*21)/100</f>
      </c>
      <c t="s">
        <v>28</v>
      </c>
    </row>
    <row r="2148" spans="1:5" ht="25.5">
      <c r="A2148" s="35" t="s">
        <v>57</v>
      </c>
      <c r="E2148" s="39" t="s">
        <v>2988</v>
      </c>
    </row>
    <row r="2149" spans="1:5" ht="127.5">
      <c r="A2149" s="35" t="s">
        <v>58</v>
      </c>
      <c r="E2149" s="41" t="s">
        <v>2989</v>
      </c>
    </row>
    <row r="2150" spans="1:5" ht="12.75">
      <c r="A2150" t="s">
        <v>60</v>
      </c>
      <c r="E2150" s="39" t="s">
        <v>5</v>
      </c>
    </row>
    <row r="2151" spans="1:16" ht="38.25">
      <c r="A2151" t="s">
        <v>50</v>
      </c>
      <c s="34" t="s">
        <v>2990</v>
      </c>
      <c s="34" t="s">
        <v>2991</v>
      </c>
      <c s="35" t="s">
        <v>5</v>
      </c>
      <c s="6" t="s">
        <v>2992</v>
      </c>
      <c s="36" t="s">
        <v>214</v>
      </c>
      <c s="37">
        <v>62</v>
      </c>
      <c s="36">
        <v>0</v>
      </c>
      <c s="36">
        <f>ROUND(G2151*H2151,6)</f>
      </c>
      <c r="L2151" s="38">
        <v>0</v>
      </c>
      <c s="32">
        <f>ROUND(ROUND(L2151,2)*ROUND(G2151,3),2)</f>
      </c>
      <c s="36" t="s">
        <v>178</v>
      </c>
      <c>
        <f>(M2151*21)/100</f>
      </c>
      <c t="s">
        <v>28</v>
      </c>
    </row>
    <row r="2152" spans="1:5" ht="38.25">
      <c r="A2152" s="35" t="s">
        <v>57</v>
      </c>
      <c r="E2152" s="39" t="s">
        <v>2993</v>
      </c>
    </row>
    <row r="2153" spans="1:5" ht="89.25">
      <c r="A2153" s="35" t="s">
        <v>58</v>
      </c>
      <c r="E2153" s="41" t="s">
        <v>2994</v>
      </c>
    </row>
    <row r="2154" spans="1:5" ht="12.75">
      <c r="A2154" t="s">
        <v>60</v>
      </c>
      <c r="E2154" s="39" t="s">
        <v>5</v>
      </c>
    </row>
    <row r="2155" spans="1:16" ht="12.75">
      <c r="A2155" t="s">
        <v>50</v>
      </c>
      <c s="34" t="s">
        <v>2995</v>
      </c>
      <c s="34" t="s">
        <v>2996</v>
      </c>
      <c s="35" t="s">
        <v>5</v>
      </c>
      <c s="6" t="s">
        <v>2997</v>
      </c>
      <c s="36" t="s">
        <v>214</v>
      </c>
      <c s="37">
        <v>62</v>
      </c>
      <c s="36">
        <v>0</v>
      </c>
      <c s="36">
        <f>ROUND(G2155*H2155,6)</f>
      </c>
      <c r="L2155" s="38">
        <v>0</v>
      </c>
      <c s="32">
        <f>ROUND(ROUND(L2155,2)*ROUND(G2155,3),2)</f>
      </c>
      <c s="36" t="s">
        <v>178</v>
      </c>
      <c>
        <f>(M2155*21)/100</f>
      </c>
      <c t="s">
        <v>28</v>
      </c>
    </row>
    <row r="2156" spans="1:5" ht="12.75">
      <c r="A2156" s="35" t="s">
        <v>57</v>
      </c>
      <c r="E2156" s="39" t="s">
        <v>2997</v>
      </c>
    </row>
    <row r="2157" spans="1:5" ht="12.75">
      <c r="A2157" s="35" t="s">
        <v>58</v>
      </c>
      <c r="E2157" s="40" t="s">
        <v>5</v>
      </c>
    </row>
    <row r="2158" spans="1:5" ht="12.75">
      <c r="A2158" t="s">
        <v>60</v>
      </c>
      <c r="E2158" s="39" t="s">
        <v>5</v>
      </c>
    </row>
    <row r="2159" spans="1:16" ht="25.5">
      <c r="A2159" t="s">
        <v>50</v>
      </c>
      <c s="34" t="s">
        <v>2998</v>
      </c>
      <c s="34" t="s">
        <v>2999</v>
      </c>
      <c s="35" t="s">
        <v>5</v>
      </c>
      <c s="6" t="s">
        <v>3000</v>
      </c>
      <c s="36" t="s">
        <v>214</v>
      </c>
      <c s="37">
        <v>14</v>
      </c>
      <c s="36">
        <v>0</v>
      </c>
      <c s="36">
        <f>ROUND(G2159*H2159,6)</f>
      </c>
      <c r="L2159" s="38">
        <v>0</v>
      </c>
      <c s="32">
        <f>ROUND(ROUND(L2159,2)*ROUND(G2159,3),2)</f>
      </c>
      <c s="36" t="s">
        <v>178</v>
      </c>
      <c>
        <f>(M2159*21)/100</f>
      </c>
      <c t="s">
        <v>28</v>
      </c>
    </row>
    <row r="2160" spans="1:5" ht="25.5">
      <c r="A2160" s="35" t="s">
        <v>57</v>
      </c>
      <c r="E2160" s="39" t="s">
        <v>3000</v>
      </c>
    </row>
    <row r="2161" spans="1:5" ht="63.75">
      <c r="A2161" s="35" t="s">
        <v>58</v>
      </c>
      <c r="E2161" s="41" t="s">
        <v>3001</v>
      </c>
    </row>
    <row r="2162" spans="1:5" ht="12.75">
      <c r="A2162" t="s">
        <v>60</v>
      </c>
      <c r="E2162" s="39" t="s">
        <v>5</v>
      </c>
    </row>
    <row r="2163" spans="1:16" ht="25.5">
      <c r="A2163" t="s">
        <v>50</v>
      </c>
      <c s="34" t="s">
        <v>3002</v>
      </c>
      <c s="34" t="s">
        <v>3003</v>
      </c>
      <c s="35" t="s">
        <v>5</v>
      </c>
      <c s="6" t="s">
        <v>3004</v>
      </c>
      <c s="36" t="s">
        <v>214</v>
      </c>
      <c s="37">
        <v>14</v>
      </c>
      <c s="36">
        <v>0</v>
      </c>
      <c s="36">
        <f>ROUND(G2163*H2163,6)</f>
      </c>
      <c r="L2163" s="38">
        <v>0</v>
      </c>
      <c s="32">
        <f>ROUND(ROUND(L2163,2)*ROUND(G2163,3),2)</f>
      </c>
      <c s="36" t="s">
        <v>178</v>
      </c>
      <c>
        <f>(M2163*21)/100</f>
      </c>
      <c t="s">
        <v>28</v>
      </c>
    </row>
    <row r="2164" spans="1:5" ht="25.5">
      <c r="A2164" s="35" t="s">
        <v>57</v>
      </c>
      <c r="E2164" s="39" t="s">
        <v>3004</v>
      </c>
    </row>
    <row r="2165" spans="1:5" ht="12.75">
      <c r="A2165" s="35" t="s">
        <v>58</v>
      </c>
      <c r="E2165" s="40" t="s">
        <v>5</v>
      </c>
    </row>
    <row r="2166" spans="1:5" ht="12.75">
      <c r="A2166" t="s">
        <v>60</v>
      </c>
      <c r="E2166" s="39" t="s">
        <v>5</v>
      </c>
    </row>
    <row r="2167" spans="1:16" ht="38.25">
      <c r="A2167" t="s">
        <v>50</v>
      </c>
      <c s="34" t="s">
        <v>3005</v>
      </c>
      <c s="34" t="s">
        <v>2991</v>
      </c>
      <c s="35" t="s">
        <v>51</v>
      </c>
      <c s="6" t="s">
        <v>2992</v>
      </c>
      <c s="36" t="s">
        <v>214</v>
      </c>
      <c s="37">
        <v>24</v>
      </c>
      <c s="36">
        <v>0</v>
      </c>
      <c s="36">
        <f>ROUND(G2167*H2167,6)</f>
      </c>
      <c r="L2167" s="38">
        <v>0</v>
      </c>
      <c s="32">
        <f>ROUND(ROUND(L2167,2)*ROUND(G2167,3),2)</f>
      </c>
      <c s="36" t="s">
        <v>178</v>
      </c>
      <c>
        <f>(M2167*21)/100</f>
      </c>
      <c t="s">
        <v>28</v>
      </c>
    </row>
    <row r="2168" spans="1:5" ht="38.25">
      <c r="A2168" s="35" t="s">
        <v>57</v>
      </c>
      <c r="E2168" s="39" t="s">
        <v>2993</v>
      </c>
    </row>
    <row r="2169" spans="1:5" ht="51">
      <c r="A2169" s="35" t="s">
        <v>58</v>
      </c>
      <c r="E2169" s="41" t="s">
        <v>3006</v>
      </c>
    </row>
    <row r="2170" spans="1:5" ht="12.75">
      <c r="A2170" t="s">
        <v>60</v>
      </c>
      <c r="E2170" s="39" t="s">
        <v>5</v>
      </c>
    </row>
    <row r="2171" spans="1:16" ht="12.75">
      <c r="A2171" t="s">
        <v>50</v>
      </c>
      <c s="34" t="s">
        <v>3007</v>
      </c>
      <c s="34" t="s">
        <v>3008</v>
      </c>
      <c s="35" t="s">
        <v>5</v>
      </c>
      <c s="6" t="s">
        <v>3009</v>
      </c>
      <c s="36" t="s">
        <v>214</v>
      </c>
      <c s="37">
        <v>24</v>
      </c>
      <c s="36">
        <v>0</v>
      </c>
      <c s="36">
        <f>ROUND(G2171*H2171,6)</f>
      </c>
      <c r="L2171" s="38">
        <v>0</v>
      </c>
      <c s="32">
        <f>ROUND(ROUND(L2171,2)*ROUND(G2171,3),2)</f>
      </c>
      <c s="36" t="s">
        <v>178</v>
      </c>
      <c>
        <f>(M2171*21)/100</f>
      </c>
      <c t="s">
        <v>28</v>
      </c>
    </row>
    <row r="2172" spans="1:5" ht="12.75">
      <c r="A2172" s="35" t="s">
        <v>57</v>
      </c>
      <c r="E2172" s="39" t="s">
        <v>3009</v>
      </c>
    </row>
    <row r="2173" spans="1:5" ht="12.75">
      <c r="A2173" s="35" t="s">
        <v>58</v>
      </c>
      <c r="E2173" s="40" t="s">
        <v>5</v>
      </c>
    </row>
    <row r="2174" spans="1:5" ht="12.75">
      <c r="A2174" t="s">
        <v>60</v>
      </c>
      <c r="E2174" s="39" t="s">
        <v>5</v>
      </c>
    </row>
    <row r="2175" spans="1:16" ht="12.75">
      <c r="A2175" t="s">
        <v>50</v>
      </c>
      <c s="34" t="s">
        <v>3010</v>
      </c>
      <c s="34" t="s">
        <v>3011</v>
      </c>
      <c s="35" t="s">
        <v>5</v>
      </c>
      <c s="6" t="s">
        <v>3012</v>
      </c>
      <c s="36" t="s">
        <v>214</v>
      </c>
      <c s="37">
        <v>24</v>
      </c>
      <c s="36">
        <v>0</v>
      </c>
      <c s="36">
        <f>ROUND(G2175*H2175,6)</f>
      </c>
      <c r="L2175" s="38">
        <v>0</v>
      </c>
      <c s="32">
        <f>ROUND(ROUND(L2175,2)*ROUND(G2175,3),2)</f>
      </c>
      <c s="36" t="s">
        <v>178</v>
      </c>
      <c>
        <f>(M2175*21)/100</f>
      </c>
      <c t="s">
        <v>28</v>
      </c>
    </row>
    <row r="2176" spans="1:5" ht="12.75">
      <c r="A2176" s="35" t="s">
        <v>57</v>
      </c>
      <c r="E2176" s="39" t="s">
        <v>3012</v>
      </c>
    </row>
    <row r="2177" spans="1:5" ht="12.75">
      <c r="A2177" s="35" t="s">
        <v>58</v>
      </c>
      <c r="E2177" s="40" t="s">
        <v>5</v>
      </c>
    </row>
    <row r="2178" spans="1:5" ht="12.75">
      <c r="A2178" t="s">
        <v>60</v>
      </c>
      <c r="E2178" s="39" t="s">
        <v>5</v>
      </c>
    </row>
    <row r="2179" spans="1:16" ht="12.75">
      <c r="A2179" t="s">
        <v>50</v>
      </c>
      <c s="34" t="s">
        <v>3013</v>
      </c>
      <c s="34" t="s">
        <v>3014</v>
      </c>
      <c s="35" t="s">
        <v>5</v>
      </c>
      <c s="6" t="s">
        <v>3015</v>
      </c>
      <c s="36" t="s">
        <v>214</v>
      </c>
      <c s="37">
        <v>24</v>
      </c>
      <c s="36">
        <v>0</v>
      </c>
      <c s="36">
        <f>ROUND(G2179*H2179,6)</f>
      </c>
      <c r="L2179" s="38">
        <v>0</v>
      </c>
      <c s="32">
        <f>ROUND(ROUND(L2179,2)*ROUND(G2179,3),2)</f>
      </c>
      <c s="36" t="s">
        <v>56</v>
      </c>
      <c>
        <f>(M2179*21)/100</f>
      </c>
      <c t="s">
        <v>28</v>
      </c>
    </row>
    <row r="2180" spans="1:5" ht="12.75">
      <c r="A2180" s="35" t="s">
        <v>57</v>
      </c>
      <c r="E2180" s="39" t="s">
        <v>3015</v>
      </c>
    </row>
    <row r="2181" spans="1:5" ht="12.75">
      <c r="A2181" s="35" t="s">
        <v>58</v>
      </c>
      <c r="E2181" s="40" t="s">
        <v>5</v>
      </c>
    </row>
    <row r="2182" spans="1:5" ht="12.75">
      <c r="A2182" t="s">
        <v>60</v>
      </c>
      <c r="E2182" s="39" t="s">
        <v>5</v>
      </c>
    </row>
    <row r="2183" spans="1:16" ht="38.25">
      <c r="A2183" t="s">
        <v>50</v>
      </c>
      <c s="34" t="s">
        <v>3016</v>
      </c>
      <c s="34" t="s">
        <v>517</v>
      </c>
      <c s="35" t="s">
        <v>5</v>
      </c>
      <c s="6" t="s">
        <v>518</v>
      </c>
      <c s="36" t="s">
        <v>214</v>
      </c>
      <c s="37">
        <v>3</v>
      </c>
      <c s="36">
        <v>0</v>
      </c>
      <c s="36">
        <f>ROUND(G2183*H2183,6)</f>
      </c>
      <c r="L2183" s="38">
        <v>0</v>
      </c>
      <c s="32">
        <f>ROUND(ROUND(L2183,2)*ROUND(G2183,3),2)</f>
      </c>
      <c s="36" t="s">
        <v>178</v>
      </c>
      <c>
        <f>(M2183*21)/100</f>
      </c>
      <c t="s">
        <v>28</v>
      </c>
    </row>
    <row r="2184" spans="1:5" ht="38.25">
      <c r="A2184" s="35" t="s">
        <v>57</v>
      </c>
      <c r="E2184" s="39" t="s">
        <v>519</v>
      </c>
    </row>
    <row r="2185" spans="1:5" ht="89.25">
      <c r="A2185" s="35" t="s">
        <v>58</v>
      </c>
      <c r="E2185" s="41" t="s">
        <v>3017</v>
      </c>
    </row>
    <row r="2186" spans="1:5" ht="12.75">
      <c r="A2186" t="s">
        <v>60</v>
      </c>
      <c r="E2186" s="39" t="s">
        <v>5</v>
      </c>
    </row>
    <row r="2187" spans="1:13" ht="12.75">
      <c r="A2187" t="s">
        <v>47</v>
      </c>
      <c r="C2187" s="31" t="s">
        <v>1012</v>
      </c>
      <c r="E2187" s="33" t="s">
        <v>3018</v>
      </c>
      <c r="J2187" s="32">
        <f>0</f>
      </c>
      <c s="32">
        <f>0</f>
      </c>
      <c s="32">
        <f>0+L2188+L2192+L2196+L2200+L2204+L2208+L2212+L2216+L2220+L2224+L2228+L2232+L2236+L2240+L2244+L2248+L2252+L2256</f>
      </c>
      <c s="32">
        <f>0+M2188+M2192+M2196+M2200+M2204+M2208+M2212+M2216+M2220+M2224+M2228+M2232+M2236+M2240+M2244+M2248+M2252+M2256</f>
      </c>
    </row>
    <row r="2188" spans="1:16" ht="25.5">
      <c r="A2188" t="s">
        <v>50</v>
      </c>
      <c s="34" t="s">
        <v>3019</v>
      </c>
      <c s="34" t="s">
        <v>3020</v>
      </c>
      <c s="35" t="s">
        <v>5</v>
      </c>
      <c s="6" t="s">
        <v>3021</v>
      </c>
      <c s="36" t="s">
        <v>3022</v>
      </c>
      <c s="37">
        <v>180</v>
      </c>
      <c s="36">
        <v>0</v>
      </c>
      <c s="36">
        <f>ROUND(G2188*H2188,6)</f>
      </c>
      <c r="L2188" s="38">
        <v>0</v>
      </c>
      <c s="32">
        <f>ROUND(ROUND(L2188,2)*ROUND(G2188,3),2)</f>
      </c>
      <c s="36" t="s">
        <v>178</v>
      </c>
      <c>
        <f>(M2188*21)/100</f>
      </c>
      <c t="s">
        <v>28</v>
      </c>
    </row>
    <row r="2189" spans="1:5" ht="25.5">
      <c r="A2189" s="35" t="s">
        <v>57</v>
      </c>
      <c r="E2189" s="39" t="s">
        <v>3021</v>
      </c>
    </row>
    <row r="2190" spans="1:5" ht="63.75">
      <c r="A2190" s="35" t="s">
        <v>58</v>
      </c>
      <c r="E2190" s="41" t="s">
        <v>3023</v>
      </c>
    </row>
    <row r="2191" spans="1:5" ht="12.75">
      <c r="A2191" t="s">
        <v>60</v>
      </c>
      <c r="E2191" s="39" t="s">
        <v>5</v>
      </c>
    </row>
    <row r="2192" spans="1:16" ht="12.75">
      <c r="A2192" t="s">
        <v>50</v>
      </c>
      <c s="34" t="s">
        <v>3024</v>
      </c>
      <c s="34" t="s">
        <v>3025</v>
      </c>
      <c s="35" t="s">
        <v>5</v>
      </c>
      <c s="6" t="s">
        <v>3026</v>
      </c>
      <c s="36" t="s">
        <v>177</v>
      </c>
      <c s="37">
        <v>27</v>
      </c>
      <c s="36">
        <v>0</v>
      </c>
      <c s="36">
        <f>ROUND(G2192*H2192,6)</f>
      </c>
      <c r="L2192" s="38">
        <v>0</v>
      </c>
      <c s="32">
        <f>ROUND(ROUND(L2192,2)*ROUND(G2192,3),2)</f>
      </c>
      <c s="36" t="s">
        <v>178</v>
      </c>
      <c>
        <f>(M2192*21)/100</f>
      </c>
      <c t="s">
        <v>28</v>
      </c>
    </row>
    <row r="2193" spans="1:5" ht="12.75">
      <c r="A2193" s="35" t="s">
        <v>57</v>
      </c>
      <c r="E2193" s="39" t="s">
        <v>3026</v>
      </c>
    </row>
    <row r="2194" spans="1:5" ht="38.25">
      <c r="A2194" s="35" t="s">
        <v>58</v>
      </c>
      <c r="E2194" s="41" t="s">
        <v>3027</v>
      </c>
    </row>
    <row r="2195" spans="1:5" ht="12.75">
      <c r="A2195" t="s">
        <v>60</v>
      </c>
      <c r="E2195" s="39" t="s">
        <v>5</v>
      </c>
    </row>
    <row r="2196" spans="1:16" ht="25.5">
      <c r="A2196" t="s">
        <v>50</v>
      </c>
      <c s="34" t="s">
        <v>3028</v>
      </c>
      <c s="34" t="s">
        <v>3029</v>
      </c>
      <c s="35" t="s">
        <v>5</v>
      </c>
      <c s="6" t="s">
        <v>3030</v>
      </c>
      <c s="36" t="s">
        <v>177</v>
      </c>
      <c s="37">
        <v>2430</v>
      </c>
      <c s="36">
        <v>0</v>
      </c>
      <c s="36">
        <f>ROUND(G2196*H2196,6)</f>
      </c>
      <c r="L2196" s="38">
        <v>0</v>
      </c>
      <c s="32">
        <f>ROUND(ROUND(L2196,2)*ROUND(G2196,3),2)</f>
      </c>
      <c s="36" t="s">
        <v>178</v>
      </c>
      <c>
        <f>(M2196*21)/100</f>
      </c>
      <c t="s">
        <v>28</v>
      </c>
    </row>
    <row r="2197" spans="1:5" ht="25.5">
      <c r="A2197" s="35" t="s">
        <v>57</v>
      </c>
      <c r="E2197" s="39" t="s">
        <v>3030</v>
      </c>
    </row>
    <row r="2198" spans="1:5" ht="38.25">
      <c r="A2198" s="35" t="s">
        <v>58</v>
      </c>
      <c r="E2198" s="41" t="s">
        <v>3031</v>
      </c>
    </row>
    <row r="2199" spans="1:5" ht="12.75">
      <c r="A2199" t="s">
        <v>60</v>
      </c>
      <c r="E2199" s="39" t="s">
        <v>5</v>
      </c>
    </row>
    <row r="2200" spans="1:16" ht="25.5">
      <c r="A2200" t="s">
        <v>50</v>
      </c>
      <c s="34" t="s">
        <v>3032</v>
      </c>
      <c s="34" t="s">
        <v>3033</v>
      </c>
      <c s="35" t="s">
        <v>5</v>
      </c>
      <c s="6" t="s">
        <v>3034</v>
      </c>
      <c s="36" t="s">
        <v>532</v>
      </c>
      <c s="37">
        <v>2454.164</v>
      </c>
      <c s="36">
        <v>0</v>
      </c>
      <c s="36">
        <f>ROUND(G2200*H2200,6)</f>
      </c>
      <c r="L2200" s="38">
        <v>0</v>
      </c>
      <c s="32">
        <f>ROUND(ROUND(L2200,2)*ROUND(G2200,3),2)</f>
      </c>
      <c s="36" t="s">
        <v>178</v>
      </c>
      <c>
        <f>(M2200*21)/100</f>
      </c>
      <c t="s">
        <v>28</v>
      </c>
    </row>
    <row r="2201" spans="1:5" ht="25.5">
      <c r="A2201" s="35" t="s">
        <v>57</v>
      </c>
      <c r="E2201" s="39" t="s">
        <v>3034</v>
      </c>
    </row>
    <row r="2202" spans="1:5" ht="38.25">
      <c r="A2202" s="35" t="s">
        <v>58</v>
      </c>
      <c r="E2202" s="41" t="s">
        <v>3035</v>
      </c>
    </row>
    <row r="2203" spans="1:5" ht="12.75">
      <c r="A2203" t="s">
        <v>60</v>
      </c>
      <c r="E2203" s="39" t="s">
        <v>5</v>
      </c>
    </row>
    <row r="2204" spans="1:16" ht="25.5">
      <c r="A2204" t="s">
        <v>50</v>
      </c>
      <c s="34" t="s">
        <v>3036</v>
      </c>
      <c s="34" t="s">
        <v>3037</v>
      </c>
      <c s="35" t="s">
        <v>5</v>
      </c>
      <c s="6" t="s">
        <v>3038</v>
      </c>
      <c s="36" t="s">
        <v>539</v>
      </c>
      <c s="37">
        <v>607.131</v>
      </c>
      <c s="36">
        <v>0</v>
      </c>
      <c s="36">
        <f>ROUND(G2204*H2204,6)</f>
      </c>
      <c r="L2204" s="38">
        <v>0</v>
      </c>
      <c s="32">
        <f>ROUND(ROUND(L2204,2)*ROUND(G2204,3),2)</f>
      </c>
      <c s="36" t="s">
        <v>178</v>
      </c>
      <c>
        <f>(M2204*21)/100</f>
      </c>
      <c t="s">
        <v>28</v>
      </c>
    </row>
    <row r="2205" spans="1:5" ht="25.5">
      <c r="A2205" s="35" t="s">
        <v>57</v>
      </c>
      <c r="E2205" s="39" t="s">
        <v>3038</v>
      </c>
    </row>
    <row r="2206" spans="1:5" ht="38.25">
      <c r="A2206" s="35" t="s">
        <v>58</v>
      </c>
      <c r="E2206" s="41" t="s">
        <v>3039</v>
      </c>
    </row>
    <row r="2207" spans="1:5" ht="12.75">
      <c r="A2207" t="s">
        <v>60</v>
      </c>
      <c r="E2207" s="39" t="s">
        <v>5</v>
      </c>
    </row>
    <row r="2208" spans="1:16" ht="25.5">
      <c r="A2208" t="s">
        <v>50</v>
      </c>
      <c s="34" t="s">
        <v>3040</v>
      </c>
      <c s="34" t="s">
        <v>3041</v>
      </c>
      <c s="35" t="s">
        <v>5</v>
      </c>
      <c s="6" t="s">
        <v>3042</v>
      </c>
      <c s="36" t="s">
        <v>539</v>
      </c>
      <c s="37">
        <v>54641.79</v>
      </c>
      <c s="36">
        <v>0</v>
      </c>
      <c s="36">
        <f>ROUND(G2208*H2208,6)</f>
      </c>
      <c r="L2208" s="38">
        <v>0</v>
      </c>
      <c s="32">
        <f>ROUND(ROUND(L2208,2)*ROUND(G2208,3),2)</f>
      </c>
      <c s="36" t="s">
        <v>178</v>
      </c>
      <c>
        <f>(M2208*21)/100</f>
      </c>
      <c t="s">
        <v>28</v>
      </c>
    </row>
    <row r="2209" spans="1:5" ht="25.5">
      <c r="A2209" s="35" t="s">
        <v>57</v>
      </c>
      <c r="E2209" s="39" t="s">
        <v>3042</v>
      </c>
    </row>
    <row r="2210" spans="1:5" ht="38.25">
      <c r="A2210" s="35" t="s">
        <v>58</v>
      </c>
      <c r="E2210" s="41" t="s">
        <v>3043</v>
      </c>
    </row>
    <row r="2211" spans="1:5" ht="12.75">
      <c r="A2211" t="s">
        <v>60</v>
      </c>
      <c r="E2211" s="39" t="s">
        <v>5</v>
      </c>
    </row>
    <row r="2212" spans="1:16" ht="25.5">
      <c r="A2212" t="s">
        <v>50</v>
      </c>
      <c s="34" t="s">
        <v>3044</v>
      </c>
      <c s="34" t="s">
        <v>3045</v>
      </c>
      <c s="35" t="s">
        <v>5</v>
      </c>
      <c s="6" t="s">
        <v>3046</v>
      </c>
      <c s="36" t="s">
        <v>539</v>
      </c>
      <c s="37">
        <v>607.131</v>
      </c>
      <c s="36">
        <v>0</v>
      </c>
      <c s="36">
        <f>ROUND(G2212*H2212,6)</f>
      </c>
      <c r="L2212" s="38">
        <v>0</v>
      </c>
      <c s="32">
        <f>ROUND(ROUND(L2212,2)*ROUND(G2212,3),2)</f>
      </c>
      <c s="36" t="s">
        <v>178</v>
      </c>
      <c>
        <f>(M2212*21)/100</f>
      </c>
      <c t="s">
        <v>28</v>
      </c>
    </row>
    <row r="2213" spans="1:5" ht="25.5">
      <c r="A2213" s="35" t="s">
        <v>57</v>
      </c>
      <c r="E2213" s="39" t="s">
        <v>3046</v>
      </c>
    </row>
    <row r="2214" spans="1:5" ht="12.75">
      <c r="A2214" s="35" t="s">
        <v>58</v>
      </c>
      <c r="E2214" s="40" t="s">
        <v>5</v>
      </c>
    </row>
    <row r="2215" spans="1:5" ht="12.75">
      <c r="A2215" t="s">
        <v>60</v>
      </c>
      <c r="E2215" s="39" t="s">
        <v>5</v>
      </c>
    </row>
    <row r="2216" spans="1:16" ht="25.5">
      <c r="A2216" t="s">
        <v>50</v>
      </c>
      <c s="34" t="s">
        <v>3047</v>
      </c>
      <c s="34" t="s">
        <v>3048</v>
      </c>
      <c s="35" t="s">
        <v>5</v>
      </c>
      <c s="6" t="s">
        <v>3049</v>
      </c>
      <c s="36" t="s">
        <v>532</v>
      </c>
      <c s="37">
        <v>395.955</v>
      </c>
      <c s="36">
        <v>0</v>
      </c>
      <c s="36">
        <f>ROUND(G2216*H2216,6)</f>
      </c>
      <c r="L2216" s="38">
        <v>0</v>
      </c>
      <c s="32">
        <f>ROUND(ROUND(L2216,2)*ROUND(G2216,3),2)</f>
      </c>
      <c s="36" t="s">
        <v>178</v>
      </c>
      <c>
        <f>(M2216*21)/100</f>
      </c>
      <c t="s">
        <v>28</v>
      </c>
    </row>
    <row r="2217" spans="1:5" ht="25.5">
      <c r="A2217" s="35" t="s">
        <v>57</v>
      </c>
      <c r="E2217" s="39" t="s">
        <v>3049</v>
      </c>
    </row>
    <row r="2218" spans="1:5" ht="25.5">
      <c r="A2218" s="35" t="s">
        <v>58</v>
      </c>
      <c r="E2218" s="40" t="s">
        <v>3050</v>
      </c>
    </row>
    <row r="2219" spans="1:5" ht="12.75">
      <c r="A2219" t="s">
        <v>60</v>
      </c>
      <c r="E2219" s="39" t="s">
        <v>5</v>
      </c>
    </row>
    <row r="2220" spans="1:16" ht="25.5">
      <c r="A2220" t="s">
        <v>50</v>
      </c>
      <c s="34" t="s">
        <v>3051</v>
      </c>
      <c s="34" t="s">
        <v>3052</v>
      </c>
      <c s="35" t="s">
        <v>5</v>
      </c>
      <c s="6" t="s">
        <v>3053</v>
      </c>
      <c s="36" t="s">
        <v>532</v>
      </c>
      <c s="37">
        <v>35635.95</v>
      </c>
      <c s="36">
        <v>0</v>
      </c>
      <c s="36">
        <f>ROUND(G2220*H2220,6)</f>
      </c>
      <c r="L2220" s="38">
        <v>0</v>
      </c>
      <c s="32">
        <f>ROUND(ROUND(L2220,2)*ROUND(G2220,3),2)</f>
      </c>
      <c s="36" t="s">
        <v>178</v>
      </c>
      <c>
        <f>(M2220*21)/100</f>
      </c>
      <c t="s">
        <v>28</v>
      </c>
    </row>
    <row r="2221" spans="1:5" ht="25.5">
      <c r="A2221" s="35" t="s">
        <v>57</v>
      </c>
      <c r="E2221" s="39" t="s">
        <v>3053</v>
      </c>
    </row>
    <row r="2222" spans="1:5" ht="25.5">
      <c r="A2222" s="35" t="s">
        <v>58</v>
      </c>
      <c r="E2222" s="40" t="s">
        <v>3054</v>
      </c>
    </row>
    <row r="2223" spans="1:5" ht="12.75">
      <c r="A2223" t="s">
        <v>60</v>
      </c>
      <c r="E2223" s="39" t="s">
        <v>5</v>
      </c>
    </row>
    <row r="2224" spans="1:16" ht="25.5">
      <c r="A2224" t="s">
        <v>50</v>
      </c>
      <c s="34" t="s">
        <v>3055</v>
      </c>
      <c s="34" t="s">
        <v>3056</v>
      </c>
      <c s="35" t="s">
        <v>5</v>
      </c>
      <c s="6" t="s">
        <v>3057</v>
      </c>
      <c s="36" t="s">
        <v>532</v>
      </c>
      <c s="37">
        <v>395.955</v>
      </c>
      <c s="36">
        <v>0</v>
      </c>
      <c s="36">
        <f>ROUND(G2224*H2224,6)</f>
      </c>
      <c r="L2224" s="38">
        <v>0</v>
      </c>
      <c s="32">
        <f>ROUND(ROUND(L2224,2)*ROUND(G2224,3),2)</f>
      </c>
      <c s="36" t="s">
        <v>178</v>
      </c>
      <c>
        <f>(M2224*21)/100</f>
      </c>
      <c t="s">
        <v>28</v>
      </c>
    </row>
    <row r="2225" spans="1:5" ht="25.5">
      <c r="A2225" s="35" t="s">
        <v>57</v>
      </c>
      <c r="E2225" s="39" t="s">
        <v>3057</v>
      </c>
    </row>
    <row r="2226" spans="1:5" ht="12.75">
      <c r="A2226" s="35" t="s">
        <v>58</v>
      </c>
      <c r="E2226" s="40" t="s">
        <v>5</v>
      </c>
    </row>
    <row r="2227" spans="1:5" ht="12.75">
      <c r="A2227" t="s">
        <v>60</v>
      </c>
      <c r="E2227" s="39" t="s">
        <v>5</v>
      </c>
    </row>
    <row r="2228" spans="1:16" ht="25.5">
      <c r="A2228" t="s">
        <v>50</v>
      </c>
      <c s="34" t="s">
        <v>3058</v>
      </c>
      <c s="34" t="s">
        <v>3059</v>
      </c>
      <c s="35" t="s">
        <v>5</v>
      </c>
      <c s="6" t="s">
        <v>3060</v>
      </c>
      <c s="36" t="s">
        <v>532</v>
      </c>
      <c s="37">
        <v>1438.165</v>
      </c>
      <c s="36">
        <v>0</v>
      </c>
      <c s="36">
        <f>ROUND(G2228*H2228,6)</f>
      </c>
      <c r="L2228" s="38">
        <v>0</v>
      </c>
      <c s="32">
        <f>ROUND(ROUND(L2228,2)*ROUND(G2228,3),2)</f>
      </c>
      <c s="36" t="s">
        <v>178</v>
      </c>
      <c>
        <f>(M2228*21)/100</f>
      </c>
      <c t="s">
        <v>28</v>
      </c>
    </row>
    <row r="2229" spans="1:5" ht="25.5">
      <c r="A2229" s="35" t="s">
        <v>57</v>
      </c>
      <c r="E2229" s="39" t="s">
        <v>3060</v>
      </c>
    </row>
    <row r="2230" spans="1:5" ht="229.5">
      <c r="A2230" s="35" t="s">
        <v>58</v>
      </c>
      <c r="E2230" s="41" t="s">
        <v>3061</v>
      </c>
    </row>
    <row r="2231" spans="1:5" ht="12.75">
      <c r="A2231" t="s">
        <v>60</v>
      </c>
      <c r="E2231" s="39" t="s">
        <v>5</v>
      </c>
    </row>
    <row r="2232" spans="1:16" ht="25.5">
      <c r="A2232" t="s">
        <v>50</v>
      </c>
      <c s="34" t="s">
        <v>3062</v>
      </c>
      <c s="34" t="s">
        <v>3063</v>
      </c>
      <c s="35" t="s">
        <v>5</v>
      </c>
      <c s="6" t="s">
        <v>3064</v>
      </c>
      <c s="36" t="s">
        <v>532</v>
      </c>
      <c s="37">
        <v>129434.85</v>
      </c>
      <c s="36">
        <v>0</v>
      </c>
      <c s="36">
        <f>ROUND(G2232*H2232,6)</f>
      </c>
      <c r="L2232" s="38">
        <v>0</v>
      </c>
      <c s="32">
        <f>ROUND(ROUND(L2232,2)*ROUND(G2232,3),2)</f>
      </c>
      <c s="36" t="s">
        <v>178</v>
      </c>
      <c>
        <f>(M2232*21)/100</f>
      </c>
      <c t="s">
        <v>28</v>
      </c>
    </row>
    <row r="2233" spans="1:5" ht="38.25">
      <c r="A2233" s="35" t="s">
        <v>57</v>
      </c>
      <c r="E2233" s="39" t="s">
        <v>3065</v>
      </c>
    </row>
    <row r="2234" spans="1:5" ht="38.25">
      <c r="A2234" s="35" t="s">
        <v>58</v>
      </c>
      <c r="E2234" s="41" t="s">
        <v>3066</v>
      </c>
    </row>
    <row r="2235" spans="1:5" ht="12.75">
      <c r="A2235" t="s">
        <v>60</v>
      </c>
      <c r="E2235" s="39" t="s">
        <v>5</v>
      </c>
    </row>
    <row r="2236" spans="1:16" ht="25.5">
      <c r="A2236" t="s">
        <v>50</v>
      </c>
      <c s="34" t="s">
        <v>3067</v>
      </c>
      <c s="34" t="s">
        <v>3068</v>
      </c>
      <c s="35" t="s">
        <v>5</v>
      </c>
      <c s="6" t="s">
        <v>3069</v>
      </c>
      <c s="36" t="s">
        <v>532</v>
      </c>
      <c s="37">
        <v>1438.165</v>
      </c>
      <c s="36">
        <v>0</v>
      </c>
      <c s="36">
        <f>ROUND(G2236*H2236,6)</f>
      </c>
      <c r="L2236" s="38">
        <v>0</v>
      </c>
      <c s="32">
        <f>ROUND(ROUND(L2236,2)*ROUND(G2236,3),2)</f>
      </c>
      <c s="36" t="s">
        <v>178</v>
      </c>
      <c>
        <f>(M2236*21)/100</f>
      </c>
      <c t="s">
        <v>28</v>
      </c>
    </row>
    <row r="2237" spans="1:5" ht="25.5">
      <c r="A2237" s="35" t="s">
        <v>57</v>
      </c>
      <c r="E2237" s="39" t="s">
        <v>3070</v>
      </c>
    </row>
    <row r="2238" spans="1:5" ht="12.75">
      <c r="A2238" s="35" t="s">
        <v>58</v>
      </c>
      <c r="E2238" s="40" t="s">
        <v>5</v>
      </c>
    </row>
    <row r="2239" spans="1:5" ht="12.75">
      <c r="A2239" t="s">
        <v>60</v>
      </c>
      <c r="E2239" s="39" t="s">
        <v>5</v>
      </c>
    </row>
    <row r="2240" spans="1:16" ht="12.75">
      <c r="A2240" t="s">
        <v>50</v>
      </c>
      <c s="34" t="s">
        <v>3071</v>
      </c>
      <c s="34" t="s">
        <v>3072</v>
      </c>
      <c s="35" t="s">
        <v>5</v>
      </c>
      <c s="6" t="s">
        <v>3073</v>
      </c>
      <c s="36" t="s">
        <v>532</v>
      </c>
      <c s="37">
        <v>1438.165</v>
      </c>
      <c s="36">
        <v>0</v>
      </c>
      <c s="36">
        <f>ROUND(G2240*H2240,6)</f>
      </c>
      <c r="L2240" s="38">
        <v>0</v>
      </c>
      <c s="32">
        <f>ROUND(ROUND(L2240,2)*ROUND(G2240,3),2)</f>
      </c>
      <c s="36" t="s">
        <v>178</v>
      </c>
      <c>
        <f>(M2240*21)/100</f>
      </c>
      <c t="s">
        <v>28</v>
      </c>
    </row>
    <row r="2241" spans="1:5" ht="12.75">
      <c r="A2241" s="35" t="s">
        <v>57</v>
      </c>
      <c r="E2241" s="39" t="s">
        <v>3073</v>
      </c>
    </row>
    <row r="2242" spans="1:5" ht="12.75">
      <c r="A2242" s="35" t="s">
        <v>58</v>
      </c>
      <c r="E2242" s="40" t="s">
        <v>5</v>
      </c>
    </row>
    <row r="2243" spans="1:5" ht="12.75">
      <c r="A2243" t="s">
        <v>60</v>
      </c>
      <c r="E2243" s="39" t="s">
        <v>5</v>
      </c>
    </row>
    <row r="2244" spans="1:16" ht="12.75">
      <c r="A2244" t="s">
        <v>50</v>
      </c>
      <c s="34" t="s">
        <v>3074</v>
      </c>
      <c s="34" t="s">
        <v>3075</v>
      </c>
      <c s="35" t="s">
        <v>5</v>
      </c>
      <c s="6" t="s">
        <v>3076</v>
      </c>
      <c s="36" t="s">
        <v>532</v>
      </c>
      <c s="37">
        <v>129434.85</v>
      </c>
      <c s="36">
        <v>0</v>
      </c>
      <c s="36">
        <f>ROUND(G2244*H2244,6)</f>
      </c>
      <c r="L2244" s="38">
        <v>0</v>
      </c>
      <c s="32">
        <f>ROUND(ROUND(L2244,2)*ROUND(G2244,3),2)</f>
      </c>
      <c s="36" t="s">
        <v>178</v>
      </c>
      <c>
        <f>(M2244*21)/100</f>
      </c>
      <c t="s">
        <v>28</v>
      </c>
    </row>
    <row r="2245" spans="1:5" ht="12.75">
      <c r="A2245" s="35" t="s">
        <v>57</v>
      </c>
      <c r="E2245" s="39" t="s">
        <v>3076</v>
      </c>
    </row>
    <row r="2246" spans="1:5" ht="25.5">
      <c r="A2246" s="35" t="s">
        <v>58</v>
      </c>
      <c r="E2246" s="40" t="s">
        <v>3077</v>
      </c>
    </row>
    <row r="2247" spans="1:5" ht="12.75">
      <c r="A2247" t="s">
        <v>60</v>
      </c>
      <c r="E2247" s="39" t="s">
        <v>5</v>
      </c>
    </row>
    <row r="2248" spans="1:16" ht="12.75">
      <c r="A2248" t="s">
        <v>50</v>
      </c>
      <c s="34" t="s">
        <v>3078</v>
      </c>
      <c s="34" t="s">
        <v>3079</v>
      </c>
      <c s="35" t="s">
        <v>5</v>
      </c>
      <c s="6" t="s">
        <v>3080</v>
      </c>
      <c s="36" t="s">
        <v>532</v>
      </c>
      <c s="37">
        <v>1438.165</v>
      </c>
      <c s="36">
        <v>0</v>
      </c>
      <c s="36">
        <f>ROUND(G2248*H2248,6)</f>
      </c>
      <c r="L2248" s="38">
        <v>0</v>
      </c>
      <c s="32">
        <f>ROUND(ROUND(L2248,2)*ROUND(G2248,3),2)</f>
      </c>
      <c s="36" t="s">
        <v>178</v>
      </c>
      <c>
        <f>(M2248*21)/100</f>
      </c>
      <c t="s">
        <v>28</v>
      </c>
    </row>
    <row r="2249" spans="1:5" ht="12.75">
      <c r="A2249" s="35" t="s">
        <v>57</v>
      </c>
      <c r="E2249" s="39" t="s">
        <v>3080</v>
      </c>
    </row>
    <row r="2250" spans="1:5" ht="12.75">
      <c r="A2250" s="35" t="s">
        <v>58</v>
      </c>
      <c r="E2250" s="40" t="s">
        <v>5</v>
      </c>
    </row>
    <row r="2251" spans="1:5" ht="12.75">
      <c r="A2251" t="s">
        <v>60</v>
      </c>
      <c r="E2251" s="39" t="s">
        <v>5</v>
      </c>
    </row>
    <row r="2252" spans="1:16" ht="12.75">
      <c r="A2252" t="s">
        <v>50</v>
      </c>
      <c s="34" t="s">
        <v>3081</v>
      </c>
      <c s="34" t="s">
        <v>511</v>
      </c>
      <c s="35" t="s">
        <v>5</v>
      </c>
      <c s="6" t="s">
        <v>3082</v>
      </c>
      <c s="36" t="s">
        <v>177</v>
      </c>
      <c s="37">
        <v>74.69</v>
      </c>
      <c s="36">
        <v>0</v>
      </c>
      <c s="36">
        <f>ROUND(G2252*H2252,6)</f>
      </c>
      <c r="L2252" s="38">
        <v>0</v>
      </c>
      <c s="32">
        <f>ROUND(ROUND(L2252,2)*ROUND(G2252,3),2)</f>
      </c>
      <c s="36" t="s">
        <v>56</v>
      </c>
      <c>
        <f>(M2252*21)/100</f>
      </c>
      <c t="s">
        <v>28</v>
      </c>
    </row>
    <row r="2253" spans="1:5" ht="12.75">
      <c r="A2253" s="35" t="s">
        <v>57</v>
      </c>
      <c r="E2253" s="39" t="s">
        <v>3082</v>
      </c>
    </row>
    <row r="2254" spans="1:5" ht="25.5">
      <c r="A2254" s="35" t="s">
        <v>58</v>
      </c>
      <c r="E2254" s="40" t="s">
        <v>3083</v>
      </c>
    </row>
    <row r="2255" spans="1:5" ht="12.75">
      <c r="A2255" t="s">
        <v>60</v>
      </c>
      <c r="E2255" s="39" t="s">
        <v>5</v>
      </c>
    </row>
    <row r="2256" spans="1:16" ht="12.75">
      <c r="A2256" t="s">
        <v>50</v>
      </c>
      <c s="34" t="s">
        <v>3084</v>
      </c>
      <c s="34" t="s">
        <v>3085</v>
      </c>
      <c s="35" t="s">
        <v>5</v>
      </c>
      <c s="6" t="s">
        <v>3086</v>
      </c>
      <c s="36" t="s">
        <v>214</v>
      </c>
      <c s="37">
        <v>1</v>
      </c>
      <c s="36">
        <v>0</v>
      </c>
      <c s="36">
        <f>ROUND(G2256*H2256,6)</f>
      </c>
      <c r="L2256" s="38">
        <v>0</v>
      </c>
      <c s="32">
        <f>ROUND(ROUND(L2256,2)*ROUND(G2256,3),2)</f>
      </c>
      <c s="36" t="s">
        <v>56</v>
      </c>
      <c>
        <f>(M2256*21)/100</f>
      </c>
      <c t="s">
        <v>28</v>
      </c>
    </row>
    <row r="2257" spans="1:5" ht="12.75">
      <c r="A2257" s="35" t="s">
        <v>57</v>
      </c>
      <c r="E2257" s="39" t="s">
        <v>3086</v>
      </c>
    </row>
    <row r="2258" spans="1:5" ht="12.75">
      <c r="A2258" s="35" t="s">
        <v>58</v>
      </c>
      <c r="E2258" s="40" t="s">
        <v>5</v>
      </c>
    </row>
    <row r="2259" spans="1:5" ht="12.75">
      <c r="A2259" t="s">
        <v>60</v>
      </c>
      <c r="E2259" s="39" t="s">
        <v>5</v>
      </c>
    </row>
    <row r="2260" spans="1:13" ht="12.75">
      <c r="A2260" t="s">
        <v>47</v>
      </c>
      <c r="C2260" s="31" t="s">
        <v>1016</v>
      </c>
      <c r="E2260" s="33" t="s">
        <v>3087</v>
      </c>
      <c r="J2260" s="32">
        <f>0</f>
      </c>
      <c s="32">
        <f>0</f>
      </c>
      <c s="32">
        <f>0+L2261</f>
      </c>
      <c s="32">
        <f>0+M2261</f>
      </c>
    </row>
    <row r="2261" spans="1:16" ht="25.5">
      <c r="A2261" t="s">
        <v>50</v>
      </c>
      <c s="34" t="s">
        <v>3088</v>
      </c>
      <c s="34" t="s">
        <v>3089</v>
      </c>
      <c s="35" t="s">
        <v>5</v>
      </c>
      <c s="6" t="s">
        <v>3090</v>
      </c>
      <c s="36" t="s">
        <v>140</v>
      </c>
      <c s="37">
        <v>1</v>
      </c>
      <c s="36">
        <v>0</v>
      </c>
      <c s="36">
        <f>ROUND(G2261*H2261,6)</f>
      </c>
      <c r="L2261" s="38">
        <v>0</v>
      </c>
      <c s="32">
        <f>ROUND(ROUND(L2261,2)*ROUND(G2261,3),2)</f>
      </c>
      <c s="36" t="s">
        <v>56</v>
      </c>
      <c>
        <f>(M2261*21)/100</f>
      </c>
      <c t="s">
        <v>28</v>
      </c>
    </row>
    <row r="2262" spans="1:5" ht="25.5">
      <c r="A2262" s="35" t="s">
        <v>57</v>
      </c>
      <c r="E2262" s="39" t="s">
        <v>3090</v>
      </c>
    </row>
    <row r="2263" spans="1:5" ht="63.75">
      <c r="A2263" s="35" t="s">
        <v>58</v>
      </c>
      <c r="E2263" s="41" t="s">
        <v>3091</v>
      </c>
    </row>
    <row r="2264" spans="1:5" ht="12.75">
      <c r="A2264" t="s">
        <v>60</v>
      </c>
      <c r="E2264" s="39" t="s">
        <v>5</v>
      </c>
    </row>
    <row r="2265" spans="1:13" ht="12.75">
      <c r="A2265" t="s">
        <v>47</v>
      </c>
      <c r="C2265" s="31" t="s">
        <v>981</v>
      </c>
      <c r="E2265" s="33" t="s">
        <v>982</v>
      </c>
      <c r="J2265" s="32">
        <f>0</f>
      </c>
      <c s="32">
        <f>0</f>
      </c>
      <c s="32">
        <f>0+L2266+L2270+L2274+L2278+L2282+L2286+L2290+L2294+L2298+L2302+L2306+L2310+L2314+L2318+L2322+L2326+L2330+L2334+L2338+L2342+L2346+L2350+L2354+L2358+L2362+L2366+L2370+L2374+L2378+L2382+L2386+L2390+L2394+L2398+L2402+L2406+L2410+L2414+L2418+L2422+L2426+L2430+L2434+L2438+L2442+L2446+L2450+L2454+L2458+L2462+L2466+L2470+L2474+L2478+L2482</f>
      </c>
      <c s="32">
        <f>0+M2266+M2270+M2274+M2278+M2282+M2286+M2290+M2294+M2298+M2302+M2306+M2310+M2314+M2318+M2322+M2326+M2330+M2334+M2338+M2342+M2346+M2350+M2354+M2358+M2362+M2366+M2370+M2374+M2378+M2382+M2386+M2390+M2394+M2398+M2402+M2406+M2410+M2414+M2418+M2422+M2426+M2430+M2434+M2438+M2442+M2446+M2450+M2454+M2458+M2462+M2466+M2470+M2474+M2478+M2482</f>
      </c>
    </row>
    <row r="2266" spans="1:16" ht="38.25">
      <c r="A2266" t="s">
        <v>50</v>
      </c>
      <c s="34" t="s">
        <v>3092</v>
      </c>
      <c s="34" t="s">
        <v>3093</v>
      </c>
      <c s="35" t="s">
        <v>5</v>
      </c>
      <c s="6" t="s">
        <v>3094</v>
      </c>
      <c s="36" t="s">
        <v>539</v>
      </c>
      <c s="37">
        <v>4.318</v>
      </c>
      <c s="36">
        <v>0</v>
      </c>
      <c s="36">
        <f>ROUND(G2266*H2266,6)</f>
      </c>
      <c r="L2266" s="38">
        <v>0</v>
      </c>
      <c s="32">
        <f>ROUND(ROUND(L2266,2)*ROUND(G2266,3),2)</f>
      </c>
      <c s="36" t="s">
        <v>178</v>
      </c>
      <c>
        <f>(M2266*21)/100</f>
      </c>
      <c t="s">
        <v>28</v>
      </c>
    </row>
    <row r="2267" spans="1:5" ht="38.25">
      <c r="A2267" s="35" t="s">
        <v>57</v>
      </c>
      <c r="E2267" s="39" t="s">
        <v>3095</v>
      </c>
    </row>
    <row r="2268" spans="1:5" ht="114.75">
      <c r="A2268" s="35" t="s">
        <v>58</v>
      </c>
      <c r="E2268" s="41" t="s">
        <v>3096</v>
      </c>
    </row>
    <row r="2269" spans="1:5" ht="12.75">
      <c r="A2269" t="s">
        <v>60</v>
      </c>
      <c r="E2269" s="39" t="s">
        <v>5</v>
      </c>
    </row>
    <row r="2270" spans="1:16" ht="38.25">
      <c r="A2270" t="s">
        <v>50</v>
      </c>
      <c s="34" t="s">
        <v>3097</v>
      </c>
      <c s="34" t="s">
        <v>3098</v>
      </c>
      <c s="35" t="s">
        <v>5</v>
      </c>
      <c s="6" t="s">
        <v>3099</v>
      </c>
      <c s="36" t="s">
        <v>214</v>
      </c>
      <c s="37">
        <v>2</v>
      </c>
      <c s="36">
        <v>0</v>
      </c>
      <c s="36">
        <f>ROUND(G2270*H2270,6)</f>
      </c>
      <c r="L2270" s="38">
        <v>0</v>
      </c>
      <c s="32">
        <f>ROUND(ROUND(L2270,2)*ROUND(G2270,3),2)</f>
      </c>
      <c s="36" t="s">
        <v>178</v>
      </c>
      <c>
        <f>(M2270*21)/100</f>
      </c>
      <c t="s">
        <v>28</v>
      </c>
    </row>
    <row r="2271" spans="1:5" ht="38.25">
      <c r="A2271" s="35" t="s">
        <v>57</v>
      </c>
      <c r="E2271" s="39" t="s">
        <v>3100</v>
      </c>
    </row>
    <row r="2272" spans="1:5" ht="63.75">
      <c r="A2272" s="35" t="s">
        <v>58</v>
      </c>
      <c r="E2272" s="41" t="s">
        <v>3101</v>
      </c>
    </row>
    <row r="2273" spans="1:5" ht="12.75">
      <c r="A2273" t="s">
        <v>60</v>
      </c>
      <c r="E2273" s="39" t="s">
        <v>5</v>
      </c>
    </row>
    <row r="2274" spans="1:16" ht="38.25">
      <c r="A2274" t="s">
        <v>50</v>
      </c>
      <c s="34" t="s">
        <v>3102</v>
      </c>
      <c s="34" t="s">
        <v>3103</v>
      </c>
      <c s="35" t="s">
        <v>5</v>
      </c>
      <c s="6" t="s">
        <v>3094</v>
      </c>
      <c s="36" t="s">
        <v>539</v>
      </c>
      <c s="37">
        <v>2.016</v>
      </c>
      <c s="36">
        <v>0</v>
      </c>
      <c s="36">
        <f>ROUND(G2274*H2274,6)</f>
      </c>
      <c r="L2274" s="38">
        <v>0</v>
      </c>
      <c s="32">
        <f>ROUND(ROUND(L2274,2)*ROUND(G2274,3),2)</f>
      </c>
      <c s="36" t="s">
        <v>178</v>
      </c>
      <c>
        <f>(M2274*21)/100</f>
      </c>
      <c t="s">
        <v>28</v>
      </c>
    </row>
    <row r="2275" spans="1:5" ht="38.25">
      <c r="A2275" s="35" t="s">
        <v>57</v>
      </c>
      <c r="E2275" s="39" t="s">
        <v>3104</v>
      </c>
    </row>
    <row r="2276" spans="1:5" ht="102">
      <c r="A2276" s="35" t="s">
        <v>58</v>
      </c>
      <c r="E2276" s="41" t="s">
        <v>3105</v>
      </c>
    </row>
    <row r="2277" spans="1:5" ht="12.75">
      <c r="A2277" t="s">
        <v>60</v>
      </c>
      <c r="E2277" s="39" t="s">
        <v>5</v>
      </c>
    </row>
    <row r="2278" spans="1:16" ht="38.25">
      <c r="A2278" t="s">
        <v>50</v>
      </c>
      <c s="34" t="s">
        <v>3106</v>
      </c>
      <c s="34" t="s">
        <v>3107</v>
      </c>
      <c s="35" t="s">
        <v>5</v>
      </c>
      <c s="6" t="s">
        <v>3108</v>
      </c>
      <c s="36" t="s">
        <v>539</v>
      </c>
      <c s="37">
        <v>9.121</v>
      </c>
      <c s="36">
        <v>0</v>
      </c>
      <c s="36">
        <f>ROUND(G2278*H2278,6)</f>
      </c>
      <c r="L2278" s="38">
        <v>0</v>
      </c>
      <c s="32">
        <f>ROUND(ROUND(L2278,2)*ROUND(G2278,3),2)</f>
      </c>
      <c s="36" t="s">
        <v>178</v>
      </c>
      <c>
        <f>(M2278*21)/100</f>
      </c>
      <c t="s">
        <v>28</v>
      </c>
    </row>
    <row r="2279" spans="1:5" ht="38.25">
      <c r="A2279" s="35" t="s">
        <v>57</v>
      </c>
      <c r="E2279" s="39" t="s">
        <v>3109</v>
      </c>
    </row>
    <row r="2280" spans="1:5" ht="255">
      <c r="A2280" s="35" t="s">
        <v>58</v>
      </c>
      <c r="E2280" s="41" t="s">
        <v>3110</v>
      </c>
    </row>
    <row r="2281" spans="1:5" ht="12.75">
      <c r="A2281" t="s">
        <v>60</v>
      </c>
      <c r="E2281" s="39" t="s">
        <v>5</v>
      </c>
    </row>
    <row r="2282" spans="1:16" ht="38.25">
      <c r="A2282" t="s">
        <v>50</v>
      </c>
      <c s="34" t="s">
        <v>3111</v>
      </c>
      <c s="34" t="s">
        <v>3112</v>
      </c>
      <c s="35" t="s">
        <v>5</v>
      </c>
      <c s="6" t="s">
        <v>3108</v>
      </c>
      <c s="36" t="s">
        <v>539</v>
      </c>
      <c s="37">
        <v>4.393</v>
      </c>
      <c s="36">
        <v>0</v>
      </c>
      <c s="36">
        <f>ROUND(G2282*H2282,6)</f>
      </c>
      <c r="L2282" s="38">
        <v>0</v>
      </c>
      <c s="32">
        <f>ROUND(ROUND(L2282,2)*ROUND(G2282,3),2)</f>
      </c>
      <c s="36" t="s">
        <v>178</v>
      </c>
      <c>
        <f>(M2282*21)/100</f>
      </c>
      <c t="s">
        <v>28</v>
      </c>
    </row>
    <row r="2283" spans="1:5" ht="38.25">
      <c r="A2283" s="35" t="s">
        <v>57</v>
      </c>
      <c r="E2283" s="39" t="s">
        <v>3113</v>
      </c>
    </row>
    <row r="2284" spans="1:5" ht="102">
      <c r="A2284" s="35" t="s">
        <v>58</v>
      </c>
      <c r="E2284" s="41" t="s">
        <v>3114</v>
      </c>
    </row>
    <row r="2285" spans="1:5" ht="12.75">
      <c r="A2285" t="s">
        <v>60</v>
      </c>
      <c r="E2285" s="39" t="s">
        <v>5</v>
      </c>
    </row>
    <row r="2286" spans="1:16" ht="25.5">
      <c r="A2286" t="s">
        <v>50</v>
      </c>
      <c s="34" t="s">
        <v>3115</v>
      </c>
      <c s="34" t="s">
        <v>3116</v>
      </c>
      <c s="35" t="s">
        <v>5</v>
      </c>
      <c s="6" t="s">
        <v>3117</v>
      </c>
      <c s="36" t="s">
        <v>214</v>
      </c>
      <c s="37">
        <v>2</v>
      </c>
      <c s="36">
        <v>0</v>
      </c>
      <c s="36">
        <f>ROUND(G2286*H2286,6)</f>
      </c>
      <c r="L2286" s="38">
        <v>0</v>
      </c>
      <c s="32">
        <f>ROUND(ROUND(L2286,2)*ROUND(G2286,3),2)</f>
      </c>
      <c s="36" t="s">
        <v>178</v>
      </c>
      <c>
        <f>(M2286*21)/100</f>
      </c>
      <c t="s">
        <v>28</v>
      </c>
    </row>
    <row r="2287" spans="1:5" ht="25.5">
      <c r="A2287" s="35" t="s">
        <v>57</v>
      </c>
      <c r="E2287" s="39" t="s">
        <v>3117</v>
      </c>
    </row>
    <row r="2288" spans="1:5" ht="63.75">
      <c r="A2288" s="35" t="s">
        <v>58</v>
      </c>
      <c r="E2288" s="41" t="s">
        <v>3118</v>
      </c>
    </row>
    <row r="2289" spans="1:5" ht="12.75">
      <c r="A2289" t="s">
        <v>60</v>
      </c>
      <c r="E2289" s="39" t="s">
        <v>5</v>
      </c>
    </row>
    <row r="2290" spans="1:16" ht="25.5">
      <c r="A2290" t="s">
        <v>50</v>
      </c>
      <c s="34" t="s">
        <v>3119</v>
      </c>
      <c s="34" t="s">
        <v>3116</v>
      </c>
      <c s="35" t="s">
        <v>51</v>
      </c>
      <c s="6" t="s">
        <v>3117</v>
      </c>
      <c s="36" t="s">
        <v>214</v>
      </c>
      <c s="37">
        <v>24</v>
      </c>
      <c s="36">
        <v>0</v>
      </c>
      <c s="36">
        <f>ROUND(G2290*H2290,6)</f>
      </c>
      <c r="L2290" s="38">
        <v>0</v>
      </c>
      <c s="32">
        <f>ROUND(ROUND(L2290,2)*ROUND(G2290,3),2)</f>
      </c>
      <c s="36" t="s">
        <v>178</v>
      </c>
      <c>
        <f>(M2290*21)/100</f>
      </c>
      <c t="s">
        <v>28</v>
      </c>
    </row>
    <row r="2291" spans="1:5" ht="25.5">
      <c r="A2291" s="35" t="s">
        <v>57</v>
      </c>
      <c r="E2291" s="39" t="s">
        <v>3117</v>
      </c>
    </row>
    <row r="2292" spans="1:5" ht="51">
      <c r="A2292" s="35" t="s">
        <v>58</v>
      </c>
      <c r="E2292" s="41" t="s">
        <v>3120</v>
      </c>
    </row>
    <row r="2293" spans="1:5" ht="12.75">
      <c r="A2293" t="s">
        <v>60</v>
      </c>
      <c r="E2293" s="39" t="s">
        <v>5</v>
      </c>
    </row>
    <row r="2294" spans="1:16" ht="25.5">
      <c r="A2294" t="s">
        <v>50</v>
      </c>
      <c s="34" t="s">
        <v>3121</v>
      </c>
      <c s="34" t="s">
        <v>3122</v>
      </c>
      <c s="35" t="s">
        <v>5</v>
      </c>
      <c s="6" t="s">
        <v>3123</v>
      </c>
      <c s="36" t="s">
        <v>177</v>
      </c>
      <c s="37">
        <v>7.8</v>
      </c>
      <c s="36">
        <v>0</v>
      </c>
      <c s="36">
        <f>ROUND(G2294*H2294,6)</f>
      </c>
      <c r="L2294" s="38">
        <v>0</v>
      </c>
      <c s="32">
        <f>ROUND(ROUND(L2294,2)*ROUND(G2294,3),2)</f>
      </c>
      <c s="36" t="s">
        <v>178</v>
      </c>
      <c>
        <f>(M2294*21)/100</f>
      </c>
      <c t="s">
        <v>28</v>
      </c>
    </row>
    <row r="2295" spans="1:5" ht="25.5">
      <c r="A2295" s="35" t="s">
        <v>57</v>
      </c>
      <c r="E2295" s="39" t="s">
        <v>3123</v>
      </c>
    </row>
    <row r="2296" spans="1:5" ht="76.5">
      <c r="A2296" s="35" t="s">
        <v>58</v>
      </c>
      <c r="E2296" s="41" t="s">
        <v>3124</v>
      </c>
    </row>
    <row r="2297" spans="1:5" ht="12.75">
      <c r="A2297" t="s">
        <v>60</v>
      </c>
      <c r="E2297" s="39" t="s">
        <v>5</v>
      </c>
    </row>
    <row r="2298" spans="1:16" ht="25.5">
      <c r="A2298" t="s">
        <v>50</v>
      </c>
      <c s="34" t="s">
        <v>3125</v>
      </c>
      <c s="34" t="s">
        <v>3126</v>
      </c>
      <c s="35" t="s">
        <v>5</v>
      </c>
      <c s="6" t="s">
        <v>3127</v>
      </c>
      <c s="36" t="s">
        <v>532</v>
      </c>
      <c s="37">
        <v>55.829</v>
      </c>
      <c s="36">
        <v>0</v>
      </c>
      <c s="36">
        <f>ROUND(G2298*H2298,6)</f>
      </c>
      <c r="L2298" s="38">
        <v>0</v>
      </c>
      <c s="32">
        <f>ROUND(ROUND(L2298,2)*ROUND(G2298,3),2)</f>
      </c>
      <c s="36" t="s">
        <v>178</v>
      </c>
      <c>
        <f>(M2298*21)/100</f>
      </c>
      <c t="s">
        <v>28</v>
      </c>
    </row>
    <row r="2299" spans="1:5" ht="38.25">
      <c r="A2299" s="35" t="s">
        <v>57</v>
      </c>
      <c r="E2299" s="39" t="s">
        <v>3128</v>
      </c>
    </row>
    <row r="2300" spans="1:5" ht="344.25">
      <c r="A2300" s="35" t="s">
        <v>58</v>
      </c>
      <c r="E2300" s="41" t="s">
        <v>3129</v>
      </c>
    </row>
    <row r="2301" spans="1:5" ht="12.75">
      <c r="A2301" t="s">
        <v>60</v>
      </c>
      <c r="E2301" s="39" t="s">
        <v>5</v>
      </c>
    </row>
    <row r="2302" spans="1:16" ht="38.25">
      <c r="A2302" t="s">
        <v>50</v>
      </c>
      <c s="34" t="s">
        <v>3130</v>
      </c>
      <c s="34" t="s">
        <v>3131</v>
      </c>
      <c s="35" t="s">
        <v>5</v>
      </c>
      <c s="6" t="s">
        <v>3132</v>
      </c>
      <c s="36" t="s">
        <v>177</v>
      </c>
      <c s="37">
        <v>46</v>
      </c>
      <c s="36">
        <v>0</v>
      </c>
      <c s="36">
        <f>ROUND(G2302*H2302,6)</f>
      </c>
      <c r="L2302" s="38">
        <v>0</v>
      </c>
      <c s="32">
        <f>ROUND(ROUND(L2302,2)*ROUND(G2302,3),2)</f>
      </c>
      <c s="36" t="s">
        <v>178</v>
      </c>
      <c>
        <f>(M2302*21)/100</f>
      </c>
      <c t="s">
        <v>28</v>
      </c>
    </row>
    <row r="2303" spans="1:5" ht="38.25">
      <c r="A2303" s="35" t="s">
        <v>57</v>
      </c>
      <c r="E2303" s="39" t="s">
        <v>3133</v>
      </c>
    </row>
    <row r="2304" spans="1:5" ht="114.75">
      <c r="A2304" s="35" t="s">
        <v>58</v>
      </c>
      <c r="E2304" s="41" t="s">
        <v>3134</v>
      </c>
    </row>
    <row r="2305" spans="1:5" ht="12.75">
      <c r="A2305" t="s">
        <v>60</v>
      </c>
      <c r="E2305" s="39" t="s">
        <v>5</v>
      </c>
    </row>
    <row r="2306" spans="1:16" ht="38.25">
      <c r="A2306" t="s">
        <v>50</v>
      </c>
      <c s="34" t="s">
        <v>3135</v>
      </c>
      <c s="34" t="s">
        <v>3136</v>
      </c>
      <c s="35" t="s">
        <v>5</v>
      </c>
      <c s="6" t="s">
        <v>3137</v>
      </c>
      <c s="36" t="s">
        <v>177</v>
      </c>
      <c s="37">
        <v>7.6</v>
      </c>
      <c s="36">
        <v>0</v>
      </c>
      <c s="36">
        <f>ROUND(G2306*H2306,6)</f>
      </c>
      <c r="L2306" s="38">
        <v>0</v>
      </c>
      <c s="32">
        <f>ROUND(ROUND(L2306,2)*ROUND(G2306,3),2)</f>
      </c>
      <c s="36" t="s">
        <v>178</v>
      </c>
      <c>
        <f>(M2306*21)/100</f>
      </c>
      <c t="s">
        <v>28</v>
      </c>
    </row>
    <row r="2307" spans="1:5" ht="38.25">
      <c r="A2307" s="35" t="s">
        <v>57</v>
      </c>
      <c r="E2307" s="39" t="s">
        <v>3138</v>
      </c>
    </row>
    <row r="2308" spans="1:5" ht="38.25">
      <c r="A2308" s="35" t="s">
        <v>58</v>
      </c>
      <c r="E2308" s="41" t="s">
        <v>3139</v>
      </c>
    </row>
    <row r="2309" spans="1:5" ht="12.75">
      <c r="A2309" t="s">
        <v>60</v>
      </c>
      <c r="E2309" s="39" t="s">
        <v>5</v>
      </c>
    </row>
    <row r="2310" spans="1:16" ht="38.25">
      <c r="A2310" t="s">
        <v>50</v>
      </c>
      <c s="34" t="s">
        <v>3140</v>
      </c>
      <c s="34" t="s">
        <v>3141</v>
      </c>
      <c s="35" t="s">
        <v>5</v>
      </c>
      <c s="6" t="s">
        <v>3142</v>
      </c>
      <c s="36" t="s">
        <v>177</v>
      </c>
      <c s="37">
        <v>7</v>
      </c>
      <c s="36">
        <v>0</v>
      </c>
      <c s="36">
        <f>ROUND(G2310*H2310,6)</f>
      </c>
      <c r="L2310" s="38">
        <v>0</v>
      </c>
      <c s="32">
        <f>ROUND(ROUND(L2310,2)*ROUND(G2310,3),2)</f>
      </c>
      <c s="36" t="s">
        <v>178</v>
      </c>
      <c>
        <f>(M2310*21)/100</f>
      </c>
      <c t="s">
        <v>28</v>
      </c>
    </row>
    <row r="2311" spans="1:5" ht="38.25">
      <c r="A2311" s="35" t="s">
        <v>57</v>
      </c>
      <c r="E2311" s="39" t="s">
        <v>3143</v>
      </c>
    </row>
    <row r="2312" spans="1:5" ht="38.25">
      <c r="A2312" s="35" t="s">
        <v>58</v>
      </c>
      <c r="E2312" s="41" t="s">
        <v>3144</v>
      </c>
    </row>
    <row r="2313" spans="1:5" ht="12.75">
      <c r="A2313" t="s">
        <v>60</v>
      </c>
      <c r="E2313" s="39" t="s">
        <v>5</v>
      </c>
    </row>
    <row r="2314" spans="1:16" ht="25.5">
      <c r="A2314" t="s">
        <v>50</v>
      </c>
      <c s="34" t="s">
        <v>3145</v>
      </c>
      <c s="34" t="s">
        <v>3146</v>
      </c>
      <c s="35" t="s">
        <v>5</v>
      </c>
      <c s="6" t="s">
        <v>3147</v>
      </c>
      <c s="36" t="s">
        <v>214</v>
      </c>
      <c s="37">
        <v>8</v>
      </c>
      <c s="36">
        <v>0</v>
      </c>
      <c s="36">
        <f>ROUND(G2314*H2314,6)</f>
      </c>
      <c r="L2314" s="38">
        <v>0</v>
      </c>
      <c s="32">
        <f>ROUND(ROUND(L2314,2)*ROUND(G2314,3),2)</f>
      </c>
      <c s="36" t="s">
        <v>178</v>
      </c>
      <c>
        <f>(M2314*21)/100</f>
      </c>
      <c t="s">
        <v>28</v>
      </c>
    </row>
    <row r="2315" spans="1:5" ht="25.5">
      <c r="A2315" s="35" t="s">
        <v>57</v>
      </c>
      <c r="E2315" s="39" t="s">
        <v>3147</v>
      </c>
    </row>
    <row r="2316" spans="1:5" ht="140.25">
      <c r="A2316" s="35" t="s">
        <v>58</v>
      </c>
      <c r="E2316" s="41" t="s">
        <v>3148</v>
      </c>
    </row>
    <row r="2317" spans="1:5" ht="12.75">
      <c r="A2317" t="s">
        <v>60</v>
      </c>
      <c r="E2317" s="39" t="s">
        <v>5</v>
      </c>
    </row>
    <row r="2318" spans="1:16" ht="12.75">
      <c r="A2318" t="s">
        <v>50</v>
      </c>
      <c s="34" t="s">
        <v>3149</v>
      </c>
      <c s="34" t="s">
        <v>3150</v>
      </c>
      <c s="35" t="s">
        <v>5</v>
      </c>
      <c s="6" t="s">
        <v>3151</v>
      </c>
      <c s="36" t="s">
        <v>177</v>
      </c>
      <c s="37">
        <v>10.94</v>
      </c>
      <c s="36">
        <v>0</v>
      </c>
      <c s="36">
        <f>ROUND(G2318*H2318,6)</f>
      </c>
      <c r="L2318" s="38">
        <v>0</v>
      </c>
      <c s="32">
        <f>ROUND(ROUND(L2318,2)*ROUND(G2318,3),2)</f>
      </c>
      <c s="36" t="s">
        <v>178</v>
      </c>
      <c>
        <f>(M2318*21)/100</f>
      </c>
      <c t="s">
        <v>28</v>
      </c>
    </row>
    <row r="2319" spans="1:5" ht="12.75">
      <c r="A2319" s="35" t="s">
        <v>57</v>
      </c>
      <c r="E2319" s="39" t="s">
        <v>3151</v>
      </c>
    </row>
    <row r="2320" spans="1:5" ht="63.75">
      <c r="A2320" s="35" t="s">
        <v>58</v>
      </c>
      <c r="E2320" s="41" t="s">
        <v>3152</v>
      </c>
    </row>
    <row r="2321" spans="1:5" ht="12.75">
      <c r="A2321" t="s">
        <v>60</v>
      </c>
      <c r="E2321" s="39" t="s">
        <v>5</v>
      </c>
    </row>
    <row r="2322" spans="1:16" ht="25.5">
      <c r="A2322" t="s">
        <v>50</v>
      </c>
      <c s="34" t="s">
        <v>3153</v>
      </c>
      <c s="34" t="s">
        <v>3154</v>
      </c>
      <c s="35" t="s">
        <v>5</v>
      </c>
      <c s="6" t="s">
        <v>3155</v>
      </c>
      <c s="36" t="s">
        <v>539</v>
      </c>
      <c s="37">
        <v>0.656</v>
      </c>
      <c s="36">
        <v>0</v>
      </c>
      <c s="36">
        <f>ROUND(G2322*H2322,6)</f>
      </c>
      <c r="L2322" s="38">
        <v>0</v>
      </c>
      <c s="32">
        <f>ROUND(ROUND(L2322,2)*ROUND(G2322,3),2)</f>
      </c>
      <c s="36" t="s">
        <v>178</v>
      </c>
      <c>
        <f>(M2322*21)/100</f>
      </c>
      <c t="s">
        <v>28</v>
      </c>
    </row>
    <row r="2323" spans="1:5" ht="25.5">
      <c r="A2323" s="35" t="s">
        <v>57</v>
      </c>
      <c r="E2323" s="39" t="s">
        <v>3155</v>
      </c>
    </row>
    <row r="2324" spans="1:5" ht="63.75">
      <c r="A2324" s="35" t="s">
        <v>58</v>
      </c>
      <c r="E2324" s="41" t="s">
        <v>3156</v>
      </c>
    </row>
    <row r="2325" spans="1:5" ht="12.75">
      <c r="A2325" t="s">
        <v>60</v>
      </c>
      <c r="E2325" s="39" t="s">
        <v>5</v>
      </c>
    </row>
    <row r="2326" spans="1:16" ht="25.5">
      <c r="A2326" t="s">
        <v>50</v>
      </c>
      <c s="34" t="s">
        <v>3157</v>
      </c>
      <c s="34" t="s">
        <v>3158</v>
      </c>
      <c s="35" t="s">
        <v>5</v>
      </c>
      <c s="6" t="s">
        <v>3159</v>
      </c>
      <c s="36" t="s">
        <v>539</v>
      </c>
      <c s="37">
        <v>0.656</v>
      </c>
      <c s="36">
        <v>0</v>
      </c>
      <c s="36">
        <f>ROUND(G2326*H2326,6)</f>
      </c>
      <c r="L2326" s="38">
        <v>0</v>
      </c>
      <c s="32">
        <f>ROUND(ROUND(L2326,2)*ROUND(G2326,3),2)</f>
      </c>
      <c s="36" t="s">
        <v>178</v>
      </c>
      <c>
        <f>(M2326*21)/100</f>
      </c>
      <c t="s">
        <v>28</v>
      </c>
    </row>
    <row r="2327" spans="1:5" ht="25.5">
      <c r="A2327" s="35" t="s">
        <v>57</v>
      </c>
      <c r="E2327" s="39" t="s">
        <v>3159</v>
      </c>
    </row>
    <row r="2328" spans="1:5" ht="25.5">
      <c r="A2328" s="35" t="s">
        <v>58</v>
      </c>
      <c r="E2328" s="40" t="s">
        <v>3160</v>
      </c>
    </row>
    <row r="2329" spans="1:5" ht="12.75">
      <c r="A2329" t="s">
        <v>60</v>
      </c>
      <c r="E2329" s="39" t="s">
        <v>5</v>
      </c>
    </row>
    <row r="2330" spans="1:16" ht="12.75">
      <c r="A2330" t="s">
        <v>50</v>
      </c>
      <c s="34" t="s">
        <v>3161</v>
      </c>
      <c s="34" t="s">
        <v>3162</v>
      </c>
      <c s="35" t="s">
        <v>5</v>
      </c>
      <c s="6" t="s">
        <v>3163</v>
      </c>
      <c s="36" t="s">
        <v>532</v>
      </c>
      <c s="37">
        <v>7.968</v>
      </c>
      <c s="36">
        <v>0</v>
      </c>
      <c s="36">
        <f>ROUND(G2330*H2330,6)</f>
      </c>
      <c r="L2330" s="38">
        <v>0</v>
      </c>
      <c s="32">
        <f>ROUND(ROUND(L2330,2)*ROUND(G2330,3),2)</f>
      </c>
      <c s="36" t="s">
        <v>178</v>
      </c>
      <c>
        <f>(M2330*21)/100</f>
      </c>
      <c t="s">
        <v>28</v>
      </c>
    </row>
    <row r="2331" spans="1:5" ht="12.75">
      <c r="A2331" s="35" t="s">
        <v>57</v>
      </c>
      <c r="E2331" s="39" t="s">
        <v>3163</v>
      </c>
    </row>
    <row r="2332" spans="1:5" ht="51">
      <c r="A2332" s="35" t="s">
        <v>58</v>
      </c>
      <c r="E2332" s="41" t="s">
        <v>3164</v>
      </c>
    </row>
    <row r="2333" spans="1:5" ht="12.75">
      <c r="A2333" t="s">
        <v>60</v>
      </c>
      <c r="E2333" s="39" t="s">
        <v>5</v>
      </c>
    </row>
    <row r="2334" spans="1:16" ht="12.75">
      <c r="A2334" t="s">
        <v>50</v>
      </c>
      <c s="34" t="s">
        <v>3165</v>
      </c>
      <c s="34" t="s">
        <v>3166</v>
      </c>
      <c s="35" t="s">
        <v>5</v>
      </c>
      <c s="6" t="s">
        <v>3167</v>
      </c>
      <c s="36" t="s">
        <v>214</v>
      </c>
      <c s="37">
        <v>4</v>
      </c>
      <c s="36">
        <v>0</v>
      </c>
      <c s="36">
        <f>ROUND(G2334*H2334,6)</f>
      </c>
      <c r="L2334" s="38">
        <v>0</v>
      </c>
      <c s="32">
        <f>ROUND(ROUND(L2334,2)*ROUND(G2334,3),2)</f>
      </c>
      <c s="36" t="s">
        <v>178</v>
      </c>
      <c>
        <f>(M2334*21)/100</f>
      </c>
      <c t="s">
        <v>28</v>
      </c>
    </row>
    <row r="2335" spans="1:5" ht="12.75">
      <c r="A2335" s="35" t="s">
        <v>57</v>
      </c>
      <c r="E2335" s="39" t="s">
        <v>3167</v>
      </c>
    </row>
    <row r="2336" spans="1:5" ht="63.75">
      <c r="A2336" s="35" t="s">
        <v>58</v>
      </c>
      <c r="E2336" s="41" t="s">
        <v>3168</v>
      </c>
    </row>
    <row r="2337" spans="1:5" ht="12.75">
      <c r="A2337" t="s">
        <v>60</v>
      </c>
      <c r="E2337" s="39" t="s">
        <v>5</v>
      </c>
    </row>
    <row r="2338" spans="1:16" ht="25.5">
      <c r="A2338" t="s">
        <v>50</v>
      </c>
      <c s="34" t="s">
        <v>3169</v>
      </c>
      <c s="34" t="s">
        <v>3170</v>
      </c>
      <c s="35" t="s">
        <v>5</v>
      </c>
      <c s="6" t="s">
        <v>3171</v>
      </c>
      <c s="36" t="s">
        <v>55</v>
      </c>
      <c s="37">
        <v>0.258</v>
      </c>
      <c s="36">
        <v>0</v>
      </c>
      <c s="36">
        <f>ROUND(G2338*H2338,6)</f>
      </c>
      <c r="L2338" s="38">
        <v>0</v>
      </c>
      <c s="32">
        <f>ROUND(ROUND(L2338,2)*ROUND(G2338,3),2)</f>
      </c>
      <c s="36" t="s">
        <v>178</v>
      </c>
      <c>
        <f>(M2338*21)/100</f>
      </c>
      <c t="s">
        <v>28</v>
      </c>
    </row>
    <row r="2339" spans="1:5" ht="25.5">
      <c r="A2339" s="35" t="s">
        <v>57</v>
      </c>
      <c r="E2339" s="39" t="s">
        <v>3171</v>
      </c>
    </row>
    <row r="2340" spans="1:5" ht="63.75">
      <c r="A2340" s="35" t="s">
        <v>58</v>
      </c>
      <c r="E2340" s="41" t="s">
        <v>3172</v>
      </c>
    </row>
    <row r="2341" spans="1:5" ht="12.75">
      <c r="A2341" t="s">
        <v>60</v>
      </c>
      <c r="E2341" s="39" t="s">
        <v>5</v>
      </c>
    </row>
    <row r="2342" spans="1:16" ht="25.5">
      <c r="A2342" t="s">
        <v>50</v>
      </c>
      <c s="34" t="s">
        <v>3173</v>
      </c>
      <c s="34" t="s">
        <v>3174</v>
      </c>
      <c s="35" t="s">
        <v>5</v>
      </c>
      <c s="6" t="s">
        <v>3175</v>
      </c>
      <c s="36" t="s">
        <v>532</v>
      </c>
      <c s="37">
        <v>51.568</v>
      </c>
      <c s="36">
        <v>0</v>
      </c>
      <c s="36">
        <f>ROUND(G2342*H2342,6)</f>
      </c>
      <c r="L2342" s="38">
        <v>0</v>
      </c>
      <c s="32">
        <f>ROUND(ROUND(L2342,2)*ROUND(G2342,3),2)</f>
      </c>
      <c s="36" t="s">
        <v>178</v>
      </c>
      <c>
        <f>(M2342*21)/100</f>
      </c>
      <c t="s">
        <v>28</v>
      </c>
    </row>
    <row r="2343" spans="1:5" ht="25.5">
      <c r="A2343" s="35" t="s">
        <v>57</v>
      </c>
      <c r="E2343" s="39" t="s">
        <v>3175</v>
      </c>
    </row>
    <row r="2344" spans="1:5" ht="229.5">
      <c r="A2344" s="35" t="s">
        <v>58</v>
      </c>
      <c r="E2344" s="41" t="s">
        <v>3176</v>
      </c>
    </row>
    <row r="2345" spans="1:5" ht="12.75">
      <c r="A2345" t="s">
        <v>60</v>
      </c>
      <c r="E2345" s="39" t="s">
        <v>5</v>
      </c>
    </row>
    <row r="2346" spans="1:16" ht="25.5">
      <c r="A2346" t="s">
        <v>50</v>
      </c>
      <c s="34" t="s">
        <v>3177</v>
      </c>
      <c s="34" t="s">
        <v>3178</v>
      </c>
      <c s="35" t="s">
        <v>5</v>
      </c>
      <c s="6" t="s">
        <v>3179</v>
      </c>
      <c s="36" t="s">
        <v>532</v>
      </c>
      <c s="37">
        <v>226.719</v>
      </c>
      <c s="36">
        <v>0</v>
      </c>
      <c s="36">
        <f>ROUND(G2346*H2346,6)</f>
      </c>
      <c r="L2346" s="38">
        <v>0</v>
      </c>
      <c s="32">
        <f>ROUND(ROUND(L2346,2)*ROUND(G2346,3),2)</f>
      </c>
      <c s="36" t="s">
        <v>178</v>
      </c>
      <c>
        <f>(M2346*21)/100</f>
      </c>
      <c t="s">
        <v>28</v>
      </c>
    </row>
    <row r="2347" spans="1:5" ht="25.5">
      <c r="A2347" s="35" t="s">
        <v>57</v>
      </c>
      <c r="E2347" s="39" t="s">
        <v>3179</v>
      </c>
    </row>
    <row r="2348" spans="1:5" ht="229.5">
      <c r="A2348" s="35" t="s">
        <v>58</v>
      </c>
      <c r="E2348" s="41" t="s">
        <v>3180</v>
      </c>
    </row>
    <row r="2349" spans="1:5" ht="12.75">
      <c r="A2349" t="s">
        <v>60</v>
      </c>
      <c r="E2349" s="39" t="s">
        <v>5</v>
      </c>
    </row>
    <row r="2350" spans="1:16" ht="38.25">
      <c r="A2350" t="s">
        <v>50</v>
      </c>
      <c s="34" t="s">
        <v>3181</v>
      </c>
      <c s="34" t="s">
        <v>3182</v>
      </c>
      <c s="35" t="s">
        <v>5</v>
      </c>
      <c s="6" t="s">
        <v>3183</v>
      </c>
      <c s="36" t="s">
        <v>532</v>
      </c>
      <c s="37">
        <v>9.014</v>
      </c>
      <c s="36">
        <v>0</v>
      </c>
      <c s="36">
        <f>ROUND(G2350*H2350,6)</f>
      </c>
      <c r="L2350" s="38">
        <v>0</v>
      </c>
      <c s="32">
        <f>ROUND(ROUND(L2350,2)*ROUND(G2350,3),2)</f>
      </c>
      <c s="36" t="s">
        <v>178</v>
      </c>
      <c>
        <f>(M2350*21)/100</f>
      </c>
      <c t="s">
        <v>28</v>
      </c>
    </row>
    <row r="2351" spans="1:5" ht="38.25">
      <c r="A2351" s="35" t="s">
        <v>57</v>
      </c>
      <c r="E2351" s="39" t="s">
        <v>3184</v>
      </c>
    </row>
    <row r="2352" spans="1:5" ht="76.5">
      <c r="A2352" s="35" t="s">
        <v>58</v>
      </c>
      <c r="E2352" s="41" t="s">
        <v>3185</v>
      </c>
    </row>
    <row r="2353" spans="1:5" ht="12.75">
      <c r="A2353" t="s">
        <v>60</v>
      </c>
      <c r="E2353" s="39" t="s">
        <v>5</v>
      </c>
    </row>
    <row r="2354" spans="1:16" ht="25.5">
      <c r="A2354" t="s">
        <v>50</v>
      </c>
      <c s="34" t="s">
        <v>3186</v>
      </c>
      <c s="34" t="s">
        <v>3187</v>
      </c>
      <c s="35" t="s">
        <v>5</v>
      </c>
      <c s="6" t="s">
        <v>3188</v>
      </c>
      <c s="36" t="s">
        <v>539</v>
      </c>
      <c s="37">
        <v>13.83</v>
      </c>
      <c s="36">
        <v>0</v>
      </c>
      <c s="36">
        <f>ROUND(G2354*H2354,6)</f>
      </c>
      <c r="L2354" s="38">
        <v>0</v>
      </c>
      <c s="32">
        <f>ROUND(ROUND(L2354,2)*ROUND(G2354,3),2)</f>
      </c>
      <c s="36" t="s">
        <v>178</v>
      </c>
      <c>
        <f>(M2354*21)/100</f>
      </c>
      <c t="s">
        <v>28</v>
      </c>
    </row>
    <row r="2355" spans="1:5" ht="25.5">
      <c r="A2355" s="35" t="s">
        <v>57</v>
      </c>
      <c r="E2355" s="39" t="s">
        <v>3188</v>
      </c>
    </row>
    <row r="2356" spans="1:5" ht="114.75">
      <c r="A2356" s="35" t="s">
        <v>58</v>
      </c>
      <c r="E2356" s="41" t="s">
        <v>3189</v>
      </c>
    </row>
    <row r="2357" spans="1:5" ht="12.75">
      <c r="A2357" t="s">
        <v>60</v>
      </c>
      <c r="E2357" s="39" t="s">
        <v>5</v>
      </c>
    </row>
    <row r="2358" spans="1:16" ht="25.5">
      <c r="A2358" t="s">
        <v>50</v>
      </c>
      <c s="34" t="s">
        <v>3190</v>
      </c>
      <c s="34" t="s">
        <v>3191</v>
      </c>
      <c s="35" t="s">
        <v>5</v>
      </c>
      <c s="6" t="s">
        <v>3192</v>
      </c>
      <c s="36" t="s">
        <v>532</v>
      </c>
      <c s="37">
        <v>40.41</v>
      </c>
      <c s="36">
        <v>0</v>
      </c>
      <c s="36">
        <f>ROUND(G2358*H2358,6)</f>
      </c>
      <c r="L2358" s="38">
        <v>0</v>
      </c>
      <c s="32">
        <f>ROUND(ROUND(L2358,2)*ROUND(G2358,3),2)</f>
      </c>
      <c s="36" t="s">
        <v>178</v>
      </c>
      <c>
        <f>(M2358*21)/100</f>
      </c>
      <c t="s">
        <v>28</v>
      </c>
    </row>
    <row r="2359" spans="1:5" ht="38.25">
      <c r="A2359" s="35" t="s">
        <v>57</v>
      </c>
      <c r="E2359" s="39" t="s">
        <v>3193</v>
      </c>
    </row>
    <row r="2360" spans="1:5" ht="229.5">
      <c r="A2360" s="35" t="s">
        <v>58</v>
      </c>
      <c r="E2360" s="41" t="s">
        <v>3194</v>
      </c>
    </row>
    <row r="2361" spans="1:5" ht="12.75">
      <c r="A2361" t="s">
        <v>60</v>
      </c>
      <c r="E2361" s="39" t="s">
        <v>5</v>
      </c>
    </row>
    <row r="2362" spans="1:16" ht="25.5">
      <c r="A2362" t="s">
        <v>50</v>
      </c>
      <c s="34" t="s">
        <v>3195</v>
      </c>
      <c s="34" t="s">
        <v>3196</v>
      </c>
      <c s="35" t="s">
        <v>5</v>
      </c>
      <c s="6" t="s">
        <v>3192</v>
      </c>
      <c s="36" t="s">
        <v>532</v>
      </c>
      <c s="37">
        <v>5.24</v>
      </c>
      <c s="36">
        <v>0</v>
      </c>
      <c s="36">
        <f>ROUND(G2362*H2362,6)</f>
      </c>
      <c r="L2362" s="38">
        <v>0</v>
      </c>
      <c s="32">
        <f>ROUND(ROUND(L2362,2)*ROUND(G2362,3),2)</f>
      </c>
      <c s="36" t="s">
        <v>178</v>
      </c>
      <c>
        <f>(M2362*21)/100</f>
      </c>
      <c t="s">
        <v>28</v>
      </c>
    </row>
    <row r="2363" spans="1:5" ht="38.25">
      <c r="A2363" s="35" t="s">
        <v>57</v>
      </c>
      <c r="E2363" s="39" t="s">
        <v>3197</v>
      </c>
    </row>
    <row r="2364" spans="1:5" ht="89.25">
      <c r="A2364" s="35" t="s">
        <v>58</v>
      </c>
      <c r="E2364" s="41" t="s">
        <v>3198</v>
      </c>
    </row>
    <row r="2365" spans="1:5" ht="12.75">
      <c r="A2365" t="s">
        <v>60</v>
      </c>
      <c r="E2365" s="39" t="s">
        <v>5</v>
      </c>
    </row>
    <row r="2366" spans="1:16" ht="25.5">
      <c r="A2366" t="s">
        <v>50</v>
      </c>
      <c s="34" t="s">
        <v>3199</v>
      </c>
      <c s="34" t="s">
        <v>3200</v>
      </c>
      <c s="35" t="s">
        <v>5</v>
      </c>
      <c s="6" t="s">
        <v>3201</v>
      </c>
      <c s="36" t="s">
        <v>177</v>
      </c>
      <c s="37">
        <v>6</v>
      </c>
      <c s="36">
        <v>0</v>
      </c>
      <c s="36">
        <f>ROUND(G2366*H2366,6)</f>
      </c>
      <c r="L2366" s="38">
        <v>0</v>
      </c>
      <c s="32">
        <f>ROUND(ROUND(L2366,2)*ROUND(G2366,3),2)</f>
      </c>
      <c s="36" t="s">
        <v>178</v>
      </c>
      <c>
        <f>(M2366*21)/100</f>
      </c>
      <c t="s">
        <v>28</v>
      </c>
    </row>
    <row r="2367" spans="1:5" ht="25.5">
      <c r="A2367" s="35" t="s">
        <v>57</v>
      </c>
      <c r="E2367" s="39" t="s">
        <v>3201</v>
      </c>
    </row>
    <row r="2368" spans="1:5" ht="51">
      <c r="A2368" s="35" t="s">
        <v>58</v>
      </c>
      <c r="E2368" s="41" t="s">
        <v>3202</v>
      </c>
    </row>
    <row r="2369" spans="1:5" ht="12.75">
      <c r="A2369" t="s">
        <v>60</v>
      </c>
      <c r="E2369" s="39" t="s">
        <v>5</v>
      </c>
    </row>
    <row r="2370" spans="1:16" ht="25.5">
      <c r="A2370" t="s">
        <v>50</v>
      </c>
      <c s="34" t="s">
        <v>3203</v>
      </c>
      <c s="34" t="s">
        <v>3204</v>
      </c>
      <c s="35" t="s">
        <v>5</v>
      </c>
      <c s="6" t="s">
        <v>3205</v>
      </c>
      <c s="36" t="s">
        <v>177</v>
      </c>
      <c s="37">
        <v>14.56</v>
      </c>
      <c s="36">
        <v>0</v>
      </c>
      <c s="36">
        <f>ROUND(G2370*H2370,6)</f>
      </c>
      <c r="L2370" s="38">
        <v>0</v>
      </c>
      <c s="32">
        <f>ROUND(ROUND(L2370,2)*ROUND(G2370,3),2)</f>
      </c>
      <c s="36" t="s">
        <v>178</v>
      </c>
      <c>
        <f>(M2370*21)/100</f>
      </c>
      <c t="s">
        <v>28</v>
      </c>
    </row>
    <row r="2371" spans="1:5" ht="25.5">
      <c r="A2371" s="35" t="s">
        <v>57</v>
      </c>
      <c r="E2371" s="39" t="s">
        <v>3205</v>
      </c>
    </row>
    <row r="2372" spans="1:5" ht="153">
      <c r="A2372" s="35" t="s">
        <v>58</v>
      </c>
      <c r="E2372" s="41" t="s">
        <v>3206</v>
      </c>
    </row>
    <row r="2373" spans="1:5" ht="12.75">
      <c r="A2373" t="s">
        <v>60</v>
      </c>
      <c r="E2373" s="39" t="s">
        <v>5</v>
      </c>
    </row>
    <row r="2374" spans="1:16" ht="25.5">
      <c r="A2374" t="s">
        <v>50</v>
      </c>
      <c s="34" t="s">
        <v>3207</v>
      </c>
      <c s="34" t="s">
        <v>3208</v>
      </c>
      <c s="35" t="s">
        <v>5</v>
      </c>
      <c s="6" t="s">
        <v>3209</v>
      </c>
      <c s="36" t="s">
        <v>177</v>
      </c>
      <c s="37">
        <v>3.66</v>
      </c>
      <c s="36">
        <v>0</v>
      </c>
      <c s="36">
        <f>ROUND(G2374*H2374,6)</f>
      </c>
      <c r="L2374" s="38">
        <v>0</v>
      </c>
      <c s="32">
        <f>ROUND(ROUND(L2374,2)*ROUND(G2374,3),2)</f>
      </c>
      <c s="36" t="s">
        <v>178</v>
      </c>
      <c>
        <f>(M2374*21)/100</f>
      </c>
      <c t="s">
        <v>28</v>
      </c>
    </row>
    <row r="2375" spans="1:5" ht="25.5">
      <c r="A2375" s="35" t="s">
        <v>57</v>
      </c>
      <c r="E2375" s="39" t="s">
        <v>3209</v>
      </c>
    </row>
    <row r="2376" spans="1:5" ht="63.75">
      <c r="A2376" s="35" t="s">
        <v>58</v>
      </c>
      <c r="E2376" s="41" t="s">
        <v>3210</v>
      </c>
    </row>
    <row r="2377" spans="1:5" ht="12.75">
      <c r="A2377" t="s">
        <v>60</v>
      </c>
      <c r="E2377" s="39" t="s">
        <v>5</v>
      </c>
    </row>
    <row r="2378" spans="1:16" ht="25.5">
      <c r="A2378" t="s">
        <v>50</v>
      </c>
      <c s="34" t="s">
        <v>3211</v>
      </c>
      <c s="34" t="s">
        <v>3212</v>
      </c>
      <c s="35" t="s">
        <v>5</v>
      </c>
      <c s="6" t="s">
        <v>3213</v>
      </c>
      <c s="36" t="s">
        <v>177</v>
      </c>
      <c s="37">
        <v>53.39</v>
      </c>
      <c s="36">
        <v>0</v>
      </c>
      <c s="36">
        <f>ROUND(G2378*H2378,6)</f>
      </c>
      <c r="L2378" s="38">
        <v>0</v>
      </c>
      <c s="32">
        <f>ROUND(ROUND(L2378,2)*ROUND(G2378,3),2)</f>
      </c>
      <c s="36" t="s">
        <v>178</v>
      </c>
      <c>
        <f>(M2378*21)/100</f>
      </c>
      <c t="s">
        <v>28</v>
      </c>
    </row>
    <row r="2379" spans="1:5" ht="25.5">
      <c r="A2379" s="35" t="s">
        <v>57</v>
      </c>
      <c r="E2379" s="39" t="s">
        <v>3213</v>
      </c>
    </row>
    <row r="2380" spans="1:5" ht="102">
      <c r="A2380" s="35" t="s">
        <v>58</v>
      </c>
      <c r="E2380" s="41" t="s">
        <v>3214</v>
      </c>
    </row>
    <row r="2381" spans="1:5" ht="12.75">
      <c r="A2381" t="s">
        <v>60</v>
      </c>
      <c r="E2381" s="39" t="s">
        <v>5</v>
      </c>
    </row>
    <row r="2382" spans="1:16" ht="25.5">
      <c r="A2382" t="s">
        <v>50</v>
      </c>
      <c s="34" t="s">
        <v>3215</v>
      </c>
      <c s="34" t="s">
        <v>3216</v>
      </c>
      <c s="35" t="s">
        <v>5</v>
      </c>
      <c s="6" t="s">
        <v>3217</v>
      </c>
      <c s="36" t="s">
        <v>177</v>
      </c>
      <c s="37">
        <v>9.19</v>
      </c>
      <c s="36">
        <v>0</v>
      </c>
      <c s="36">
        <f>ROUND(G2382*H2382,6)</f>
      </c>
      <c r="L2382" s="38">
        <v>0</v>
      </c>
      <c s="32">
        <f>ROUND(ROUND(L2382,2)*ROUND(G2382,3),2)</f>
      </c>
      <c s="36" t="s">
        <v>178</v>
      </c>
      <c>
        <f>(M2382*21)/100</f>
      </c>
      <c t="s">
        <v>28</v>
      </c>
    </row>
    <row r="2383" spans="1:5" ht="25.5">
      <c r="A2383" s="35" t="s">
        <v>57</v>
      </c>
      <c r="E2383" s="39" t="s">
        <v>3217</v>
      </c>
    </row>
    <row r="2384" spans="1:5" ht="63.75">
      <c r="A2384" s="35" t="s">
        <v>58</v>
      </c>
      <c r="E2384" s="41" t="s">
        <v>3218</v>
      </c>
    </row>
    <row r="2385" spans="1:5" ht="12.75">
      <c r="A2385" t="s">
        <v>60</v>
      </c>
      <c r="E2385" s="39" t="s">
        <v>5</v>
      </c>
    </row>
    <row r="2386" spans="1:16" ht="12.75">
      <c r="A2386" t="s">
        <v>50</v>
      </c>
      <c s="34" t="s">
        <v>3219</v>
      </c>
      <c s="34" t="s">
        <v>3220</v>
      </c>
      <c s="35" t="s">
        <v>5</v>
      </c>
      <c s="6" t="s">
        <v>3221</v>
      </c>
      <c s="36" t="s">
        <v>532</v>
      </c>
      <c s="37">
        <v>12.592</v>
      </c>
      <c s="36">
        <v>0</v>
      </c>
      <c s="36">
        <f>ROUND(G2386*H2386,6)</f>
      </c>
      <c r="L2386" s="38">
        <v>0</v>
      </c>
      <c s="32">
        <f>ROUND(ROUND(L2386,2)*ROUND(G2386,3),2)</f>
      </c>
      <c s="36" t="s">
        <v>178</v>
      </c>
      <c>
        <f>(M2386*21)/100</f>
      </c>
      <c t="s">
        <v>28</v>
      </c>
    </row>
    <row r="2387" spans="1:5" ht="12.75">
      <c r="A2387" s="35" t="s">
        <v>57</v>
      </c>
      <c r="E2387" s="39" t="s">
        <v>3221</v>
      </c>
    </row>
    <row r="2388" spans="1:5" ht="89.25">
      <c r="A2388" s="35" t="s">
        <v>58</v>
      </c>
      <c r="E2388" s="41" t="s">
        <v>3222</v>
      </c>
    </row>
    <row r="2389" spans="1:5" ht="12.75">
      <c r="A2389" t="s">
        <v>60</v>
      </c>
      <c r="E2389" s="39" t="s">
        <v>5</v>
      </c>
    </row>
    <row r="2390" spans="1:16" ht="25.5">
      <c r="A2390" t="s">
        <v>50</v>
      </c>
      <c s="34" t="s">
        <v>3223</v>
      </c>
      <c s="34" t="s">
        <v>3224</v>
      </c>
      <c s="35" t="s">
        <v>5</v>
      </c>
      <c s="6" t="s">
        <v>3225</v>
      </c>
      <c s="36" t="s">
        <v>532</v>
      </c>
      <c s="37">
        <v>426.65</v>
      </c>
      <c s="36">
        <v>0</v>
      </c>
      <c s="36">
        <f>ROUND(G2390*H2390,6)</f>
      </c>
      <c r="L2390" s="38">
        <v>0</v>
      </c>
      <c s="32">
        <f>ROUND(ROUND(L2390,2)*ROUND(G2390,3),2)</f>
      </c>
      <c s="36" t="s">
        <v>178</v>
      </c>
      <c>
        <f>(M2390*21)/100</f>
      </c>
      <c t="s">
        <v>28</v>
      </c>
    </row>
    <row r="2391" spans="1:5" ht="25.5">
      <c r="A2391" s="35" t="s">
        <v>57</v>
      </c>
      <c r="E2391" s="39" t="s">
        <v>3225</v>
      </c>
    </row>
    <row r="2392" spans="1:5" ht="51">
      <c r="A2392" s="35" t="s">
        <v>58</v>
      </c>
      <c r="E2392" s="41" t="s">
        <v>3226</v>
      </c>
    </row>
    <row r="2393" spans="1:5" ht="12.75">
      <c r="A2393" t="s">
        <v>60</v>
      </c>
      <c r="E2393" s="39" t="s">
        <v>5</v>
      </c>
    </row>
    <row r="2394" spans="1:16" ht="25.5">
      <c r="A2394" t="s">
        <v>50</v>
      </c>
      <c s="34" t="s">
        <v>3227</v>
      </c>
      <c s="34" t="s">
        <v>3228</v>
      </c>
      <c s="35" t="s">
        <v>5</v>
      </c>
      <c s="6" t="s">
        <v>3229</v>
      </c>
      <c s="36" t="s">
        <v>532</v>
      </c>
      <c s="37">
        <v>237.87</v>
      </c>
      <c s="36">
        <v>0</v>
      </c>
      <c s="36">
        <f>ROUND(G2394*H2394,6)</f>
      </c>
      <c r="L2394" s="38">
        <v>0</v>
      </c>
      <c s="32">
        <f>ROUND(ROUND(L2394,2)*ROUND(G2394,3),2)</f>
      </c>
      <c s="36" t="s">
        <v>178</v>
      </c>
      <c>
        <f>(M2394*21)/100</f>
      </c>
      <c t="s">
        <v>28</v>
      </c>
    </row>
    <row r="2395" spans="1:5" ht="25.5">
      <c r="A2395" s="35" t="s">
        <v>57</v>
      </c>
      <c r="E2395" s="39" t="s">
        <v>3229</v>
      </c>
    </row>
    <row r="2396" spans="1:5" ht="89.25">
      <c r="A2396" s="35" t="s">
        <v>58</v>
      </c>
      <c r="E2396" s="41" t="s">
        <v>3230</v>
      </c>
    </row>
    <row r="2397" spans="1:5" ht="12.75">
      <c r="A2397" t="s">
        <v>60</v>
      </c>
      <c r="E2397" s="39" t="s">
        <v>5</v>
      </c>
    </row>
    <row r="2398" spans="1:16" ht="25.5">
      <c r="A2398" t="s">
        <v>50</v>
      </c>
      <c s="34" t="s">
        <v>3231</v>
      </c>
      <c s="34" t="s">
        <v>3232</v>
      </c>
      <c s="35" t="s">
        <v>5</v>
      </c>
      <c s="6" t="s">
        <v>3233</v>
      </c>
      <c s="36" t="s">
        <v>539</v>
      </c>
      <c s="37">
        <v>33.897</v>
      </c>
      <c s="36">
        <v>0</v>
      </c>
      <c s="36">
        <f>ROUND(G2398*H2398,6)</f>
      </c>
      <c r="L2398" s="38">
        <v>0</v>
      </c>
      <c s="32">
        <f>ROUND(ROUND(L2398,2)*ROUND(G2398,3),2)</f>
      </c>
      <c s="36" t="s">
        <v>178</v>
      </c>
      <c>
        <f>(M2398*21)/100</f>
      </c>
      <c t="s">
        <v>28</v>
      </c>
    </row>
    <row r="2399" spans="1:5" ht="25.5">
      <c r="A2399" s="35" t="s">
        <v>57</v>
      </c>
      <c r="E2399" s="39" t="s">
        <v>3233</v>
      </c>
    </row>
    <row r="2400" spans="1:5" ht="89.25">
      <c r="A2400" s="35" t="s">
        <v>58</v>
      </c>
      <c r="E2400" s="41" t="s">
        <v>3234</v>
      </c>
    </row>
    <row r="2401" spans="1:5" ht="12.75">
      <c r="A2401" t="s">
        <v>60</v>
      </c>
      <c r="E2401" s="39" t="s">
        <v>5</v>
      </c>
    </row>
    <row r="2402" spans="1:16" ht="25.5">
      <c r="A2402" t="s">
        <v>50</v>
      </c>
      <c s="34" t="s">
        <v>3235</v>
      </c>
      <c s="34" t="s">
        <v>3236</v>
      </c>
      <c s="35" t="s">
        <v>5</v>
      </c>
      <c s="6" t="s">
        <v>3237</v>
      </c>
      <c s="36" t="s">
        <v>532</v>
      </c>
      <c s="37">
        <v>1.086</v>
      </c>
      <c s="36">
        <v>0</v>
      </c>
      <c s="36">
        <f>ROUND(G2402*H2402,6)</f>
      </c>
      <c r="L2402" s="38">
        <v>0</v>
      </c>
      <c s="32">
        <f>ROUND(ROUND(L2402,2)*ROUND(G2402,3),2)</f>
      </c>
      <c s="36" t="s">
        <v>178</v>
      </c>
      <c>
        <f>(M2402*21)/100</f>
      </c>
      <c t="s">
        <v>28</v>
      </c>
    </row>
    <row r="2403" spans="1:5" ht="25.5">
      <c r="A2403" s="35" t="s">
        <v>57</v>
      </c>
      <c r="E2403" s="39" t="s">
        <v>3237</v>
      </c>
    </row>
    <row r="2404" spans="1:5" ht="63.75">
      <c r="A2404" s="35" t="s">
        <v>58</v>
      </c>
      <c r="E2404" s="41" t="s">
        <v>3238</v>
      </c>
    </row>
    <row r="2405" spans="1:5" ht="12.75">
      <c r="A2405" t="s">
        <v>60</v>
      </c>
      <c r="E2405" s="39" t="s">
        <v>5</v>
      </c>
    </row>
    <row r="2406" spans="1:16" ht="12.75">
      <c r="A2406" t="s">
        <v>50</v>
      </c>
      <c s="34" t="s">
        <v>3239</v>
      </c>
      <c s="34" t="s">
        <v>1006</v>
      </c>
      <c s="35" t="s">
        <v>5</v>
      </c>
      <c s="6" t="s">
        <v>1007</v>
      </c>
      <c s="36" t="s">
        <v>532</v>
      </c>
      <c s="37">
        <v>1184.946</v>
      </c>
      <c s="36">
        <v>0</v>
      </c>
      <c s="36">
        <f>ROUND(G2406*H2406,6)</f>
      </c>
      <c r="L2406" s="38">
        <v>0</v>
      </c>
      <c s="32">
        <f>ROUND(ROUND(L2406,2)*ROUND(G2406,3),2)</f>
      </c>
      <c s="36" t="s">
        <v>178</v>
      </c>
      <c>
        <f>(M2406*21)/100</f>
      </c>
      <c t="s">
        <v>28</v>
      </c>
    </row>
    <row r="2407" spans="1:5" ht="12.75">
      <c r="A2407" s="35" t="s">
        <v>57</v>
      </c>
      <c r="E2407" s="39" t="s">
        <v>1007</v>
      </c>
    </row>
    <row r="2408" spans="1:5" ht="409.5">
      <c r="A2408" s="35" t="s">
        <v>58</v>
      </c>
      <c r="E2408" s="41" t="s">
        <v>3240</v>
      </c>
    </row>
    <row r="2409" spans="1:5" ht="12.75">
      <c r="A2409" t="s">
        <v>60</v>
      </c>
      <c r="E2409" s="39" t="s">
        <v>5</v>
      </c>
    </row>
    <row r="2410" spans="1:16" ht="25.5">
      <c r="A2410" t="s">
        <v>50</v>
      </c>
      <c s="34" t="s">
        <v>3241</v>
      </c>
      <c s="34" t="s">
        <v>3242</v>
      </c>
      <c s="35" t="s">
        <v>5</v>
      </c>
      <c s="6" t="s">
        <v>3243</v>
      </c>
      <c s="36" t="s">
        <v>532</v>
      </c>
      <c s="37">
        <v>101.372</v>
      </c>
      <c s="36">
        <v>0</v>
      </c>
      <c s="36">
        <f>ROUND(G2410*H2410,6)</f>
      </c>
      <c r="L2410" s="38">
        <v>0</v>
      </c>
      <c s="32">
        <f>ROUND(ROUND(L2410,2)*ROUND(G2410,3),2)</f>
      </c>
      <c s="36" t="s">
        <v>178</v>
      </c>
      <c>
        <f>(M2410*21)/100</f>
      </c>
      <c t="s">
        <v>28</v>
      </c>
    </row>
    <row r="2411" spans="1:5" ht="25.5">
      <c r="A2411" s="35" t="s">
        <v>57</v>
      </c>
      <c r="E2411" s="39" t="s">
        <v>3243</v>
      </c>
    </row>
    <row r="2412" spans="1:5" ht="216.75">
      <c r="A2412" s="35" t="s">
        <v>58</v>
      </c>
      <c r="E2412" s="41" t="s">
        <v>3244</v>
      </c>
    </row>
    <row r="2413" spans="1:5" ht="12.75">
      <c r="A2413" t="s">
        <v>60</v>
      </c>
      <c r="E2413" s="39" t="s">
        <v>5</v>
      </c>
    </row>
    <row r="2414" spans="1:16" ht="25.5">
      <c r="A2414" t="s">
        <v>50</v>
      </c>
      <c s="34" t="s">
        <v>3245</v>
      </c>
      <c s="34" t="s">
        <v>3246</v>
      </c>
      <c s="35" t="s">
        <v>5</v>
      </c>
      <c s="6" t="s">
        <v>3247</v>
      </c>
      <c s="36" t="s">
        <v>532</v>
      </c>
      <c s="37">
        <v>6.39</v>
      </c>
      <c s="36">
        <v>0</v>
      </c>
      <c s="36">
        <f>ROUND(G2414*H2414,6)</f>
      </c>
      <c r="L2414" s="38">
        <v>0</v>
      </c>
      <c s="32">
        <f>ROUND(ROUND(L2414,2)*ROUND(G2414,3),2)</f>
      </c>
      <c s="36" t="s">
        <v>178</v>
      </c>
      <c>
        <f>(M2414*21)/100</f>
      </c>
      <c t="s">
        <v>28</v>
      </c>
    </row>
    <row r="2415" spans="1:5" ht="25.5">
      <c r="A2415" s="35" t="s">
        <v>57</v>
      </c>
      <c r="E2415" s="39" t="s">
        <v>3247</v>
      </c>
    </row>
    <row r="2416" spans="1:5" ht="51">
      <c r="A2416" s="35" t="s">
        <v>58</v>
      </c>
      <c r="E2416" s="41" t="s">
        <v>3248</v>
      </c>
    </row>
    <row r="2417" spans="1:5" ht="12.75">
      <c r="A2417" t="s">
        <v>60</v>
      </c>
      <c r="E2417" s="39" t="s">
        <v>5</v>
      </c>
    </row>
    <row r="2418" spans="1:16" ht="25.5">
      <c r="A2418" t="s">
        <v>50</v>
      </c>
      <c s="34" t="s">
        <v>3249</v>
      </c>
      <c s="34" t="s">
        <v>3250</v>
      </c>
      <c s="35" t="s">
        <v>5</v>
      </c>
      <c s="6" t="s">
        <v>3251</v>
      </c>
      <c s="36" t="s">
        <v>532</v>
      </c>
      <c s="37">
        <v>155.18</v>
      </c>
      <c s="36">
        <v>0</v>
      </c>
      <c s="36">
        <f>ROUND(G2418*H2418,6)</f>
      </c>
      <c r="L2418" s="38">
        <v>0</v>
      </c>
      <c s="32">
        <f>ROUND(ROUND(L2418,2)*ROUND(G2418,3),2)</f>
      </c>
      <c s="36" t="s">
        <v>178</v>
      </c>
      <c>
        <f>(M2418*21)/100</f>
      </c>
      <c t="s">
        <v>28</v>
      </c>
    </row>
    <row r="2419" spans="1:5" ht="25.5">
      <c r="A2419" s="35" t="s">
        <v>57</v>
      </c>
      <c r="E2419" s="39" t="s">
        <v>3251</v>
      </c>
    </row>
    <row r="2420" spans="1:5" ht="114.75">
      <c r="A2420" s="35" t="s">
        <v>58</v>
      </c>
      <c r="E2420" s="41" t="s">
        <v>3252</v>
      </c>
    </row>
    <row r="2421" spans="1:5" ht="12.75">
      <c r="A2421" t="s">
        <v>60</v>
      </c>
      <c r="E2421" s="39" t="s">
        <v>5</v>
      </c>
    </row>
    <row r="2422" spans="1:16" ht="12.75">
      <c r="A2422" t="s">
        <v>50</v>
      </c>
      <c s="34" t="s">
        <v>3253</v>
      </c>
      <c s="34" t="s">
        <v>3254</v>
      </c>
      <c s="35" t="s">
        <v>5</v>
      </c>
      <c s="6" t="s">
        <v>3255</v>
      </c>
      <c s="36" t="s">
        <v>539</v>
      </c>
      <c s="37">
        <v>6.196</v>
      </c>
      <c s="36">
        <v>0</v>
      </c>
      <c s="36">
        <f>ROUND(G2422*H2422,6)</f>
      </c>
      <c r="L2422" s="38">
        <v>0</v>
      </c>
      <c s="32">
        <f>ROUND(ROUND(L2422,2)*ROUND(G2422,3),2)</f>
      </c>
      <c s="36" t="s">
        <v>178</v>
      </c>
      <c>
        <f>(M2422*21)/100</f>
      </c>
      <c t="s">
        <v>28</v>
      </c>
    </row>
    <row r="2423" spans="1:5" ht="12.75">
      <c r="A2423" s="35" t="s">
        <v>57</v>
      </c>
      <c r="E2423" s="39" t="s">
        <v>3255</v>
      </c>
    </row>
    <row r="2424" spans="1:5" ht="51">
      <c r="A2424" s="35" t="s">
        <v>58</v>
      </c>
      <c r="E2424" s="41" t="s">
        <v>3256</v>
      </c>
    </row>
    <row r="2425" spans="1:5" ht="12.75">
      <c r="A2425" t="s">
        <v>60</v>
      </c>
      <c r="E2425" s="39" t="s">
        <v>5</v>
      </c>
    </row>
    <row r="2426" spans="1:16" ht="25.5">
      <c r="A2426" t="s">
        <v>50</v>
      </c>
      <c s="34" t="s">
        <v>3257</v>
      </c>
      <c s="34" t="s">
        <v>3258</v>
      </c>
      <c s="35" t="s">
        <v>5</v>
      </c>
      <c s="6" t="s">
        <v>3259</v>
      </c>
      <c s="36" t="s">
        <v>532</v>
      </c>
      <c s="37">
        <v>174.98</v>
      </c>
      <c s="36">
        <v>0</v>
      </c>
      <c s="36">
        <f>ROUND(G2426*H2426,6)</f>
      </c>
      <c r="L2426" s="38">
        <v>0</v>
      </c>
      <c s="32">
        <f>ROUND(ROUND(L2426,2)*ROUND(G2426,3),2)</f>
      </c>
      <c s="36" t="s">
        <v>178</v>
      </c>
      <c>
        <f>(M2426*21)/100</f>
      </c>
      <c t="s">
        <v>28</v>
      </c>
    </row>
    <row r="2427" spans="1:5" ht="25.5">
      <c r="A2427" s="35" t="s">
        <v>57</v>
      </c>
      <c r="E2427" s="39" t="s">
        <v>3259</v>
      </c>
    </row>
    <row r="2428" spans="1:5" ht="318.75">
      <c r="A2428" s="35" t="s">
        <v>58</v>
      </c>
      <c r="E2428" s="41" t="s">
        <v>3260</v>
      </c>
    </row>
    <row r="2429" spans="1:5" ht="12.75">
      <c r="A2429" t="s">
        <v>60</v>
      </c>
      <c r="E2429" s="39" t="s">
        <v>5</v>
      </c>
    </row>
    <row r="2430" spans="1:16" ht="25.5">
      <c r="A2430" t="s">
        <v>50</v>
      </c>
      <c s="34" t="s">
        <v>3261</v>
      </c>
      <c s="34" t="s">
        <v>3262</v>
      </c>
      <c s="35" t="s">
        <v>5</v>
      </c>
      <c s="6" t="s">
        <v>3263</v>
      </c>
      <c s="36" t="s">
        <v>532</v>
      </c>
      <c s="37">
        <v>10.68</v>
      </c>
      <c s="36">
        <v>0</v>
      </c>
      <c s="36">
        <f>ROUND(G2430*H2430,6)</f>
      </c>
      <c r="L2430" s="38">
        <v>0</v>
      </c>
      <c s="32">
        <f>ROUND(ROUND(L2430,2)*ROUND(G2430,3),2)</f>
      </c>
      <c s="36" t="s">
        <v>178</v>
      </c>
      <c>
        <f>(M2430*21)/100</f>
      </c>
      <c t="s">
        <v>28</v>
      </c>
    </row>
    <row r="2431" spans="1:5" ht="25.5">
      <c r="A2431" s="35" t="s">
        <v>57</v>
      </c>
      <c r="E2431" s="39" t="s">
        <v>3263</v>
      </c>
    </row>
    <row r="2432" spans="1:5" ht="63.75">
      <c r="A2432" s="35" t="s">
        <v>58</v>
      </c>
      <c r="E2432" s="41" t="s">
        <v>3264</v>
      </c>
    </row>
    <row r="2433" spans="1:5" ht="12.75">
      <c r="A2433" t="s">
        <v>60</v>
      </c>
      <c r="E2433" s="39" t="s">
        <v>5</v>
      </c>
    </row>
    <row r="2434" spans="1:16" ht="25.5">
      <c r="A2434" t="s">
        <v>50</v>
      </c>
      <c s="34" t="s">
        <v>3265</v>
      </c>
      <c s="34" t="s">
        <v>3266</v>
      </c>
      <c s="35" t="s">
        <v>5</v>
      </c>
      <c s="6" t="s">
        <v>3267</v>
      </c>
      <c s="36" t="s">
        <v>532</v>
      </c>
      <c s="37">
        <v>1820.684</v>
      </c>
      <c s="36">
        <v>0</v>
      </c>
      <c s="36">
        <f>ROUND(G2434*H2434,6)</f>
      </c>
      <c r="L2434" s="38">
        <v>0</v>
      </c>
      <c s="32">
        <f>ROUND(ROUND(L2434,2)*ROUND(G2434,3),2)</f>
      </c>
      <c s="36" t="s">
        <v>178</v>
      </c>
      <c>
        <f>(M2434*21)/100</f>
      </c>
      <c t="s">
        <v>28</v>
      </c>
    </row>
    <row r="2435" spans="1:5" ht="25.5">
      <c r="A2435" s="35" t="s">
        <v>57</v>
      </c>
      <c r="E2435" s="39" t="s">
        <v>3267</v>
      </c>
    </row>
    <row r="2436" spans="1:5" ht="12.75">
      <c r="A2436" s="35" t="s">
        <v>58</v>
      </c>
      <c r="E2436" s="40" t="s">
        <v>5</v>
      </c>
    </row>
    <row r="2437" spans="1:5" ht="12.75">
      <c r="A2437" t="s">
        <v>60</v>
      </c>
      <c r="E2437" s="39" t="s">
        <v>5</v>
      </c>
    </row>
    <row r="2438" spans="1:16" ht="12.75">
      <c r="A2438" t="s">
        <v>50</v>
      </c>
      <c s="34" t="s">
        <v>3268</v>
      </c>
      <c s="34" t="s">
        <v>3269</v>
      </c>
      <c s="35" t="s">
        <v>5</v>
      </c>
      <c s="6" t="s">
        <v>3270</v>
      </c>
      <c s="36" t="s">
        <v>532</v>
      </c>
      <c s="37">
        <v>356.781</v>
      </c>
      <c s="36">
        <v>0</v>
      </c>
      <c s="36">
        <f>ROUND(G2438*H2438,6)</f>
      </c>
      <c r="L2438" s="38">
        <v>0</v>
      </c>
      <c s="32">
        <f>ROUND(ROUND(L2438,2)*ROUND(G2438,3),2)</f>
      </c>
      <c s="36" t="s">
        <v>178</v>
      </c>
      <c>
        <f>(M2438*21)/100</f>
      </c>
      <c t="s">
        <v>28</v>
      </c>
    </row>
    <row r="2439" spans="1:5" ht="12.75">
      <c r="A2439" s="35" t="s">
        <v>57</v>
      </c>
      <c r="E2439" s="39" t="s">
        <v>3270</v>
      </c>
    </row>
    <row r="2440" spans="1:5" ht="153">
      <c r="A2440" s="35" t="s">
        <v>58</v>
      </c>
      <c r="E2440" s="41" t="s">
        <v>3271</v>
      </c>
    </row>
    <row r="2441" spans="1:5" ht="12.75">
      <c r="A2441" t="s">
        <v>60</v>
      </c>
      <c r="E2441" s="39" t="s">
        <v>5</v>
      </c>
    </row>
    <row r="2442" spans="1:16" ht="25.5">
      <c r="A2442" t="s">
        <v>50</v>
      </c>
      <c s="34" t="s">
        <v>3272</v>
      </c>
      <c s="34" t="s">
        <v>3273</v>
      </c>
      <c s="35" t="s">
        <v>5</v>
      </c>
      <c s="6" t="s">
        <v>3274</v>
      </c>
      <c s="36" t="s">
        <v>532</v>
      </c>
      <c s="37">
        <v>11.25</v>
      </c>
      <c s="36">
        <v>0</v>
      </c>
      <c s="36">
        <f>ROUND(G2442*H2442,6)</f>
      </c>
      <c r="L2442" s="38">
        <v>0</v>
      </c>
      <c s="32">
        <f>ROUND(ROUND(L2442,2)*ROUND(G2442,3),2)</f>
      </c>
      <c s="36" t="s">
        <v>178</v>
      </c>
      <c>
        <f>(M2442*21)/100</f>
      </c>
      <c t="s">
        <v>28</v>
      </c>
    </row>
    <row r="2443" spans="1:5" ht="25.5">
      <c r="A2443" s="35" t="s">
        <v>57</v>
      </c>
      <c r="E2443" s="39" t="s">
        <v>3274</v>
      </c>
    </row>
    <row r="2444" spans="1:5" ht="63.75">
      <c r="A2444" s="35" t="s">
        <v>58</v>
      </c>
      <c r="E2444" s="41" t="s">
        <v>3275</v>
      </c>
    </row>
    <row r="2445" spans="1:5" ht="12.75">
      <c r="A2445" t="s">
        <v>60</v>
      </c>
      <c r="E2445" s="39" t="s">
        <v>5</v>
      </c>
    </row>
    <row r="2446" spans="1:16" ht="25.5">
      <c r="A2446" t="s">
        <v>50</v>
      </c>
      <c s="34" t="s">
        <v>3276</v>
      </c>
      <c s="34" t="s">
        <v>3277</v>
      </c>
      <c s="35" t="s">
        <v>5</v>
      </c>
      <c s="6" t="s">
        <v>3278</v>
      </c>
      <c s="36" t="s">
        <v>532</v>
      </c>
      <c s="37">
        <v>131.82</v>
      </c>
      <c s="36">
        <v>0</v>
      </c>
      <c s="36">
        <f>ROUND(G2446*H2446,6)</f>
      </c>
      <c r="L2446" s="38">
        <v>0</v>
      </c>
      <c s="32">
        <f>ROUND(ROUND(L2446,2)*ROUND(G2446,3),2)</f>
      </c>
      <c s="36" t="s">
        <v>178</v>
      </c>
      <c>
        <f>(M2446*21)/100</f>
      </c>
      <c t="s">
        <v>28</v>
      </c>
    </row>
    <row r="2447" spans="1:5" ht="25.5">
      <c r="A2447" s="35" t="s">
        <v>57</v>
      </c>
      <c r="E2447" s="39" t="s">
        <v>3278</v>
      </c>
    </row>
    <row r="2448" spans="1:5" ht="127.5">
      <c r="A2448" s="35" t="s">
        <v>58</v>
      </c>
      <c r="E2448" s="41" t="s">
        <v>3279</v>
      </c>
    </row>
    <row r="2449" spans="1:5" ht="12.75">
      <c r="A2449" t="s">
        <v>60</v>
      </c>
      <c r="E2449" s="39" t="s">
        <v>5</v>
      </c>
    </row>
    <row r="2450" spans="1:16" ht="25.5">
      <c r="A2450" t="s">
        <v>50</v>
      </c>
      <c s="34" t="s">
        <v>3280</v>
      </c>
      <c s="34" t="s">
        <v>3281</v>
      </c>
      <c s="35" t="s">
        <v>5</v>
      </c>
      <c s="6" t="s">
        <v>3282</v>
      </c>
      <c s="36" t="s">
        <v>532</v>
      </c>
      <c s="37">
        <v>1.6</v>
      </c>
      <c s="36">
        <v>0</v>
      </c>
      <c s="36">
        <f>ROUND(G2450*H2450,6)</f>
      </c>
      <c r="L2450" s="38">
        <v>0</v>
      </c>
      <c s="32">
        <f>ROUND(ROUND(L2450,2)*ROUND(G2450,3),2)</f>
      </c>
      <c s="36" t="s">
        <v>178</v>
      </c>
      <c>
        <f>(M2450*21)/100</f>
      </c>
      <c t="s">
        <v>28</v>
      </c>
    </row>
    <row r="2451" spans="1:5" ht="25.5">
      <c r="A2451" s="35" t="s">
        <v>57</v>
      </c>
      <c r="E2451" s="39" t="s">
        <v>3282</v>
      </c>
    </row>
    <row r="2452" spans="1:5" ht="63.75">
      <c r="A2452" s="35" t="s">
        <v>58</v>
      </c>
      <c r="E2452" s="41" t="s">
        <v>3283</v>
      </c>
    </row>
    <row r="2453" spans="1:5" ht="12.75">
      <c r="A2453" t="s">
        <v>60</v>
      </c>
      <c r="E2453" s="39" t="s">
        <v>5</v>
      </c>
    </row>
    <row r="2454" spans="1:16" ht="25.5">
      <c r="A2454" t="s">
        <v>50</v>
      </c>
      <c s="34" t="s">
        <v>3284</v>
      </c>
      <c s="34" t="s">
        <v>3285</v>
      </c>
      <c s="35" t="s">
        <v>5</v>
      </c>
      <c s="6" t="s">
        <v>3286</v>
      </c>
      <c s="36" t="s">
        <v>532</v>
      </c>
      <c s="37">
        <v>10.03</v>
      </c>
      <c s="36">
        <v>0</v>
      </c>
      <c s="36">
        <f>ROUND(G2454*H2454,6)</f>
      </c>
      <c r="L2454" s="38">
        <v>0</v>
      </c>
      <c s="32">
        <f>ROUND(ROUND(L2454,2)*ROUND(G2454,3),2)</f>
      </c>
      <c s="36" t="s">
        <v>178</v>
      </c>
      <c>
        <f>(M2454*21)/100</f>
      </c>
      <c t="s">
        <v>28</v>
      </c>
    </row>
    <row r="2455" spans="1:5" ht="25.5">
      <c r="A2455" s="35" t="s">
        <v>57</v>
      </c>
      <c r="E2455" s="39" t="s">
        <v>3286</v>
      </c>
    </row>
    <row r="2456" spans="1:5" ht="63.75">
      <c r="A2456" s="35" t="s">
        <v>58</v>
      </c>
      <c r="E2456" s="41" t="s">
        <v>3287</v>
      </c>
    </row>
    <row r="2457" spans="1:5" ht="12.75">
      <c r="A2457" t="s">
        <v>60</v>
      </c>
      <c r="E2457" s="39" t="s">
        <v>5</v>
      </c>
    </row>
    <row r="2458" spans="1:16" ht="25.5">
      <c r="A2458" t="s">
        <v>50</v>
      </c>
      <c s="34" t="s">
        <v>3288</v>
      </c>
      <c s="34" t="s">
        <v>3289</v>
      </c>
      <c s="35" t="s">
        <v>5</v>
      </c>
      <c s="6" t="s">
        <v>3290</v>
      </c>
      <c s="36" t="s">
        <v>532</v>
      </c>
      <c s="37">
        <v>4.795</v>
      </c>
      <c s="36">
        <v>0</v>
      </c>
      <c s="36">
        <f>ROUND(G2458*H2458,6)</f>
      </c>
      <c r="L2458" s="38">
        <v>0</v>
      </c>
      <c s="32">
        <f>ROUND(ROUND(L2458,2)*ROUND(G2458,3),2)</f>
      </c>
      <c s="36" t="s">
        <v>178</v>
      </c>
      <c>
        <f>(M2458*21)/100</f>
      </c>
      <c t="s">
        <v>28</v>
      </c>
    </row>
    <row r="2459" spans="1:5" ht="25.5">
      <c r="A2459" s="35" t="s">
        <v>57</v>
      </c>
      <c r="E2459" s="39" t="s">
        <v>3290</v>
      </c>
    </row>
    <row r="2460" spans="1:5" ht="89.25">
      <c r="A2460" s="35" t="s">
        <v>58</v>
      </c>
      <c r="E2460" s="41" t="s">
        <v>3291</v>
      </c>
    </row>
    <row r="2461" spans="1:5" ht="12.75">
      <c r="A2461" t="s">
        <v>60</v>
      </c>
      <c r="E2461" s="39" t="s">
        <v>5</v>
      </c>
    </row>
    <row r="2462" spans="1:16" ht="25.5">
      <c r="A2462" t="s">
        <v>50</v>
      </c>
      <c s="34" t="s">
        <v>3292</v>
      </c>
      <c s="34" t="s">
        <v>3293</v>
      </c>
      <c s="35" t="s">
        <v>5</v>
      </c>
      <c s="6" t="s">
        <v>3294</v>
      </c>
      <c s="36" t="s">
        <v>177</v>
      </c>
      <c s="37">
        <v>309.75</v>
      </c>
      <c s="36">
        <v>0</v>
      </c>
      <c s="36">
        <f>ROUND(G2462*H2462,6)</f>
      </c>
      <c r="L2462" s="38">
        <v>0</v>
      </c>
      <c s="32">
        <f>ROUND(ROUND(L2462,2)*ROUND(G2462,3),2)</f>
      </c>
      <c s="36" t="s">
        <v>178</v>
      </c>
      <c>
        <f>(M2462*21)/100</f>
      </c>
      <c t="s">
        <v>28</v>
      </c>
    </row>
    <row r="2463" spans="1:5" ht="25.5">
      <c r="A2463" s="35" t="s">
        <v>57</v>
      </c>
      <c r="E2463" s="39" t="s">
        <v>3294</v>
      </c>
    </row>
    <row r="2464" spans="1:5" ht="102">
      <c r="A2464" s="35" t="s">
        <v>58</v>
      </c>
      <c r="E2464" s="41" t="s">
        <v>3295</v>
      </c>
    </row>
    <row r="2465" spans="1:5" ht="12.75">
      <c r="A2465" t="s">
        <v>60</v>
      </c>
      <c r="E2465" s="39" t="s">
        <v>5</v>
      </c>
    </row>
    <row r="2466" spans="1:16" ht="12.75">
      <c r="A2466" t="s">
        <v>50</v>
      </c>
      <c s="34" t="s">
        <v>3296</v>
      </c>
      <c s="34" t="s">
        <v>3297</v>
      </c>
      <c s="35" t="s">
        <v>5</v>
      </c>
      <c s="6" t="s">
        <v>3298</v>
      </c>
      <c s="36" t="s">
        <v>539</v>
      </c>
      <c s="37">
        <v>0.386</v>
      </c>
      <c s="36">
        <v>0</v>
      </c>
      <c s="36">
        <f>ROUND(G2466*H2466,6)</f>
      </c>
      <c r="L2466" s="38">
        <v>0</v>
      </c>
      <c s="32">
        <f>ROUND(ROUND(L2466,2)*ROUND(G2466,3),2)</f>
      </c>
      <c s="36" t="s">
        <v>178</v>
      </c>
      <c>
        <f>(M2466*21)/100</f>
      </c>
      <c t="s">
        <v>28</v>
      </c>
    </row>
    <row r="2467" spans="1:5" ht="12.75">
      <c r="A2467" s="35" t="s">
        <v>57</v>
      </c>
      <c r="E2467" s="39" t="s">
        <v>3298</v>
      </c>
    </row>
    <row r="2468" spans="1:5" ht="63.75">
      <c r="A2468" s="35" t="s">
        <v>58</v>
      </c>
      <c r="E2468" s="41" t="s">
        <v>3299</v>
      </c>
    </row>
    <row r="2469" spans="1:5" ht="12.75">
      <c r="A2469" t="s">
        <v>60</v>
      </c>
      <c r="E2469" s="39" t="s">
        <v>5</v>
      </c>
    </row>
    <row r="2470" spans="1:16" ht="25.5">
      <c r="A2470" t="s">
        <v>50</v>
      </c>
      <c s="34" t="s">
        <v>3300</v>
      </c>
      <c s="34" t="s">
        <v>3301</v>
      </c>
      <c s="35" t="s">
        <v>5</v>
      </c>
      <c s="6" t="s">
        <v>3302</v>
      </c>
      <c s="36" t="s">
        <v>532</v>
      </c>
      <c s="37">
        <v>39.39</v>
      </c>
      <c s="36">
        <v>0</v>
      </c>
      <c s="36">
        <f>ROUND(G2470*H2470,6)</f>
      </c>
      <c r="L2470" s="38">
        <v>0</v>
      </c>
      <c s="32">
        <f>ROUND(ROUND(L2470,2)*ROUND(G2470,3),2)</f>
      </c>
      <c s="36" t="s">
        <v>178</v>
      </c>
      <c>
        <f>(M2470*21)/100</f>
      </c>
      <c t="s">
        <v>28</v>
      </c>
    </row>
    <row r="2471" spans="1:5" ht="25.5">
      <c r="A2471" s="35" t="s">
        <v>57</v>
      </c>
      <c r="E2471" s="39" t="s">
        <v>3302</v>
      </c>
    </row>
    <row r="2472" spans="1:5" ht="89.25">
      <c r="A2472" s="35" t="s">
        <v>58</v>
      </c>
      <c r="E2472" s="41" t="s">
        <v>3303</v>
      </c>
    </row>
    <row r="2473" spans="1:5" ht="12.75">
      <c r="A2473" t="s">
        <v>60</v>
      </c>
      <c r="E2473" s="39" t="s">
        <v>5</v>
      </c>
    </row>
    <row r="2474" spans="1:16" ht="25.5">
      <c r="A2474" t="s">
        <v>50</v>
      </c>
      <c s="34" t="s">
        <v>3304</v>
      </c>
      <c s="34" t="s">
        <v>3305</v>
      </c>
      <c s="35" t="s">
        <v>5</v>
      </c>
      <c s="6" t="s">
        <v>3306</v>
      </c>
      <c s="36" t="s">
        <v>532</v>
      </c>
      <c s="37">
        <v>1323.256</v>
      </c>
      <c s="36">
        <v>0</v>
      </c>
      <c s="36">
        <f>ROUND(G2474*H2474,6)</f>
      </c>
      <c r="L2474" s="38">
        <v>0</v>
      </c>
      <c s="32">
        <f>ROUND(ROUND(L2474,2)*ROUND(G2474,3),2)</f>
      </c>
      <c s="36" t="s">
        <v>178</v>
      </c>
      <c>
        <f>(M2474*21)/100</f>
      </c>
      <c t="s">
        <v>28</v>
      </c>
    </row>
    <row r="2475" spans="1:5" ht="25.5">
      <c r="A2475" s="35" t="s">
        <v>57</v>
      </c>
      <c r="E2475" s="39" t="s">
        <v>3306</v>
      </c>
    </row>
    <row r="2476" spans="1:5" ht="12.75">
      <c r="A2476" s="35" t="s">
        <v>58</v>
      </c>
      <c r="E2476" s="40" t="s">
        <v>5</v>
      </c>
    </row>
    <row r="2477" spans="1:5" ht="12.75">
      <c r="A2477" t="s">
        <v>60</v>
      </c>
      <c r="E2477" s="39" t="s">
        <v>5</v>
      </c>
    </row>
    <row r="2478" spans="1:16" ht="25.5">
      <c r="A2478" t="s">
        <v>50</v>
      </c>
      <c s="34" t="s">
        <v>3307</v>
      </c>
      <c s="34" t="s">
        <v>1768</v>
      </c>
      <c s="35" t="s">
        <v>5</v>
      </c>
      <c s="6" t="s">
        <v>1769</v>
      </c>
      <c s="36" t="s">
        <v>55</v>
      </c>
      <c s="37">
        <v>460.714</v>
      </c>
      <c s="36">
        <v>0</v>
      </c>
      <c s="36">
        <f>ROUND(G2478*H2478,6)</f>
      </c>
      <c r="L2478" s="38">
        <v>0</v>
      </c>
      <c s="32">
        <f>ROUND(ROUND(L2478,2)*ROUND(G2478,3),2)</f>
      </c>
      <c s="36" t="s">
        <v>178</v>
      </c>
      <c>
        <f>(M2478*21)/100</f>
      </c>
      <c t="s">
        <v>28</v>
      </c>
    </row>
    <row r="2479" spans="1:5" ht="25.5">
      <c r="A2479" s="35" t="s">
        <v>57</v>
      </c>
      <c r="E2479" s="39" t="s">
        <v>1769</v>
      </c>
    </row>
    <row r="2480" spans="1:5" ht="38.25">
      <c r="A2480" s="35" t="s">
        <v>58</v>
      </c>
      <c r="E2480" s="41" t="s">
        <v>3308</v>
      </c>
    </row>
    <row r="2481" spans="1:5" ht="12.75">
      <c r="A2481" t="s">
        <v>60</v>
      </c>
      <c r="E2481" s="39" t="s">
        <v>5</v>
      </c>
    </row>
    <row r="2482" spans="1:16" ht="38.25">
      <c r="A2482" t="s">
        <v>50</v>
      </c>
      <c s="34" t="s">
        <v>3309</v>
      </c>
      <c s="34" t="s">
        <v>65</v>
      </c>
      <c s="35" t="s">
        <v>66</v>
      </c>
      <c s="6" t="s">
        <v>3310</v>
      </c>
      <c s="36" t="s">
        <v>55</v>
      </c>
      <c s="37">
        <v>460.714</v>
      </c>
      <c s="36">
        <v>0</v>
      </c>
      <c s="36">
        <f>ROUND(G2482*H2482,6)</f>
      </c>
      <c r="L2482" s="38">
        <v>0</v>
      </c>
      <c s="32">
        <f>ROUND(ROUND(L2482,2)*ROUND(G2482,3),2)</f>
      </c>
      <c s="36" t="s">
        <v>256</v>
      </c>
      <c>
        <f>(M2482*21)/100</f>
      </c>
      <c t="s">
        <v>28</v>
      </c>
    </row>
    <row r="2483" spans="1:5" ht="38.25">
      <c r="A2483" s="35" t="s">
        <v>57</v>
      </c>
      <c r="E2483" s="39" t="s">
        <v>3310</v>
      </c>
    </row>
    <row r="2484" spans="1:5" ht="25.5">
      <c r="A2484" s="35" t="s">
        <v>58</v>
      </c>
      <c r="E2484" s="40" t="s">
        <v>3311</v>
      </c>
    </row>
    <row r="2485" spans="1:5" ht="102">
      <c r="A2485" t="s">
        <v>60</v>
      </c>
      <c r="E2485" s="39" t="s">
        <v>258</v>
      </c>
    </row>
    <row r="2486" spans="1:13" ht="12.75">
      <c r="A2486" t="s">
        <v>47</v>
      </c>
      <c r="C2486" s="31" t="s">
        <v>1019</v>
      </c>
      <c r="E2486" s="33" t="s">
        <v>3312</v>
      </c>
      <c r="J2486" s="32">
        <f>0</f>
      </c>
      <c s="32">
        <f>0</f>
      </c>
      <c s="32">
        <f>0+L2487+L2491+L2495</f>
      </c>
      <c s="32">
        <f>0+M2487+M2491+M2495</f>
      </c>
    </row>
    <row r="2487" spans="1:16" ht="25.5">
      <c r="A2487" t="s">
        <v>50</v>
      </c>
      <c s="34" t="s">
        <v>3313</v>
      </c>
      <c s="34" t="s">
        <v>3314</v>
      </c>
      <c s="35" t="s">
        <v>5</v>
      </c>
      <c s="6" t="s">
        <v>3315</v>
      </c>
      <c s="36" t="s">
        <v>177</v>
      </c>
      <c s="37">
        <v>15</v>
      </c>
      <c s="36">
        <v>0</v>
      </c>
      <c s="36">
        <f>ROUND(G2487*H2487,6)</f>
      </c>
      <c r="L2487" s="38">
        <v>0</v>
      </c>
      <c s="32">
        <f>ROUND(ROUND(L2487,2)*ROUND(G2487,3),2)</f>
      </c>
      <c s="36" t="s">
        <v>178</v>
      </c>
      <c>
        <f>(M2487*21)/100</f>
      </c>
      <c t="s">
        <v>28</v>
      </c>
    </row>
    <row r="2488" spans="1:5" ht="25.5">
      <c r="A2488" s="35" t="s">
        <v>57</v>
      </c>
      <c r="E2488" s="39" t="s">
        <v>3315</v>
      </c>
    </row>
    <row r="2489" spans="1:5" ht="51">
      <c r="A2489" s="35" t="s">
        <v>58</v>
      </c>
      <c r="E2489" s="41" t="s">
        <v>3316</v>
      </c>
    </row>
    <row r="2490" spans="1:5" ht="12.75">
      <c r="A2490" t="s">
        <v>60</v>
      </c>
      <c r="E2490" s="39" t="s">
        <v>5</v>
      </c>
    </row>
    <row r="2491" spans="1:16" ht="25.5">
      <c r="A2491" t="s">
        <v>50</v>
      </c>
      <c s="34" t="s">
        <v>3317</v>
      </c>
      <c s="34" t="s">
        <v>3318</v>
      </c>
      <c s="35" t="s">
        <v>5</v>
      </c>
      <c s="6" t="s">
        <v>3319</v>
      </c>
      <c s="36" t="s">
        <v>177</v>
      </c>
      <c s="37">
        <v>10</v>
      </c>
      <c s="36">
        <v>0</v>
      </c>
      <c s="36">
        <f>ROUND(G2491*H2491,6)</f>
      </c>
      <c r="L2491" s="38">
        <v>0</v>
      </c>
      <c s="32">
        <f>ROUND(ROUND(L2491,2)*ROUND(G2491,3),2)</f>
      </c>
      <c s="36" t="s">
        <v>178</v>
      </c>
      <c>
        <f>(M2491*21)/100</f>
      </c>
      <c t="s">
        <v>28</v>
      </c>
    </row>
    <row r="2492" spans="1:5" ht="25.5">
      <c r="A2492" s="35" t="s">
        <v>57</v>
      </c>
      <c r="E2492" s="39" t="s">
        <v>3319</v>
      </c>
    </row>
    <row r="2493" spans="1:5" ht="38.25">
      <c r="A2493" s="35" t="s">
        <v>58</v>
      </c>
      <c r="E2493" s="41" t="s">
        <v>3320</v>
      </c>
    </row>
    <row r="2494" spans="1:5" ht="12.75">
      <c r="A2494" t="s">
        <v>60</v>
      </c>
      <c r="E2494" s="39" t="s">
        <v>5</v>
      </c>
    </row>
    <row r="2495" spans="1:16" ht="25.5">
      <c r="A2495" t="s">
        <v>50</v>
      </c>
      <c s="34" t="s">
        <v>3321</v>
      </c>
      <c s="34" t="s">
        <v>3322</v>
      </c>
      <c s="35" t="s">
        <v>5</v>
      </c>
      <c s="6" t="s">
        <v>3323</v>
      </c>
      <c s="36" t="s">
        <v>177</v>
      </c>
      <c s="37">
        <v>10</v>
      </c>
      <c s="36">
        <v>0</v>
      </c>
      <c s="36">
        <f>ROUND(G2495*H2495,6)</f>
      </c>
      <c r="L2495" s="38">
        <v>0</v>
      </c>
      <c s="32">
        <f>ROUND(ROUND(L2495,2)*ROUND(G2495,3),2)</f>
      </c>
      <c s="36" t="s">
        <v>178</v>
      </c>
      <c>
        <f>(M2495*21)/100</f>
      </c>
      <c t="s">
        <v>28</v>
      </c>
    </row>
    <row r="2496" spans="1:5" ht="25.5">
      <c r="A2496" s="35" t="s">
        <v>57</v>
      </c>
      <c r="E2496" s="39" t="s">
        <v>3323</v>
      </c>
    </row>
    <row r="2497" spans="1:5" ht="12.75">
      <c r="A2497" s="35" t="s">
        <v>58</v>
      </c>
      <c r="E2497" s="40" t="s">
        <v>5</v>
      </c>
    </row>
    <row r="2498" spans="1:5" ht="12.75">
      <c r="A2498" t="s">
        <v>60</v>
      </c>
      <c r="E2498" s="39" t="s">
        <v>5</v>
      </c>
    </row>
    <row r="2499" spans="1:13" ht="12.75">
      <c r="A2499" t="s">
        <v>47</v>
      </c>
      <c r="C2499" s="31" t="s">
        <v>715</v>
      </c>
      <c r="E2499" s="33" t="s">
        <v>716</v>
      </c>
      <c r="J2499" s="32">
        <f>0</f>
      </c>
      <c s="32">
        <f>0</f>
      </c>
      <c s="32">
        <f>0+L2500</f>
      </c>
      <c s="32">
        <f>0+M2500</f>
      </c>
    </row>
    <row r="2500" spans="1:16" ht="25.5">
      <c r="A2500" t="s">
        <v>50</v>
      </c>
      <c s="34" t="s">
        <v>3324</v>
      </c>
      <c s="34" t="s">
        <v>3325</v>
      </c>
      <c s="35" t="s">
        <v>5</v>
      </c>
      <c s="6" t="s">
        <v>3326</v>
      </c>
      <c s="36" t="s">
        <v>55</v>
      </c>
      <c s="37">
        <v>693.062</v>
      </c>
      <c s="36">
        <v>0</v>
      </c>
      <c s="36">
        <f>ROUND(G2500*H2500,6)</f>
      </c>
      <c r="L2500" s="38">
        <v>0</v>
      </c>
      <c s="32">
        <f>ROUND(ROUND(L2500,2)*ROUND(G2500,3),2)</f>
      </c>
      <c s="36" t="s">
        <v>178</v>
      </c>
      <c>
        <f>(M2500*21)/100</f>
      </c>
      <c t="s">
        <v>28</v>
      </c>
    </row>
    <row r="2501" spans="1:5" ht="38.25">
      <c r="A2501" s="35" t="s">
        <v>57</v>
      </c>
      <c r="E2501" s="39" t="s">
        <v>3327</v>
      </c>
    </row>
    <row r="2502" spans="1:5" ht="89.25">
      <c r="A2502" s="35" t="s">
        <v>58</v>
      </c>
      <c r="E2502" s="40" t="s">
        <v>3328</v>
      </c>
    </row>
    <row r="2503" spans="1:5" ht="12.75">
      <c r="A2503" t="s">
        <v>60</v>
      </c>
      <c r="E2503" s="39" t="s">
        <v>5</v>
      </c>
    </row>
    <row r="2504" spans="1:13" ht="12.75">
      <c r="A2504" t="s">
        <v>47</v>
      </c>
      <c r="C2504" s="31" t="s">
        <v>723</v>
      </c>
      <c r="E2504" s="33" t="s">
        <v>724</v>
      </c>
      <c r="J2504" s="32">
        <f>0</f>
      </c>
      <c s="32">
        <f>0</f>
      </c>
      <c s="32">
        <f>0+L2505+L2509+L2513+L2517+L2521+L2525</f>
      </c>
      <c s="32">
        <f>0+M2505+M2509+M2513+M2517+M2521+M2525</f>
      </c>
    </row>
    <row r="2505" spans="1:16" ht="38.25">
      <c r="A2505" t="s">
        <v>50</v>
      </c>
      <c s="34" t="s">
        <v>3329</v>
      </c>
      <c s="34" t="s">
        <v>725</v>
      </c>
      <c s="35" t="s">
        <v>5</v>
      </c>
      <c s="6" t="s">
        <v>726</v>
      </c>
      <c s="36" t="s">
        <v>727</v>
      </c>
      <c s="37">
        <v>300</v>
      </c>
      <c s="36">
        <v>0</v>
      </c>
      <c s="36">
        <f>ROUND(G2505*H2505,6)</f>
      </c>
      <c r="L2505" s="38">
        <v>0</v>
      </c>
      <c s="32">
        <f>ROUND(ROUND(L2505,2)*ROUND(G2505,3),2)</f>
      </c>
      <c s="36" t="s">
        <v>56</v>
      </c>
      <c>
        <f>(M2505*21)/100</f>
      </c>
      <c t="s">
        <v>28</v>
      </c>
    </row>
    <row r="2506" spans="1:5" ht="63.75">
      <c r="A2506" s="35" t="s">
        <v>57</v>
      </c>
      <c r="E2506" s="39" t="s">
        <v>728</v>
      </c>
    </row>
    <row r="2507" spans="1:5" ht="63.75">
      <c r="A2507" s="35" t="s">
        <v>58</v>
      </c>
      <c r="E2507" s="41" t="s">
        <v>3330</v>
      </c>
    </row>
    <row r="2508" spans="1:5" ht="12.75">
      <c r="A2508" t="s">
        <v>60</v>
      </c>
      <c r="E2508" s="39" t="s">
        <v>5</v>
      </c>
    </row>
    <row r="2509" spans="1:16" ht="25.5">
      <c r="A2509" t="s">
        <v>50</v>
      </c>
      <c s="34" t="s">
        <v>3331</v>
      </c>
      <c s="34" t="s">
        <v>1119</v>
      </c>
      <c s="35" t="s">
        <v>5</v>
      </c>
      <c s="6" t="s">
        <v>3332</v>
      </c>
      <c s="36" t="s">
        <v>727</v>
      </c>
      <c s="37">
        <v>120</v>
      </c>
      <c s="36">
        <v>0</v>
      </c>
      <c s="36">
        <f>ROUND(G2509*H2509,6)</f>
      </c>
      <c r="L2509" s="38">
        <v>0</v>
      </c>
      <c s="32">
        <f>ROUND(ROUND(L2509,2)*ROUND(G2509,3),2)</f>
      </c>
      <c s="36" t="s">
        <v>56</v>
      </c>
      <c>
        <f>(M2509*21)/100</f>
      </c>
      <c t="s">
        <v>28</v>
      </c>
    </row>
    <row r="2510" spans="1:5" ht="25.5">
      <c r="A2510" s="35" t="s">
        <v>57</v>
      </c>
      <c r="E2510" s="39" t="s">
        <v>3332</v>
      </c>
    </row>
    <row r="2511" spans="1:5" ht="38.25">
      <c r="A2511" s="35" t="s">
        <v>58</v>
      </c>
      <c r="E2511" s="41" t="s">
        <v>3333</v>
      </c>
    </row>
    <row r="2512" spans="1:5" ht="12.75">
      <c r="A2512" t="s">
        <v>60</v>
      </c>
      <c r="E2512" s="39" t="s">
        <v>5</v>
      </c>
    </row>
    <row r="2513" spans="1:16" ht="12.75">
      <c r="A2513" t="s">
        <v>50</v>
      </c>
      <c s="34" t="s">
        <v>3334</v>
      </c>
      <c s="34" t="s">
        <v>3335</v>
      </c>
      <c s="35" t="s">
        <v>5</v>
      </c>
      <c s="6" t="s">
        <v>3336</v>
      </c>
      <c s="36" t="s">
        <v>727</v>
      </c>
      <c s="37">
        <v>32</v>
      </c>
      <c s="36">
        <v>0</v>
      </c>
      <c s="36">
        <f>ROUND(G2513*H2513,6)</f>
      </c>
      <c r="L2513" s="38">
        <v>0</v>
      </c>
      <c s="32">
        <f>ROUND(ROUND(L2513,2)*ROUND(G2513,3),2)</f>
      </c>
      <c s="36" t="s">
        <v>56</v>
      </c>
      <c>
        <f>(M2513*21)/100</f>
      </c>
      <c t="s">
        <v>28</v>
      </c>
    </row>
    <row r="2514" spans="1:5" ht="12.75">
      <c r="A2514" s="35" t="s">
        <v>57</v>
      </c>
      <c r="E2514" s="39" t="s">
        <v>3336</v>
      </c>
    </row>
    <row r="2515" spans="1:5" ht="12.75">
      <c r="A2515" s="35" t="s">
        <v>58</v>
      </c>
      <c r="E2515" s="40" t="s">
        <v>5</v>
      </c>
    </row>
    <row r="2516" spans="1:5" ht="12.75">
      <c r="A2516" t="s">
        <v>60</v>
      </c>
      <c r="E2516" s="39" t="s">
        <v>5</v>
      </c>
    </row>
    <row r="2517" spans="1:16" ht="12.75">
      <c r="A2517" t="s">
        <v>50</v>
      </c>
      <c s="34" t="s">
        <v>3337</v>
      </c>
      <c s="34" t="s">
        <v>3338</v>
      </c>
      <c s="35" t="s">
        <v>5</v>
      </c>
      <c s="6" t="s">
        <v>3339</v>
      </c>
      <c s="36" t="s">
        <v>727</v>
      </c>
      <c s="37">
        <v>4</v>
      </c>
      <c s="36">
        <v>0</v>
      </c>
      <c s="36">
        <f>ROUND(G2517*H2517,6)</f>
      </c>
      <c r="L2517" s="38">
        <v>0</v>
      </c>
      <c s="32">
        <f>ROUND(ROUND(L2517,2)*ROUND(G2517,3),2)</f>
      </c>
      <c s="36" t="s">
        <v>56</v>
      </c>
      <c>
        <f>(M2517*21)/100</f>
      </c>
      <c t="s">
        <v>28</v>
      </c>
    </row>
    <row r="2518" spans="1:5" ht="12.75">
      <c r="A2518" s="35" t="s">
        <v>57</v>
      </c>
      <c r="E2518" s="39" t="s">
        <v>3339</v>
      </c>
    </row>
    <row r="2519" spans="1:5" ht="12.75">
      <c r="A2519" s="35" t="s">
        <v>58</v>
      </c>
      <c r="E2519" s="40" t="s">
        <v>5</v>
      </c>
    </row>
    <row r="2520" spans="1:5" ht="12.75">
      <c r="A2520" t="s">
        <v>60</v>
      </c>
      <c r="E2520" s="39" t="s">
        <v>5</v>
      </c>
    </row>
    <row r="2521" spans="1:16" ht="12.75">
      <c r="A2521" t="s">
        <v>50</v>
      </c>
      <c s="34" t="s">
        <v>3340</v>
      </c>
      <c s="34" t="s">
        <v>3341</v>
      </c>
      <c s="35" t="s">
        <v>5</v>
      </c>
      <c s="6" t="s">
        <v>3342</v>
      </c>
      <c s="36" t="s">
        <v>727</v>
      </c>
      <c s="37">
        <v>40</v>
      </c>
      <c s="36">
        <v>0</v>
      </c>
      <c s="36">
        <f>ROUND(G2521*H2521,6)</f>
      </c>
      <c r="L2521" s="38">
        <v>0</v>
      </c>
      <c s="32">
        <f>ROUND(ROUND(L2521,2)*ROUND(G2521,3),2)</f>
      </c>
      <c s="36" t="s">
        <v>56</v>
      </c>
      <c>
        <f>(M2521*21)/100</f>
      </c>
      <c t="s">
        <v>28</v>
      </c>
    </row>
    <row r="2522" spans="1:5" ht="12.75">
      <c r="A2522" s="35" t="s">
        <v>57</v>
      </c>
      <c r="E2522" s="39" t="s">
        <v>3342</v>
      </c>
    </row>
    <row r="2523" spans="1:5" ht="51">
      <c r="A2523" s="35" t="s">
        <v>58</v>
      </c>
      <c r="E2523" s="41" t="s">
        <v>3343</v>
      </c>
    </row>
    <row r="2524" spans="1:5" ht="12.75">
      <c r="A2524" t="s">
        <v>60</v>
      </c>
      <c r="E2524" s="39" t="s">
        <v>5</v>
      </c>
    </row>
    <row r="2525" spans="1:16" ht="25.5">
      <c r="A2525" t="s">
        <v>50</v>
      </c>
      <c s="34" t="s">
        <v>3344</v>
      </c>
      <c s="34" t="s">
        <v>3345</v>
      </c>
      <c s="35" t="s">
        <v>5</v>
      </c>
      <c s="6" t="s">
        <v>3346</v>
      </c>
      <c s="36" t="s">
        <v>727</v>
      </c>
      <c s="37">
        <v>60</v>
      </c>
      <c s="36">
        <v>0</v>
      </c>
      <c s="36">
        <f>ROUND(G2525*H2525,6)</f>
      </c>
      <c r="L2525" s="38">
        <v>0</v>
      </c>
      <c s="32">
        <f>ROUND(ROUND(L2525,2)*ROUND(G2525,3),2)</f>
      </c>
      <c s="36" t="s">
        <v>56</v>
      </c>
      <c>
        <f>(M2525*21)/100</f>
      </c>
      <c t="s">
        <v>28</v>
      </c>
    </row>
    <row r="2526" spans="1:5" ht="25.5">
      <c r="A2526" s="35" t="s">
        <v>57</v>
      </c>
      <c r="E2526" s="39" t="s">
        <v>3346</v>
      </c>
    </row>
    <row r="2527" spans="1:5" ht="12.75">
      <c r="A2527" s="35" t="s">
        <v>58</v>
      </c>
      <c r="E2527" s="40" t="s">
        <v>5</v>
      </c>
    </row>
    <row r="2528" spans="1:5" ht="12.75">
      <c r="A2528" t="s">
        <v>60</v>
      </c>
      <c r="E25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3349</v>
      </c>
      <c r="E8" s="30" t="s">
        <v>3348</v>
      </c>
      <c r="J8" s="29">
        <f>0+J9+J102+J243+J316+J457+J462</f>
      </c>
      <c s="29">
        <f>0+K9+K102+K243+K316+K457+K462</f>
      </c>
      <c s="29">
        <f>0+L9+L102+L243+L316+L457+L462</f>
      </c>
      <c s="29">
        <f>0+M9+M102+M243+M316+M457+M462</f>
      </c>
    </row>
    <row r="9" spans="1:13" ht="12.75">
      <c r="A9" t="s">
        <v>47</v>
      </c>
      <c r="C9" s="31" t="s">
        <v>3350</v>
      </c>
      <c r="E9" s="33" t="s">
        <v>3351</v>
      </c>
      <c r="J9" s="32">
        <f>0</f>
      </c>
      <c s="32">
        <f>0</f>
      </c>
      <c s="32">
        <f>0+L10+L14+L18+L22+L26+L30+L34+L38+L42+L46+L50+L54+L58+L62+L66+L70+L74+L78+L82+L86+L90+L94+L98</f>
      </c>
      <c s="32">
        <f>0+M10+M14+M18+M22+M26+M30+M34+M38+M42+M46+M50+M54+M58+M62+M66+M70+M74+M78+M82+M86+M90+M94+M98</f>
      </c>
    </row>
    <row r="10" spans="1:16" ht="12.75">
      <c r="A10" t="s">
        <v>50</v>
      </c>
      <c s="34" t="s">
        <v>51</v>
      </c>
      <c s="34" t="s">
        <v>3352</v>
      </c>
      <c s="35" t="s">
        <v>5</v>
      </c>
      <c s="6" t="s">
        <v>3353</v>
      </c>
      <c s="36" t="s">
        <v>177</v>
      </c>
      <c s="37">
        <v>26</v>
      </c>
      <c s="36">
        <v>0</v>
      </c>
      <c s="36">
        <f>ROUND(G10*H10,6)</f>
      </c>
      <c r="L10" s="38">
        <v>0</v>
      </c>
      <c s="32">
        <f>ROUND(ROUND(L10,2)*ROUND(G10,3),2)</f>
      </c>
      <c s="36" t="s">
        <v>1130</v>
      </c>
      <c>
        <f>(M10*21)/100</f>
      </c>
      <c t="s">
        <v>28</v>
      </c>
    </row>
    <row r="11" spans="1:5" ht="12.75">
      <c r="A11" s="35" t="s">
        <v>57</v>
      </c>
      <c r="E11" s="39" t="s">
        <v>3353</v>
      </c>
    </row>
    <row r="12" spans="1:5" ht="12.75">
      <c r="A12" s="35" t="s">
        <v>58</v>
      </c>
      <c r="E12" s="40" t="s">
        <v>5</v>
      </c>
    </row>
    <row r="13" spans="1:5" ht="12.75">
      <c r="A13" t="s">
        <v>60</v>
      </c>
      <c r="E13" s="39" t="s">
        <v>5</v>
      </c>
    </row>
    <row r="14" spans="1:16" ht="12.75">
      <c r="A14" t="s">
        <v>50</v>
      </c>
      <c s="34" t="s">
        <v>28</v>
      </c>
      <c s="34" t="s">
        <v>3354</v>
      </c>
      <c s="35" t="s">
        <v>5</v>
      </c>
      <c s="6" t="s">
        <v>3355</v>
      </c>
      <c s="36" t="s">
        <v>177</v>
      </c>
      <c s="37">
        <v>48</v>
      </c>
      <c s="36">
        <v>0</v>
      </c>
      <c s="36">
        <f>ROUND(G14*H14,6)</f>
      </c>
      <c r="L14" s="38">
        <v>0</v>
      </c>
      <c s="32">
        <f>ROUND(ROUND(L14,2)*ROUND(G14,3),2)</f>
      </c>
      <c s="36" t="s">
        <v>1130</v>
      </c>
      <c>
        <f>(M14*21)/100</f>
      </c>
      <c t="s">
        <v>28</v>
      </c>
    </row>
    <row r="15" spans="1:5" ht="12.75">
      <c r="A15" s="35" t="s">
        <v>57</v>
      </c>
      <c r="E15" s="39" t="s">
        <v>3355</v>
      </c>
    </row>
    <row r="16" spans="1:5" ht="12.75">
      <c r="A16" s="35" t="s">
        <v>58</v>
      </c>
      <c r="E16" s="40" t="s">
        <v>5</v>
      </c>
    </row>
    <row r="17" spans="1:5" ht="12.75">
      <c r="A17" t="s">
        <v>60</v>
      </c>
      <c r="E17" s="39" t="s">
        <v>5</v>
      </c>
    </row>
    <row r="18" spans="1:16" ht="12.75">
      <c r="A18" t="s">
        <v>50</v>
      </c>
      <c s="34" t="s">
        <v>26</v>
      </c>
      <c s="34" t="s">
        <v>3356</v>
      </c>
      <c s="35" t="s">
        <v>5</v>
      </c>
      <c s="6" t="s">
        <v>3357</v>
      </c>
      <c s="36" t="s">
        <v>177</v>
      </c>
      <c s="37">
        <v>25</v>
      </c>
      <c s="36">
        <v>0</v>
      </c>
      <c s="36">
        <f>ROUND(G18*H18,6)</f>
      </c>
      <c r="L18" s="38">
        <v>0</v>
      </c>
      <c s="32">
        <f>ROUND(ROUND(L18,2)*ROUND(G18,3),2)</f>
      </c>
      <c s="36" t="s">
        <v>1130</v>
      </c>
      <c>
        <f>(M18*21)/100</f>
      </c>
      <c t="s">
        <v>28</v>
      </c>
    </row>
    <row r="19" spans="1:5" ht="12.75">
      <c r="A19" s="35" t="s">
        <v>57</v>
      </c>
      <c r="E19" s="39" t="s">
        <v>3357</v>
      </c>
    </row>
    <row r="20" spans="1:5" ht="12.75">
      <c r="A20" s="35" t="s">
        <v>58</v>
      </c>
      <c r="E20" s="40" t="s">
        <v>5</v>
      </c>
    </row>
    <row r="21" spans="1:5" ht="12.75">
      <c r="A21" t="s">
        <v>60</v>
      </c>
      <c r="E21" s="39" t="s">
        <v>5</v>
      </c>
    </row>
    <row r="22" spans="1:16" ht="12.75">
      <c r="A22" t="s">
        <v>50</v>
      </c>
      <c s="34" t="s">
        <v>70</v>
      </c>
      <c s="34" t="s">
        <v>3358</v>
      </c>
      <c s="35" t="s">
        <v>5</v>
      </c>
      <c s="6" t="s">
        <v>3359</v>
      </c>
      <c s="36" t="s">
        <v>177</v>
      </c>
      <c s="37">
        <v>8</v>
      </c>
      <c s="36">
        <v>0</v>
      </c>
      <c s="36">
        <f>ROUND(G22*H22,6)</f>
      </c>
      <c r="L22" s="38">
        <v>0</v>
      </c>
      <c s="32">
        <f>ROUND(ROUND(L22,2)*ROUND(G22,3),2)</f>
      </c>
      <c s="36" t="s">
        <v>1130</v>
      </c>
      <c>
        <f>(M22*21)/100</f>
      </c>
      <c t="s">
        <v>28</v>
      </c>
    </row>
    <row r="23" spans="1:5" ht="12.75">
      <c r="A23" s="35" t="s">
        <v>57</v>
      </c>
      <c r="E23" s="39" t="s">
        <v>3359</v>
      </c>
    </row>
    <row r="24" spans="1:5" ht="12.75">
      <c r="A24" s="35" t="s">
        <v>58</v>
      </c>
      <c r="E24" s="40" t="s">
        <v>5</v>
      </c>
    </row>
    <row r="25" spans="1:5" ht="12.75">
      <c r="A25" t="s">
        <v>60</v>
      </c>
      <c r="E25" s="39" t="s">
        <v>5</v>
      </c>
    </row>
    <row r="26" spans="1:16" ht="12.75">
      <c r="A26" t="s">
        <v>50</v>
      </c>
      <c s="34" t="s">
        <v>75</v>
      </c>
      <c s="34" t="s">
        <v>3360</v>
      </c>
      <c s="35" t="s">
        <v>5</v>
      </c>
      <c s="6" t="s">
        <v>3361</v>
      </c>
      <c s="36" t="s">
        <v>177</v>
      </c>
      <c s="37">
        <v>45</v>
      </c>
      <c s="36">
        <v>0</v>
      </c>
      <c s="36">
        <f>ROUND(G26*H26,6)</f>
      </c>
      <c r="L26" s="38">
        <v>0</v>
      </c>
      <c s="32">
        <f>ROUND(ROUND(L26,2)*ROUND(G26,3),2)</f>
      </c>
      <c s="36" t="s">
        <v>1130</v>
      </c>
      <c>
        <f>(M26*21)/100</f>
      </c>
      <c t="s">
        <v>28</v>
      </c>
    </row>
    <row r="27" spans="1:5" ht="12.75">
      <c r="A27" s="35" t="s">
        <v>57</v>
      </c>
      <c r="E27" s="39" t="s">
        <v>3361</v>
      </c>
    </row>
    <row r="28" spans="1:5" ht="12.75">
      <c r="A28" s="35" t="s">
        <v>58</v>
      </c>
      <c r="E28" s="40" t="s">
        <v>5</v>
      </c>
    </row>
    <row r="29" spans="1:5" ht="12.75">
      <c r="A29" t="s">
        <v>60</v>
      </c>
      <c r="E29" s="39" t="s">
        <v>5</v>
      </c>
    </row>
    <row r="30" spans="1:16" ht="12.75">
      <c r="A30" t="s">
        <v>50</v>
      </c>
      <c s="34" t="s">
        <v>27</v>
      </c>
      <c s="34" t="s">
        <v>3362</v>
      </c>
      <c s="35" t="s">
        <v>5</v>
      </c>
      <c s="6" t="s">
        <v>3363</v>
      </c>
      <c s="36" t="s">
        <v>177</v>
      </c>
      <c s="37">
        <v>13</v>
      </c>
      <c s="36">
        <v>0</v>
      </c>
      <c s="36">
        <f>ROUND(G30*H30,6)</f>
      </c>
      <c r="L30" s="38">
        <v>0</v>
      </c>
      <c s="32">
        <f>ROUND(ROUND(L30,2)*ROUND(G30,3),2)</f>
      </c>
      <c s="36" t="s">
        <v>1130</v>
      </c>
      <c>
        <f>(M30*21)/100</f>
      </c>
      <c t="s">
        <v>28</v>
      </c>
    </row>
    <row r="31" spans="1:5" ht="12.75">
      <c r="A31" s="35" t="s">
        <v>57</v>
      </c>
      <c r="E31" s="39" t="s">
        <v>3363</v>
      </c>
    </row>
    <row r="32" spans="1:5" ht="12.75">
      <c r="A32" s="35" t="s">
        <v>58</v>
      </c>
      <c r="E32" s="40" t="s">
        <v>5</v>
      </c>
    </row>
    <row r="33" spans="1:5" ht="12.75">
      <c r="A33" t="s">
        <v>60</v>
      </c>
      <c r="E33" s="39" t="s">
        <v>5</v>
      </c>
    </row>
    <row r="34" spans="1:16" ht="12.75">
      <c r="A34" t="s">
        <v>50</v>
      </c>
      <c s="34" t="s">
        <v>84</v>
      </c>
      <c s="34" t="s">
        <v>3364</v>
      </c>
      <c s="35" t="s">
        <v>5</v>
      </c>
      <c s="6" t="s">
        <v>3365</v>
      </c>
      <c s="36" t="s">
        <v>177</v>
      </c>
      <c s="37">
        <v>7</v>
      </c>
      <c s="36">
        <v>0</v>
      </c>
      <c s="36">
        <f>ROUND(G34*H34,6)</f>
      </c>
      <c r="L34" s="38">
        <v>0</v>
      </c>
      <c s="32">
        <f>ROUND(ROUND(L34,2)*ROUND(G34,3),2)</f>
      </c>
      <c s="36" t="s">
        <v>1130</v>
      </c>
      <c>
        <f>(M34*21)/100</f>
      </c>
      <c t="s">
        <v>28</v>
      </c>
    </row>
    <row r="35" spans="1:5" ht="12.75">
      <c r="A35" s="35" t="s">
        <v>57</v>
      </c>
      <c r="E35" s="39" t="s">
        <v>3365</v>
      </c>
    </row>
    <row r="36" spans="1:5" ht="12.75">
      <c r="A36" s="35" t="s">
        <v>58</v>
      </c>
      <c r="E36" s="40" t="s">
        <v>5</v>
      </c>
    </row>
    <row r="37" spans="1:5" ht="12.75">
      <c r="A37" t="s">
        <v>60</v>
      </c>
      <c r="E37" s="39" t="s">
        <v>5</v>
      </c>
    </row>
    <row r="38" spans="1:16" ht="12.75">
      <c r="A38" t="s">
        <v>50</v>
      </c>
      <c s="34" t="s">
        <v>89</v>
      </c>
      <c s="34" t="s">
        <v>3366</v>
      </c>
      <c s="35" t="s">
        <v>5</v>
      </c>
      <c s="6" t="s">
        <v>3367</v>
      </c>
      <c s="36" t="s">
        <v>1184</v>
      </c>
      <c s="37">
        <v>1</v>
      </c>
      <c s="36">
        <v>0</v>
      </c>
      <c s="36">
        <f>ROUND(G38*H38,6)</f>
      </c>
      <c r="L38" s="38">
        <v>0</v>
      </c>
      <c s="32">
        <f>ROUND(ROUND(L38,2)*ROUND(G38,3),2)</f>
      </c>
      <c s="36" t="s">
        <v>56</v>
      </c>
      <c>
        <f>(M38*21)/100</f>
      </c>
      <c t="s">
        <v>28</v>
      </c>
    </row>
    <row r="39" spans="1:5" ht="12.75">
      <c r="A39" s="35" t="s">
        <v>57</v>
      </c>
      <c r="E39" s="39" t="s">
        <v>3367</v>
      </c>
    </row>
    <row r="40" spans="1:5" ht="12.75">
      <c r="A40" s="35" t="s">
        <v>58</v>
      </c>
      <c r="E40" s="40" t="s">
        <v>5</v>
      </c>
    </row>
    <row r="41" spans="1:5" ht="12.75">
      <c r="A41" t="s">
        <v>60</v>
      </c>
      <c r="E41" s="39" t="s">
        <v>5</v>
      </c>
    </row>
    <row r="42" spans="1:16" ht="25.5">
      <c r="A42" t="s">
        <v>50</v>
      </c>
      <c s="34" t="s">
        <v>94</v>
      </c>
      <c s="34" t="s">
        <v>3368</v>
      </c>
      <c s="35" t="s">
        <v>5</v>
      </c>
      <c s="6" t="s">
        <v>3369</v>
      </c>
      <c s="36" t="s">
        <v>177</v>
      </c>
      <c s="37">
        <v>5</v>
      </c>
      <c s="36">
        <v>0</v>
      </c>
      <c s="36">
        <f>ROUND(G42*H42,6)</f>
      </c>
      <c r="L42" s="38">
        <v>0</v>
      </c>
      <c s="32">
        <f>ROUND(ROUND(L42,2)*ROUND(G42,3),2)</f>
      </c>
      <c s="36" t="s">
        <v>56</v>
      </c>
      <c>
        <f>(M42*21)/100</f>
      </c>
      <c t="s">
        <v>28</v>
      </c>
    </row>
    <row r="43" spans="1:5" ht="25.5">
      <c r="A43" s="35" t="s">
        <v>57</v>
      </c>
      <c r="E43" s="39" t="s">
        <v>3369</v>
      </c>
    </row>
    <row r="44" spans="1:5" ht="12.75">
      <c r="A44" s="35" t="s">
        <v>58</v>
      </c>
      <c r="E44" s="40" t="s">
        <v>5</v>
      </c>
    </row>
    <row r="45" spans="1:5" ht="12.75">
      <c r="A45" t="s">
        <v>60</v>
      </c>
      <c r="E45" s="39" t="s">
        <v>5</v>
      </c>
    </row>
    <row r="46" spans="1:16" ht="12.75">
      <c r="A46" t="s">
        <v>50</v>
      </c>
      <c s="34" t="s">
        <v>99</v>
      </c>
      <c s="34" t="s">
        <v>3370</v>
      </c>
      <c s="35" t="s">
        <v>5</v>
      </c>
      <c s="6" t="s">
        <v>3371</v>
      </c>
      <c s="36" t="s">
        <v>214</v>
      </c>
      <c s="37">
        <v>11</v>
      </c>
      <c s="36">
        <v>0</v>
      </c>
      <c s="36">
        <f>ROUND(G46*H46,6)</f>
      </c>
      <c r="L46" s="38">
        <v>0</v>
      </c>
      <c s="32">
        <f>ROUND(ROUND(L46,2)*ROUND(G46,3),2)</f>
      </c>
      <c s="36" t="s">
        <v>1130</v>
      </c>
      <c>
        <f>(M46*21)/100</f>
      </c>
      <c t="s">
        <v>28</v>
      </c>
    </row>
    <row r="47" spans="1:5" ht="12.75">
      <c r="A47" s="35" t="s">
        <v>57</v>
      </c>
      <c r="E47" s="39" t="s">
        <v>3371</v>
      </c>
    </row>
    <row r="48" spans="1:5" ht="12.75">
      <c r="A48" s="35" t="s">
        <v>58</v>
      </c>
      <c r="E48" s="40" t="s">
        <v>5</v>
      </c>
    </row>
    <row r="49" spans="1:5" ht="12.75">
      <c r="A49" t="s">
        <v>60</v>
      </c>
      <c r="E49" s="39" t="s">
        <v>5</v>
      </c>
    </row>
    <row r="50" spans="1:16" ht="12.75">
      <c r="A50" t="s">
        <v>50</v>
      </c>
      <c s="34" t="s">
        <v>105</v>
      </c>
      <c s="34" t="s">
        <v>3372</v>
      </c>
      <c s="35" t="s">
        <v>5</v>
      </c>
      <c s="6" t="s">
        <v>3373</v>
      </c>
      <c s="36" t="s">
        <v>214</v>
      </c>
      <c s="37">
        <v>30</v>
      </c>
      <c s="36">
        <v>0</v>
      </c>
      <c s="36">
        <f>ROUND(G50*H50,6)</f>
      </c>
      <c r="L50" s="38">
        <v>0</v>
      </c>
      <c s="32">
        <f>ROUND(ROUND(L50,2)*ROUND(G50,3),2)</f>
      </c>
      <c s="36" t="s">
        <v>1130</v>
      </c>
      <c>
        <f>(M50*21)/100</f>
      </c>
      <c t="s">
        <v>28</v>
      </c>
    </row>
    <row r="51" spans="1:5" ht="12.75">
      <c r="A51" s="35" t="s">
        <v>57</v>
      </c>
      <c r="E51" s="39" t="s">
        <v>3373</v>
      </c>
    </row>
    <row r="52" spans="1:5" ht="12.75">
      <c r="A52" s="35" t="s">
        <v>58</v>
      </c>
      <c r="E52" s="40" t="s">
        <v>5</v>
      </c>
    </row>
    <row r="53" spans="1:5" ht="12.75">
      <c r="A53" t="s">
        <v>60</v>
      </c>
      <c r="E53" s="39" t="s">
        <v>5</v>
      </c>
    </row>
    <row r="54" spans="1:16" ht="12.75">
      <c r="A54" t="s">
        <v>50</v>
      </c>
      <c s="34" t="s">
        <v>111</v>
      </c>
      <c s="34" t="s">
        <v>1146</v>
      </c>
      <c s="35" t="s">
        <v>5</v>
      </c>
      <c s="6" t="s">
        <v>3374</v>
      </c>
      <c s="36" t="s">
        <v>177</v>
      </c>
      <c s="37">
        <v>4</v>
      </c>
      <c s="36">
        <v>0</v>
      </c>
      <c s="36">
        <f>ROUND(G54*H54,6)</f>
      </c>
      <c r="L54" s="38">
        <v>0</v>
      </c>
      <c s="32">
        <f>ROUND(ROUND(L54,2)*ROUND(G54,3),2)</f>
      </c>
      <c s="36" t="s">
        <v>56</v>
      </c>
      <c>
        <f>(M54*21)/100</f>
      </c>
      <c t="s">
        <v>28</v>
      </c>
    </row>
    <row r="55" spans="1:5" ht="12.75">
      <c r="A55" s="35" t="s">
        <v>57</v>
      </c>
      <c r="E55" s="39" t="s">
        <v>3374</v>
      </c>
    </row>
    <row r="56" spans="1:5" ht="12.75">
      <c r="A56" s="35" t="s">
        <v>58</v>
      </c>
      <c r="E56" s="40" t="s">
        <v>5</v>
      </c>
    </row>
    <row r="57" spans="1:5" ht="12.75">
      <c r="A57" t="s">
        <v>60</v>
      </c>
      <c r="E57" s="39" t="s">
        <v>5</v>
      </c>
    </row>
    <row r="58" spans="1:16" ht="12.75">
      <c r="A58" t="s">
        <v>50</v>
      </c>
      <c s="34" t="s">
        <v>117</v>
      </c>
      <c s="34" t="s">
        <v>3375</v>
      </c>
      <c s="35" t="s">
        <v>5</v>
      </c>
      <c s="6" t="s">
        <v>3376</v>
      </c>
      <c s="36" t="s">
        <v>177</v>
      </c>
      <c s="37">
        <v>47</v>
      </c>
      <c s="36">
        <v>0</v>
      </c>
      <c s="36">
        <f>ROUND(G58*H58,6)</f>
      </c>
      <c r="L58" s="38">
        <v>0</v>
      </c>
      <c s="32">
        <f>ROUND(ROUND(L58,2)*ROUND(G58,3),2)</f>
      </c>
      <c s="36" t="s">
        <v>1130</v>
      </c>
      <c>
        <f>(M58*21)/100</f>
      </c>
      <c t="s">
        <v>28</v>
      </c>
    </row>
    <row r="59" spans="1:5" ht="12.75">
      <c r="A59" s="35" t="s">
        <v>57</v>
      </c>
      <c r="E59" s="39" t="s">
        <v>3376</v>
      </c>
    </row>
    <row r="60" spans="1:5" ht="12.75">
      <c r="A60" s="35" t="s">
        <v>58</v>
      </c>
      <c r="E60" s="40" t="s">
        <v>5</v>
      </c>
    </row>
    <row r="61" spans="1:5" ht="12.75">
      <c r="A61" t="s">
        <v>60</v>
      </c>
      <c r="E61" s="39" t="s">
        <v>5</v>
      </c>
    </row>
    <row r="62" spans="1:16" ht="12.75">
      <c r="A62" t="s">
        <v>50</v>
      </c>
      <c s="34" t="s">
        <v>122</v>
      </c>
      <c s="34" t="s">
        <v>3377</v>
      </c>
      <c s="35" t="s">
        <v>5</v>
      </c>
      <c s="6" t="s">
        <v>3378</v>
      </c>
      <c s="36" t="s">
        <v>177</v>
      </c>
      <c s="37">
        <v>4</v>
      </c>
      <c s="36">
        <v>0</v>
      </c>
      <c s="36">
        <f>ROUND(G62*H62,6)</f>
      </c>
      <c r="L62" s="38">
        <v>0</v>
      </c>
      <c s="32">
        <f>ROUND(ROUND(L62,2)*ROUND(G62,3),2)</f>
      </c>
      <c s="36" t="s">
        <v>1130</v>
      </c>
      <c>
        <f>(M62*21)/100</f>
      </c>
      <c t="s">
        <v>28</v>
      </c>
    </row>
    <row r="63" spans="1:5" ht="12.75">
      <c r="A63" s="35" t="s">
        <v>57</v>
      </c>
      <c r="E63" s="39" t="s">
        <v>3378</v>
      </c>
    </row>
    <row r="64" spans="1:5" ht="12.75">
      <c r="A64" s="35" t="s">
        <v>58</v>
      </c>
      <c r="E64" s="40" t="s">
        <v>5</v>
      </c>
    </row>
    <row r="65" spans="1:5" ht="12.75">
      <c r="A65" t="s">
        <v>60</v>
      </c>
      <c r="E65" s="39" t="s">
        <v>5</v>
      </c>
    </row>
    <row r="66" spans="1:16" ht="12.75">
      <c r="A66" t="s">
        <v>50</v>
      </c>
      <c s="34" t="s">
        <v>127</v>
      </c>
      <c s="34" t="s">
        <v>3379</v>
      </c>
      <c s="35" t="s">
        <v>5</v>
      </c>
      <c s="6" t="s">
        <v>3380</v>
      </c>
      <c s="36" t="s">
        <v>55</v>
      </c>
      <c s="37">
        <v>5</v>
      </c>
      <c s="36">
        <v>0</v>
      </c>
      <c s="36">
        <f>ROUND(G66*H66,6)</f>
      </c>
      <c r="L66" s="38">
        <v>0</v>
      </c>
      <c s="32">
        <f>ROUND(ROUND(L66,2)*ROUND(G66,3),2)</f>
      </c>
      <c s="36" t="s">
        <v>1130</v>
      </c>
      <c>
        <f>(M66*21)/100</f>
      </c>
      <c t="s">
        <v>28</v>
      </c>
    </row>
    <row r="67" spans="1:5" ht="12.75">
      <c r="A67" s="35" t="s">
        <v>57</v>
      </c>
      <c r="E67" s="39" t="s">
        <v>3380</v>
      </c>
    </row>
    <row r="68" spans="1:5" ht="12.75">
      <c r="A68" s="35" t="s">
        <v>58</v>
      </c>
      <c r="E68" s="40" t="s">
        <v>5</v>
      </c>
    </row>
    <row r="69" spans="1:5" ht="12.75">
      <c r="A69" t="s">
        <v>60</v>
      </c>
      <c r="E69" s="39" t="s">
        <v>5</v>
      </c>
    </row>
    <row r="70" spans="1:16" ht="12.75">
      <c r="A70" t="s">
        <v>50</v>
      </c>
      <c s="34" t="s">
        <v>211</v>
      </c>
      <c s="34" t="s">
        <v>3381</v>
      </c>
      <c s="35" t="s">
        <v>5</v>
      </c>
      <c s="6" t="s">
        <v>3382</v>
      </c>
      <c s="36" t="s">
        <v>214</v>
      </c>
      <c s="37">
        <v>5</v>
      </c>
      <c s="36">
        <v>0</v>
      </c>
      <c s="36">
        <f>ROUND(G70*H70,6)</f>
      </c>
      <c r="L70" s="38">
        <v>0</v>
      </c>
      <c s="32">
        <f>ROUND(ROUND(L70,2)*ROUND(G70,3),2)</f>
      </c>
      <c s="36" t="s">
        <v>1130</v>
      </c>
      <c>
        <f>(M70*21)/100</f>
      </c>
      <c t="s">
        <v>28</v>
      </c>
    </row>
    <row r="71" spans="1:5" ht="12.75">
      <c r="A71" s="35" t="s">
        <v>57</v>
      </c>
      <c r="E71" s="39" t="s">
        <v>3382</v>
      </c>
    </row>
    <row r="72" spans="1:5" ht="12.75">
      <c r="A72" s="35" t="s">
        <v>58</v>
      </c>
      <c r="E72" s="40" t="s">
        <v>5</v>
      </c>
    </row>
    <row r="73" spans="1:5" ht="12.75">
      <c r="A73" t="s">
        <v>60</v>
      </c>
      <c r="E73" s="39" t="s">
        <v>5</v>
      </c>
    </row>
    <row r="74" spans="1:16" ht="12.75">
      <c r="A74" t="s">
        <v>50</v>
      </c>
      <c s="34" t="s">
        <v>215</v>
      </c>
      <c s="34" t="s">
        <v>1192</v>
      </c>
      <c s="35" t="s">
        <v>5</v>
      </c>
      <c s="6" t="s">
        <v>3383</v>
      </c>
      <c s="36" t="s">
        <v>1184</v>
      </c>
      <c s="37">
        <v>1</v>
      </c>
      <c s="36">
        <v>0</v>
      </c>
      <c s="36">
        <f>ROUND(G74*H74,6)</f>
      </c>
      <c r="L74" s="38">
        <v>0</v>
      </c>
      <c s="32">
        <f>ROUND(ROUND(L74,2)*ROUND(G74,3),2)</f>
      </c>
      <c s="36" t="s">
        <v>56</v>
      </c>
      <c>
        <f>(M74*21)/100</f>
      </c>
      <c t="s">
        <v>28</v>
      </c>
    </row>
    <row r="75" spans="1:5" ht="12.75">
      <c r="A75" s="35" t="s">
        <v>57</v>
      </c>
      <c r="E75" s="39" t="s">
        <v>3383</v>
      </c>
    </row>
    <row r="76" spans="1:5" ht="12.75">
      <c r="A76" s="35" t="s">
        <v>58</v>
      </c>
      <c r="E76" s="40" t="s">
        <v>5</v>
      </c>
    </row>
    <row r="77" spans="1:5" ht="12.75">
      <c r="A77" t="s">
        <v>60</v>
      </c>
      <c r="E77" s="39" t="s">
        <v>5</v>
      </c>
    </row>
    <row r="78" spans="1:16" ht="12.75">
      <c r="A78" t="s">
        <v>50</v>
      </c>
      <c s="34" t="s">
        <v>218</v>
      </c>
      <c s="34" t="s">
        <v>3384</v>
      </c>
      <c s="35" t="s">
        <v>5</v>
      </c>
      <c s="6" t="s">
        <v>3385</v>
      </c>
      <c s="36" t="s">
        <v>214</v>
      </c>
      <c s="37">
        <v>7</v>
      </c>
      <c s="36">
        <v>0</v>
      </c>
      <c s="36">
        <f>ROUND(G78*H78,6)</f>
      </c>
      <c r="L78" s="38">
        <v>0</v>
      </c>
      <c s="32">
        <f>ROUND(ROUND(L78,2)*ROUND(G78,3),2)</f>
      </c>
      <c s="36" t="s">
        <v>1130</v>
      </c>
      <c>
        <f>(M78*21)/100</f>
      </c>
      <c t="s">
        <v>28</v>
      </c>
    </row>
    <row r="79" spans="1:5" ht="12.75">
      <c r="A79" s="35" t="s">
        <v>57</v>
      </c>
      <c r="E79" s="39" t="s">
        <v>3385</v>
      </c>
    </row>
    <row r="80" spans="1:5" ht="12.75">
      <c r="A80" s="35" t="s">
        <v>58</v>
      </c>
      <c r="E80" s="40" t="s">
        <v>5</v>
      </c>
    </row>
    <row r="81" spans="1:5" ht="12.75">
      <c r="A81" t="s">
        <v>60</v>
      </c>
      <c r="E81" s="39" t="s">
        <v>5</v>
      </c>
    </row>
    <row r="82" spans="1:16" ht="12.75">
      <c r="A82" t="s">
        <v>50</v>
      </c>
      <c s="34" t="s">
        <v>221</v>
      </c>
      <c s="34" t="s">
        <v>3386</v>
      </c>
      <c s="35" t="s">
        <v>5</v>
      </c>
      <c s="6" t="s">
        <v>3387</v>
      </c>
      <c s="36" t="s">
        <v>214</v>
      </c>
      <c s="37">
        <v>5</v>
      </c>
      <c s="36">
        <v>0</v>
      </c>
      <c s="36">
        <f>ROUND(G82*H82,6)</f>
      </c>
      <c r="L82" s="38">
        <v>0</v>
      </c>
      <c s="32">
        <f>ROUND(ROUND(L82,2)*ROUND(G82,3),2)</f>
      </c>
      <c s="36" t="s">
        <v>56</v>
      </c>
      <c>
        <f>(M82*21)/100</f>
      </c>
      <c t="s">
        <v>28</v>
      </c>
    </row>
    <row r="83" spans="1:5" ht="12.75">
      <c r="A83" s="35" t="s">
        <v>57</v>
      </c>
      <c r="E83" s="39" t="s">
        <v>3387</v>
      </c>
    </row>
    <row r="84" spans="1:5" ht="12.75">
      <c r="A84" s="35" t="s">
        <v>58</v>
      </c>
      <c r="E84" s="40" t="s">
        <v>5</v>
      </c>
    </row>
    <row r="85" spans="1:5" ht="12.75">
      <c r="A85" t="s">
        <v>60</v>
      </c>
      <c r="E85" s="39" t="s">
        <v>5</v>
      </c>
    </row>
    <row r="86" spans="1:16" ht="12.75">
      <c r="A86" t="s">
        <v>50</v>
      </c>
      <c s="34" t="s">
        <v>224</v>
      </c>
      <c s="34" t="s">
        <v>3388</v>
      </c>
      <c s="35" t="s">
        <v>5</v>
      </c>
      <c s="6" t="s">
        <v>3389</v>
      </c>
      <c s="36" t="s">
        <v>214</v>
      </c>
      <c s="37">
        <v>1</v>
      </c>
      <c s="36">
        <v>0</v>
      </c>
      <c s="36">
        <f>ROUND(G86*H86,6)</f>
      </c>
      <c r="L86" s="38">
        <v>0</v>
      </c>
      <c s="32">
        <f>ROUND(ROUND(L86,2)*ROUND(G86,3),2)</f>
      </c>
      <c s="36" t="s">
        <v>56</v>
      </c>
      <c>
        <f>(M86*21)/100</f>
      </c>
      <c t="s">
        <v>28</v>
      </c>
    </row>
    <row r="87" spans="1:5" ht="12.75">
      <c r="A87" s="35" t="s">
        <v>57</v>
      </c>
      <c r="E87" s="39" t="s">
        <v>3389</v>
      </c>
    </row>
    <row r="88" spans="1:5" ht="12.75">
      <c r="A88" s="35" t="s">
        <v>58</v>
      </c>
      <c r="E88" s="40" t="s">
        <v>5</v>
      </c>
    </row>
    <row r="89" spans="1:5" ht="12.75">
      <c r="A89" t="s">
        <v>60</v>
      </c>
      <c r="E89" s="39" t="s">
        <v>5</v>
      </c>
    </row>
    <row r="90" spans="1:16" ht="12.75">
      <c r="A90" t="s">
        <v>50</v>
      </c>
      <c s="34" t="s">
        <v>227</v>
      </c>
      <c s="34" t="s">
        <v>3390</v>
      </c>
      <c s="35" t="s">
        <v>5</v>
      </c>
      <c s="6" t="s">
        <v>3391</v>
      </c>
      <c s="36" t="s">
        <v>177</v>
      </c>
      <c s="37">
        <v>30</v>
      </c>
      <c s="36">
        <v>0</v>
      </c>
      <c s="36">
        <f>ROUND(G90*H90,6)</f>
      </c>
      <c r="L90" s="38">
        <v>0</v>
      </c>
      <c s="32">
        <f>ROUND(ROUND(L90,2)*ROUND(G90,3),2)</f>
      </c>
      <c s="36" t="s">
        <v>1130</v>
      </c>
      <c>
        <f>(M90*21)/100</f>
      </c>
      <c t="s">
        <v>28</v>
      </c>
    </row>
    <row r="91" spans="1:5" ht="12.75">
      <c r="A91" s="35" t="s">
        <v>57</v>
      </c>
      <c r="E91" s="39" t="s">
        <v>3391</v>
      </c>
    </row>
    <row r="92" spans="1:5" ht="12.75">
      <c r="A92" s="35" t="s">
        <v>58</v>
      </c>
      <c r="E92" s="40" t="s">
        <v>5</v>
      </c>
    </row>
    <row r="93" spans="1:5" ht="12.75">
      <c r="A93" t="s">
        <v>60</v>
      </c>
      <c r="E93" s="39" t="s">
        <v>5</v>
      </c>
    </row>
    <row r="94" spans="1:16" ht="12.75">
      <c r="A94" t="s">
        <v>50</v>
      </c>
      <c s="34" t="s">
        <v>230</v>
      </c>
      <c s="34" t="s">
        <v>3392</v>
      </c>
      <c s="35" t="s">
        <v>5</v>
      </c>
      <c s="6" t="s">
        <v>3393</v>
      </c>
      <c s="36" t="s">
        <v>55</v>
      </c>
      <c s="37">
        <v>0.8</v>
      </c>
      <c s="36">
        <v>0</v>
      </c>
      <c s="36">
        <f>ROUND(G94*H94,6)</f>
      </c>
      <c r="L94" s="38">
        <v>0</v>
      </c>
      <c s="32">
        <f>ROUND(ROUND(L94,2)*ROUND(G94,3),2)</f>
      </c>
      <c s="36" t="s">
        <v>1130</v>
      </c>
      <c>
        <f>(M94*21)/100</f>
      </c>
      <c t="s">
        <v>28</v>
      </c>
    </row>
    <row r="95" spans="1:5" ht="12.75">
      <c r="A95" s="35" t="s">
        <v>57</v>
      </c>
      <c r="E95" s="39" t="s">
        <v>3393</v>
      </c>
    </row>
    <row r="96" spans="1:5" ht="12.75">
      <c r="A96" s="35" t="s">
        <v>58</v>
      </c>
      <c r="E96" s="40" t="s">
        <v>5</v>
      </c>
    </row>
    <row r="97" spans="1:5" ht="12.75">
      <c r="A97" t="s">
        <v>60</v>
      </c>
      <c r="E97" s="39" t="s">
        <v>5</v>
      </c>
    </row>
    <row r="98" spans="1:16" ht="38.25">
      <c r="A98" t="s">
        <v>50</v>
      </c>
      <c s="34" t="s">
        <v>233</v>
      </c>
      <c s="34" t="s">
        <v>65</v>
      </c>
      <c s="35" t="s">
        <v>66</v>
      </c>
      <c s="6" t="s">
        <v>3310</v>
      </c>
      <c s="36" t="s">
        <v>55</v>
      </c>
      <c s="37">
        <v>0.8</v>
      </c>
      <c s="36">
        <v>0</v>
      </c>
      <c s="36">
        <f>ROUND(G98*H98,6)</f>
      </c>
      <c r="L98" s="38">
        <v>0</v>
      </c>
      <c s="32">
        <f>ROUND(ROUND(L98,2)*ROUND(G98,3),2)</f>
      </c>
      <c s="36" t="s">
        <v>256</v>
      </c>
      <c>
        <f>(M98*21)/100</f>
      </c>
      <c t="s">
        <v>28</v>
      </c>
    </row>
    <row r="99" spans="1:5" ht="38.25">
      <c r="A99" s="35" t="s">
        <v>57</v>
      </c>
      <c r="E99" s="39" t="s">
        <v>3310</v>
      </c>
    </row>
    <row r="100" spans="1:5" ht="38.25">
      <c r="A100" s="35" t="s">
        <v>58</v>
      </c>
      <c r="E100" s="41" t="s">
        <v>3394</v>
      </c>
    </row>
    <row r="101" spans="1:5" ht="102">
      <c r="A101" t="s">
        <v>60</v>
      </c>
      <c r="E101" s="39" t="s">
        <v>258</v>
      </c>
    </row>
    <row r="102" spans="1:13" ht="12.75">
      <c r="A102" t="s">
        <v>47</v>
      </c>
      <c r="C102" s="31" t="s">
        <v>3395</v>
      </c>
      <c r="E102" s="33" t="s">
        <v>3396</v>
      </c>
      <c r="J102" s="32">
        <f>0</f>
      </c>
      <c s="32">
        <f>0</f>
      </c>
      <c s="32">
        <f>0+L103+L107+L111+L115+L119+L123+L127+L131+L135+L139+L143+L147+L151+L155+L159+L163+L167+L171+L175+L179+L183+L187+L191+L195+L199+L203+L207+L211+L215+L219+L223+L227+L231+L235+L239</f>
      </c>
      <c s="32">
        <f>0+M103+M107+M111+M115+M119+M123+M127+M131+M135+M139+M143+M147+M151+M155+M159+M163+M167+M171+M175+M179+M183+M187+M191+M195+M199+M203+M207+M211+M215+M219+M223+M227+M231+M235+M239</f>
      </c>
    </row>
    <row r="103" spans="1:16" ht="12.75">
      <c r="A103" t="s">
        <v>50</v>
      </c>
      <c s="34" t="s">
        <v>237</v>
      </c>
      <c s="34" t="s">
        <v>3397</v>
      </c>
      <c s="35" t="s">
        <v>5</v>
      </c>
      <c s="6" t="s">
        <v>3398</v>
      </c>
      <c s="36" t="s">
        <v>177</v>
      </c>
      <c s="37">
        <v>28</v>
      </c>
      <c s="36">
        <v>0</v>
      </c>
      <c s="36">
        <f>ROUND(G103*H103,6)</f>
      </c>
      <c r="L103" s="38">
        <v>0</v>
      </c>
      <c s="32">
        <f>ROUND(ROUND(L103,2)*ROUND(G103,3),2)</f>
      </c>
      <c s="36" t="s">
        <v>1130</v>
      </c>
      <c>
        <f>(M103*21)/100</f>
      </c>
      <c t="s">
        <v>28</v>
      </c>
    </row>
    <row r="104" spans="1:5" ht="12.75">
      <c r="A104" s="35" t="s">
        <v>57</v>
      </c>
      <c r="E104" s="39" t="s">
        <v>3398</v>
      </c>
    </row>
    <row r="105" spans="1:5" ht="12.75">
      <c r="A105" s="35" t="s">
        <v>58</v>
      </c>
      <c r="E105" s="40" t="s">
        <v>5</v>
      </c>
    </row>
    <row r="106" spans="1:5" ht="12.75">
      <c r="A106" t="s">
        <v>60</v>
      </c>
      <c r="E106" s="39" t="s">
        <v>5</v>
      </c>
    </row>
    <row r="107" spans="1:16" ht="12.75">
      <c r="A107" t="s">
        <v>50</v>
      </c>
      <c s="34" t="s">
        <v>240</v>
      </c>
      <c s="34" t="s">
        <v>3399</v>
      </c>
      <c s="35" t="s">
        <v>5</v>
      </c>
      <c s="6" t="s">
        <v>3400</v>
      </c>
      <c s="36" t="s">
        <v>177</v>
      </c>
      <c s="37">
        <v>23</v>
      </c>
      <c s="36">
        <v>0</v>
      </c>
      <c s="36">
        <f>ROUND(G107*H107,6)</f>
      </c>
      <c r="L107" s="38">
        <v>0</v>
      </c>
      <c s="32">
        <f>ROUND(ROUND(L107,2)*ROUND(G107,3),2)</f>
      </c>
      <c s="36" t="s">
        <v>1130</v>
      </c>
      <c>
        <f>(M107*21)/100</f>
      </c>
      <c t="s">
        <v>28</v>
      </c>
    </row>
    <row r="108" spans="1:5" ht="12.75">
      <c r="A108" s="35" t="s">
        <v>57</v>
      </c>
      <c r="E108" s="39" t="s">
        <v>3400</v>
      </c>
    </row>
    <row r="109" spans="1:5" ht="12.75">
      <c r="A109" s="35" t="s">
        <v>58</v>
      </c>
      <c r="E109" s="40" t="s">
        <v>5</v>
      </c>
    </row>
    <row r="110" spans="1:5" ht="12.75">
      <c r="A110" t="s">
        <v>60</v>
      </c>
      <c r="E110" s="39" t="s">
        <v>5</v>
      </c>
    </row>
    <row r="111" spans="1:16" ht="12.75">
      <c r="A111" t="s">
        <v>50</v>
      </c>
      <c s="34" t="s">
        <v>243</v>
      </c>
      <c s="34" t="s">
        <v>3401</v>
      </c>
      <c s="35" t="s">
        <v>5</v>
      </c>
      <c s="6" t="s">
        <v>3402</v>
      </c>
      <c s="36" t="s">
        <v>177</v>
      </c>
      <c s="37">
        <v>130</v>
      </c>
      <c s="36">
        <v>0</v>
      </c>
      <c s="36">
        <f>ROUND(G111*H111,6)</f>
      </c>
      <c r="L111" s="38">
        <v>0</v>
      </c>
      <c s="32">
        <f>ROUND(ROUND(L111,2)*ROUND(G111,3),2)</f>
      </c>
      <c s="36" t="s">
        <v>1130</v>
      </c>
      <c>
        <f>(M111*21)/100</f>
      </c>
      <c t="s">
        <v>28</v>
      </c>
    </row>
    <row r="112" spans="1:5" ht="12.75">
      <c r="A112" s="35" t="s">
        <v>57</v>
      </c>
      <c r="E112" s="39" t="s">
        <v>3402</v>
      </c>
    </row>
    <row r="113" spans="1:5" ht="12.75">
      <c r="A113" s="35" t="s">
        <v>58</v>
      </c>
      <c r="E113" s="40" t="s">
        <v>5</v>
      </c>
    </row>
    <row r="114" spans="1:5" ht="12.75">
      <c r="A114" t="s">
        <v>60</v>
      </c>
      <c r="E114" s="39" t="s">
        <v>5</v>
      </c>
    </row>
    <row r="115" spans="1:16" ht="12.75">
      <c r="A115" t="s">
        <v>50</v>
      </c>
      <c s="34" t="s">
        <v>246</v>
      </c>
      <c s="34" t="s">
        <v>3403</v>
      </c>
      <c s="35" t="s">
        <v>5</v>
      </c>
      <c s="6" t="s">
        <v>3404</v>
      </c>
      <c s="36" t="s">
        <v>177</v>
      </c>
      <c s="37">
        <v>69</v>
      </c>
      <c s="36">
        <v>0</v>
      </c>
      <c s="36">
        <f>ROUND(G115*H115,6)</f>
      </c>
      <c r="L115" s="38">
        <v>0</v>
      </c>
      <c s="32">
        <f>ROUND(ROUND(L115,2)*ROUND(G115,3),2)</f>
      </c>
      <c s="36" t="s">
        <v>1130</v>
      </c>
      <c>
        <f>(M115*21)/100</f>
      </c>
      <c t="s">
        <v>28</v>
      </c>
    </row>
    <row r="116" spans="1:5" ht="12.75">
      <c r="A116" s="35" t="s">
        <v>57</v>
      </c>
      <c r="E116" s="39" t="s">
        <v>3404</v>
      </c>
    </row>
    <row r="117" spans="1:5" ht="12.75">
      <c r="A117" s="35" t="s">
        <v>58</v>
      </c>
      <c r="E117" s="40" t="s">
        <v>5</v>
      </c>
    </row>
    <row r="118" spans="1:5" ht="12.75">
      <c r="A118" t="s">
        <v>60</v>
      </c>
      <c r="E118" s="39" t="s">
        <v>5</v>
      </c>
    </row>
    <row r="119" spans="1:16" ht="12.75">
      <c r="A119" t="s">
        <v>50</v>
      </c>
      <c s="34" t="s">
        <v>249</v>
      </c>
      <c s="34" t="s">
        <v>3405</v>
      </c>
      <c s="35" t="s">
        <v>5</v>
      </c>
      <c s="6" t="s">
        <v>3406</v>
      </c>
      <c s="36" t="s">
        <v>177</v>
      </c>
      <c s="37">
        <v>68</v>
      </c>
      <c s="36">
        <v>0</v>
      </c>
      <c s="36">
        <f>ROUND(G119*H119,6)</f>
      </c>
      <c r="L119" s="38">
        <v>0</v>
      </c>
      <c s="32">
        <f>ROUND(ROUND(L119,2)*ROUND(G119,3),2)</f>
      </c>
      <c s="36" t="s">
        <v>1130</v>
      </c>
      <c>
        <f>(M119*21)/100</f>
      </c>
      <c t="s">
        <v>28</v>
      </c>
    </row>
    <row r="120" spans="1:5" ht="12.75">
      <c r="A120" s="35" t="s">
        <v>57</v>
      </c>
      <c r="E120" s="39" t="s">
        <v>3406</v>
      </c>
    </row>
    <row r="121" spans="1:5" ht="12.75">
      <c r="A121" s="35" t="s">
        <v>58</v>
      </c>
      <c r="E121" s="40" t="s">
        <v>5</v>
      </c>
    </row>
    <row r="122" spans="1:5" ht="12.75">
      <c r="A122" t="s">
        <v>60</v>
      </c>
      <c r="E122" s="39" t="s">
        <v>5</v>
      </c>
    </row>
    <row r="123" spans="1:16" ht="12.75">
      <c r="A123" t="s">
        <v>50</v>
      </c>
      <c s="34" t="s">
        <v>252</v>
      </c>
      <c s="34" t="s">
        <v>3407</v>
      </c>
      <c s="35" t="s">
        <v>5</v>
      </c>
      <c s="6" t="s">
        <v>3408</v>
      </c>
      <c s="36" t="s">
        <v>177</v>
      </c>
      <c s="37">
        <v>201</v>
      </c>
      <c s="36">
        <v>0</v>
      </c>
      <c s="36">
        <f>ROUND(G123*H123,6)</f>
      </c>
      <c r="L123" s="38">
        <v>0</v>
      </c>
      <c s="32">
        <f>ROUND(ROUND(L123,2)*ROUND(G123,3),2)</f>
      </c>
      <c s="36" t="s">
        <v>1130</v>
      </c>
      <c>
        <f>(M123*21)/100</f>
      </c>
      <c t="s">
        <v>28</v>
      </c>
    </row>
    <row r="124" spans="1:5" ht="12.75">
      <c r="A124" s="35" t="s">
        <v>57</v>
      </c>
      <c r="E124" s="39" t="s">
        <v>3408</v>
      </c>
    </row>
    <row r="125" spans="1:5" ht="12.75">
      <c r="A125" s="35" t="s">
        <v>58</v>
      </c>
      <c r="E125" s="40" t="s">
        <v>5</v>
      </c>
    </row>
    <row r="126" spans="1:5" ht="12.75">
      <c r="A126" t="s">
        <v>60</v>
      </c>
      <c r="E126" s="39" t="s">
        <v>5</v>
      </c>
    </row>
    <row r="127" spans="1:16" ht="12.75">
      <c r="A127" t="s">
        <v>50</v>
      </c>
      <c s="34" t="s">
        <v>255</v>
      </c>
      <c s="34" t="s">
        <v>3409</v>
      </c>
      <c s="35" t="s">
        <v>5</v>
      </c>
      <c s="6" t="s">
        <v>3410</v>
      </c>
      <c s="36" t="s">
        <v>177</v>
      </c>
      <c s="37">
        <v>69</v>
      </c>
      <c s="36">
        <v>0</v>
      </c>
      <c s="36">
        <f>ROUND(G127*H127,6)</f>
      </c>
      <c r="L127" s="38">
        <v>0</v>
      </c>
      <c s="32">
        <f>ROUND(ROUND(L127,2)*ROUND(G127,3),2)</f>
      </c>
      <c s="36" t="s">
        <v>1130</v>
      </c>
      <c>
        <f>(M127*21)/100</f>
      </c>
      <c t="s">
        <v>28</v>
      </c>
    </row>
    <row r="128" spans="1:5" ht="12.75">
      <c r="A128" s="35" t="s">
        <v>57</v>
      </c>
      <c r="E128" s="39" t="s">
        <v>3410</v>
      </c>
    </row>
    <row r="129" spans="1:5" ht="12.75">
      <c r="A129" s="35" t="s">
        <v>58</v>
      </c>
      <c r="E129" s="40" t="s">
        <v>5</v>
      </c>
    </row>
    <row r="130" spans="1:5" ht="12.75">
      <c r="A130" t="s">
        <v>60</v>
      </c>
      <c r="E130" s="39" t="s">
        <v>5</v>
      </c>
    </row>
    <row r="131" spans="1:16" ht="12.75">
      <c r="A131" t="s">
        <v>50</v>
      </c>
      <c s="34" t="s">
        <v>261</v>
      </c>
      <c s="34" t="s">
        <v>3411</v>
      </c>
      <c s="35" t="s">
        <v>5</v>
      </c>
      <c s="6" t="s">
        <v>3412</v>
      </c>
      <c s="36" t="s">
        <v>177</v>
      </c>
      <c s="37">
        <v>20</v>
      </c>
      <c s="36">
        <v>0</v>
      </c>
      <c s="36">
        <f>ROUND(G131*H131,6)</f>
      </c>
      <c r="L131" s="38">
        <v>0</v>
      </c>
      <c s="32">
        <f>ROUND(ROUND(L131,2)*ROUND(G131,3),2)</f>
      </c>
      <c s="36" t="s">
        <v>1130</v>
      </c>
      <c>
        <f>(M131*21)/100</f>
      </c>
      <c t="s">
        <v>28</v>
      </c>
    </row>
    <row r="132" spans="1:5" ht="12.75">
      <c r="A132" s="35" t="s">
        <v>57</v>
      </c>
      <c r="E132" s="39" t="s">
        <v>3412</v>
      </c>
    </row>
    <row r="133" spans="1:5" ht="12.75">
      <c r="A133" s="35" t="s">
        <v>58</v>
      </c>
      <c r="E133" s="40" t="s">
        <v>5</v>
      </c>
    </row>
    <row r="134" spans="1:5" ht="12.75">
      <c r="A134" t="s">
        <v>60</v>
      </c>
      <c r="E134" s="39" t="s">
        <v>5</v>
      </c>
    </row>
    <row r="135" spans="1:16" ht="12.75">
      <c r="A135" t="s">
        <v>50</v>
      </c>
      <c s="34" t="s">
        <v>264</v>
      </c>
      <c s="34" t="s">
        <v>3413</v>
      </c>
      <c s="35" t="s">
        <v>5</v>
      </c>
      <c s="6" t="s">
        <v>3414</v>
      </c>
      <c s="36" t="s">
        <v>177</v>
      </c>
      <c s="37">
        <v>608</v>
      </c>
      <c s="36">
        <v>0</v>
      </c>
      <c s="36">
        <f>ROUND(G135*H135,6)</f>
      </c>
      <c r="L135" s="38">
        <v>0</v>
      </c>
      <c s="32">
        <f>ROUND(ROUND(L135,2)*ROUND(G135,3),2)</f>
      </c>
      <c s="36" t="s">
        <v>1130</v>
      </c>
      <c>
        <f>(M135*21)/100</f>
      </c>
      <c t="s">
        <v>28</v>
      </c>
    </row>
    <row r="136" spans="1:5" ht="12.75">
      <c r="A136" s="35" t="s">
        <v>57</v>
      </c>
      <c r="E136" s="39" t="s">
        <v>3414</v>
      </c>
    </row>
    <row r="137" spans="1:5" ht="12.75">
      <c r="A137" s="35" t="s">
        <v>58</v>
      </c>
      <c r="E137" s="40" t="s">
        <v>5</v>
      </c>
    </row>
    <row r="138" spans="1:5" ht="12.75">
      <c r="A138" t="s">
        <v>60</v>
      </c>
      <c r="E138" s="39" t="s">
        <v>5</v>
      </c>
    </row>
    <row r="139" spans="1:16" ht="12.75">
      <c r="A139" t="s">
        <v>50</v>
      </c>
      <c s="34" t="s">
        <v>267</v>
      </c>
      <c s="34" t="s">
        <v>3415</v>
      </c>
      <c s="35" t="s">
        <v>5</v>
      </c>
      <c s="6" t="s">
        <v>3416</v>
      </c>
      <c s="36" t="s">
        <v>214</v>
      </c>
      <c s="37">
        <v>61</v>
      </c>
      <c s="36">
        <v>0</v>
      </c>
      <c s="36">
        <f>ROUND(G139*H139,6)</f>
      </c>
      <c r="L139" s="38">
        <v>0</v>
      </c>
      <c s="32">
        <f>ROUND(ROUND(L139,2)*ROUND(G139,3),2)</f>
      </c>
      <c s="36" t="s">
        <v>1130</v>
      </c>
      <c>
        <f>(M139*21)/100</f>
      </c>
      <c t="s">
        <v>28</v>
      </c>
    </row>
    <row r="140" spans="1:5" ht="12.75">
      <c r="A140" s="35" t="s">
        <v>57</v>
      </c>
      <c r="E140" s="39" t="s">
        <v>3416</v>
      </c>
    </row>
    <row r="141" spans="1:5" ht="12.75">
      <c r="A141" s="35" t="s">
        <v>58</v>
      </c>
      <c r="E141" s="40" t="s">
        <v>5</v>
      </c>
    </row>
    <row r="142" spans="1:5" ht="12.75">
      <c r="A142" t="s">
        <v>60</v>
      </c>
      <c r="E142" s="39" t="s">
        <v>5</v>
      </c>
    </row>
    <row r="143" spans="1:16" ht="12.75">
      <c r="A143" t="s">
        <v>50</v>
      </c>
      <c s="34" t="s">
        <v>271</v>
      </c>
      <c s="34" t="s">
        <v>3417</v>
      </c>
      <c s="35" t="s">
        <v>5</v>
      </c>
      <c s="6" t="s">
        <v>3418</v>
      </c>
      <c s="36" t="s">
        <v>214</v>
      </c>
      <c s="37">
        <v>12</v>
      </c>
      <c s="36">
        <v>0</v>
      </c>
      <c s="36">
        <f>ROUND(G143*H143,6)</f>
      </c>
      <c r="L143" s="38">
        <v>0</v>
      </c>
      <c s="32">
        <f>ROUND(ROUND(L143,2)*ROUND(G143,3),2)</f>
      </c>
      <c s="36" t="s">
        <v>1130</v>
      </c>
      <c>
        <f>(M143*21)/100</f>
      </c>
      <c t="s">
        <v>28</v>
      </c>
    </row>
    <row r="144" spans="1:5" ht="12.75">
      <c r="A144" s="35" t="s">
        <v>57</v>
      </c>
      <c r="E144" s="39" t="s">
        <v>3418</v>
      </c>
    </row>
    <row r="145" spans="1:5" ht="12.75">
      <c r="A145" s="35" t="s">
        <v>58</v>
      </c>
      <c r="E145" s="40" t="s">
        <v>5</v>
      </c>
    </row>
    <row r="146" spans="1:5" ht="12.75">
      <c r="A146" t="s">
        <v>60</v>
      </c>
      <c r="E146" s="39" t="s">
        <v>5</v>
      </c>
    </row>
    <row r="147" spans="1:16" ht="12.75">
      <c r="A147" t="s">
        <v>50</v>
      </c>
      <c s="34" t="s">
        <v>274</v>
      </c>
      <c s="34" t="s">
        <v>3419</v>
      </c>
      <c s="35" t="s">
        <v>5</v>
      </c>
      <c s="6" t="s">
        <v>3420</v>
      </c>
      <c s="36" t="s">
        <v>177</v>
      </c>
      <c s="37">
        <v>608</v>
      </c>
      <c s="36">
        <v>0</v>
      </c>
      <c s="36">
        <f>ROUND(G147*H147,6)</f>
      </c>
      <c r="L147" s="38">
        <v>0</v>
      </c>
      <c s="32">
        <f>ROUND(ROUND(L147,2)*ROUND(G147,3),2)</f>
      </c>
      <c s="36" t="s">
        <v>1130</v>
      </c>
      <c>
        <f>(M147*21)/100</f>
      </c>
      <c t="s">
        <v>28</v>
      </c>
    </row>
    <row r="148" spans="1:5" ht="12.75">
      <c r="A148" s="35" t="s">
        <v>57</v>
      </c>
      <c r="E148" s="39" t="s">
        <v>3420</v>
      </c>
    </row>
    <row r="149" spans="1:5" ht="12.75">
      <c r="A149" s="35" t="s">
        <v>58</v>
      </c>
      <c r="E149" s="40" t="s">
        <v>5</v>
      </c>
    </row>
    <row r="150" spans="1:5" ht="12.75">
      <c r="A150" t="s">
        <v>60</v>
      </c>
      <c r="E150" s="39" t="s">
        <v>5</v>
      </c>
    </row>
    <row r="151" spans="1:16" ht="12.75">
      <c r="A151" t="s">
        <v>50</v>
      </c>
      <c s="34" t="s">
        <v>277</v>
      </c>
      <c s="34" t="s">
        <v>3421</v>
      </c>
      <c s="35" t="s">
        <v>5</v>
      </c>
      <c s="6" t="s">
        <v>3422</v>
      </c>
      <c s="36" t="s">
        <v>214</v>
      </c>
      <c s="37">
        <v>1</v>
      </c>
      <c s="36">
        <v>0</v>
      </c>
      <c s="36">
        <f>ROUND(G151*H151,6)</f>
      </c>
      <c r="L151" s="38">
        <v>0</v>
      </c>
      <c s="32">
        <f>ROUND(ROUND(L151,2)*ROUND(G151,3),2)</f>
      </c>
      <c s="36" t="s">
        <v>1130</v>
      </c>
      <c>
        <f>(M151*21)/100</f>
      </c>
      <c t="s">
        <v>28</v>
      </c>
    </row>
    <row r="152" spans="1:5" ht="12.75">
      <c r="A152" s="35" t="s">
        <v>57</v>
      </c>
      <c r="E152" s="39" t="s">
        <v>3422</v>
      </c>
    </row>
    <row r="153" spans="1:5" ht="12.75">
      <c r="A153" s="35" t="s">
        <v>58</v>
      </c>
      <c r="E153" s="40" t="s">
        <v>5</v>
      </c>
    </row>
    <row r="154" spans="1:5" ht="12.75">
      <c r="A154" t="s">
        <v>60</v>
      </c>
      <c r="E154" s="39" t="s">
        <v>5</v>
      </c>
    </row>
    <row r="155" spans="1:16" ht="12.75">
      <c r="A155" t="s">
        <v>50</v>
      </c>
      <c s="34" t="s">
        <v>280</v>
      </c>
      <c s="34" t="s">
        <v>3423</v>
      </c>
      <c s="35" t="s">
        <v>5</v>
      </c>
      <c s="6" t="s">
        <v>3424</v>
      </c>
      <c s="36" t="s">
        <v>214</v>
      </c>
      <c s="37">
        <v>1</v>
      </c>
      <c s="36">
        <v>0</v>
      </c>
      <c s="36">
        <f>ROUND(G155*H155,6)</f>
      </c>
      <c r="L155" s="38">
        <v>0</v>
      </c>
      <c s="32">
        <f>ROUND(ROUND(L155,2)*ROUND(G155,3),2)</f>
      </c>
      <c s="36" t="s">
        <v>1130</v>
      </c>
      <c>
        <f>(M155*21)/100</f>
      </c>
      <c t="s">
        <v>28</v>
      </c>
    </row>
    <row r="156" spans="1:5" ht="12.75">
      <c r="A156" s="35" t="s">
        <v>57</v>
      </c>
      <c r="E156" s="39" t="s">
        <v>3424</v>
      </c>
    </row>
    <row r="157" spans="1:5" ht="12.75">
      <c r="A157" s="35" t="s">
        <v>58</v>
      </c>
      <c r="E157" s="40" t="s">
        <v>5</v>
      </c>
    </row>
    <row r="158" spans="1:5" ht="12.75">
      <c r="A158" t="s">
        <v>60</v>
      </c>
      <c r="E158" s="39" t="s">
        <v>5</v>
      </c>
    </row>
    <row r="159" spans="1:16" ht="12.75">
      <c r="A159" t="s">
        <v>50</v>
      </c>
      <c s="34" t="s">
        <v>285</v>
      </c>
      <c s="34" t="s">
        <v>3425</v>
      </c>
      <c s="35" t="s">
        <v>5</v>
      </c>
      <c s="6" t="s">
        <v>3426</v>
      </c>
      <c s="36" t="s">
        <v>214</v>
      </c>
      <c s="37">
        <v>14</v>
      </c>
      <c s="36">
        <v>0</v>
      </c>
      <c s="36">
        <f>ROUND(G159*H159,6)</f>
      </c>
      <c r="L159" s="38">
        <v>0</v>
      </c>
      <c s="32">
        <f>ROUND(ROUND(L159,2)*ROUND(G159,3),2)</f>
      </c>
      <c s="36" t="s">
        <v>1130</v>
      </c>
      <c>
        <f>(M159*21)/100</f>
      </c>
      <c t="s">
        <v>28</v>
      </c>
    </row>
    <row r="160" spans="1:5" ht="12.75">
      <c r="A160" s="35" t="s">
        <v>57</v>
      </c>
      <c r="E160" s="39" t="s">
        <v>3426</v>
      </c>
    </row>
    <row r="161" spans="1:5" ht="12.75">
      <c r="A161" s="35" t="s">
        <v>58</v>
      </c>
      <c r="E161" s="40" t="s">
        <v>5</v>
      </c>
    </row>
    <row r="162" spans="1:5" ht="12.75">
      <c r="A162" t="s">
        <v>60</v>
      </c>
      <c r="E162" s="39" t="s">
        <v>5</v>
      </c>
    </row>
    <row r="163" spans="1:16" ht="12.75">
      <c r="A163" t="s">
        <v>50</v>
      </c>
      <c s="34" t="s">
        <v>288</v>
      </c>
      <c s="34" t="s">
        <v>3427</v>
      </c>
      <c s="35" t="s">
        <v>5</v>
      </c>
      <c s="6" t="s">
        <v>3428</v>
      </c>
      <c s="36" t="s">
        <v>214</v>
      </c>
      <c s="37">
        <v>8</v>
      </c>
      <c s="36">
        <v>0</v>
      </c>
      <c s="36">
        <f>ROUND(G163*H163,6)</f>
      </c>
      <c r="L163" s="38">
        <v>0</v>
      </c>
      <c s="32">
        <f>ROUND(ROUND(L163,2)*ROUND(G163,3),2)</f>
      </c>
      <c s="36" t="s">
        <v>1130</v>
      </c>
      <c>
        <f>(M163*21)/100</f>
      </c>
      <c t="s">
        <v>28</v>
      </c>
    </row>
    <row r="164" spans="1:5" ht="12.75">
      <c r="A164" s="35" t="s">
        <v>57</v>
      </c>
      <c r="E164" s="39" t="s">
        <v>3428</v>
      </c>
    </row>
    <row r="165" spans="1:5" ht="12.75">
      <c r="A165" s="35" t="s">
        <v>58</v>
      </c>
      <c r="E165" s="40" t="s">
        <v>5</v>
      </c>
    </row>
    <row r="166" spans="1:5" ht="12.75">
      <c r="A166" t="s">
        <v>60</v>
      </c>
      <c r="E166" s="39" t="s">
        <v>5</v>
      </c>
    </row>
    <row r="167" spans="1:16" ht="12.75">
      <c r="A167" t="s">
        <v>50</v>
      </c>
      <c s="34" t="s">
        <v>291</v>
      </c>
      <c s="34" t="s">
        <v>3429</v>
      </c>
      <c s="35" t="s">
        <v>5</v>
      </c>
      <c s="6" t="s">
        <v>3430</v>
      </c>
      <c s="36" t="s">
        <v>214</v>
      </c>
      <c s="37">
        <v>1</v>
      </c>
      <c s="36">
        <v>0</v>
      </c>
      <c s="36">
        <f>ROUND(G167*H167,6)</f>
      </c>
      <c r="L167" s="38">
        <v>0</v>
      </c>
      <c s="32">
        <f>ROUND(ROUND(L167,2)*ROUND(G167,3),2)</f>
      </c>
      <c s="36" t="s">
        <v>1130</v>
      </c>
      <c>
        <f>(M167*21)/100</f>
      </c>
      <c t="s">
        <v>28</v>
      </c>
    </row>
    <row r="168" spans="1:5" ht="12.75">
      <c r="A168" s="35" t="s">
        <v>57</v>
      </c>
      <c r="E168" s="39" t="s">
        <v>3430</v>
      </c>
    </row>
    <row r="169" spans="1:5" ht="12.75">
      <c r="A169" s="35" t="s">
        <v>58</v>
      </c>
      <c r="E169" s="40" t="s">
        <v>5</v>
      </c>
    </row>
    <row r="170" spans="1:5" ht="12.75">
      <c r="A170" t="s">
        <v>60</v>
      </c>
      <c r="E170" s="39" t="s">
        <v>5</v>
      </c>
    </row>
    <row r="171" spans="1:16" ht="12.75">
      <c r="A171" t="s">
        <v>50</v>
      </c>
      <c s="34" t="s">
        <v>293</v>
      </c>
      <c s="34" t="s">
        <v>3431</v>
      </c>
      <c s="35" t="s">
        <v>5</v>
      </c>
      <c s="6" t="s">
        <v>3432</v>
      </c>
      <c s="36" t="s">
        <v>214</v>
      </c>
      <c s="37">
        <v>9</v>
      </c>
      <c s="36">
        <v>0</v>
      </c>
      <c s="36">
        <f>ROUND(G171*H171,6)</f>
      </c>
      <c r="L171" s="38">
        <v>0</v>
      </c>
      <c s="32">
        <f>ROUND(ROUND(L171,2)*ROUND(G171,3),2)</f>
      </c>
      <c s="36" t="s">
        <v>1130</v>
      </c>
      <c>
        <f>(M171*21)/100</f>
      </c>
      <c t="s">
        <v>28</v>
      </c>
    </row>
    <row r="172" spans="1:5" ht="12.75">
      <c r="A172" s="35" t="s">
        <v>57</v>
      </c>
      <c r="E172" s="39" t="s">
        <v>3432</v>
      </c>
    </row>
    <row r="173" spans="1:5" ht="12.75">
      <c r="A173" s="35" t="s">
        <v>58</v>
      </c>
      <c r="E173" s="40" t="s">
        <v>5</v>
      </c>
    </row>
    <row r="174" spans="1:5" ht="12.75">
      <c r="A174" t="s">
        <v>60</v>
      </c>
      <c r="E174" s="39" t="s">
        <v>5</v>
      </c>
    </row>
    <row r="175" spans="1:16" ht="12.75">
      <c r="A175" t="s">
        <v>50</v>
      </c>
      <c s="34" t="s">
        <v>294</v>
      </c>
      <c s="34" t="s">
        <v>3433</v>
      </c>
      <c s="35" t="s">
        <v>5</v>
      </c>
      <c s="6" t="s">
        <v>3434</v>
      </c>
      <c s="36" t="s">
        <v>214</v>
      </c>
      <c s="37">
        <v>3</v>
      </c>
      <c s="36">
        <v>0</v>
      </c>
      <c s="36">
        <f>ROUND(G175*H175,6)</f>
      </c>
      <c r="L175" s="38">
        <v>0</v>
      </c>
      <c s="32">
        <f>ROUND(ROUND(L175,2)*ROUND(G175,3),2)</f>
      </c>
      <c s="36" t="s">
        <v>1130</v>
      </c>
      <c>
        <f>(M175*21)/100</f>
      </c>
      <c t="s">
        <v>28</v>
      </c>
    </row>
    <row r="176" spans="1:5" ht="12.75">
      <c r="A176" s="35" t="s">
        <v>57</v>
      </c>
      <c r="E176" s="39" t="s">
        <v>3434</v>
      </c>
    </row>
    <row r="177" spans="1:5" ht="12.75">
      <c r="A177" s="35" t="s">
        <v>58</v>
      </c>
      <c r="E177" s="40" t="s">
        <v>5</v>
      </c>
    </row>
    <row r="178" spans="1:5" ht="12.75">
      <c r="A178" t="s">
        <v>60</v>
      </c>
      <c r="E178" s="39" t="s">
        <v>5</v>
      </c>
    </row>
    <row r="179" spans="1:16" ht="12.75">
      <c r="A179" t="s">
        <v>50</v>
      </c>
      <c s="34" t="s">
        <v>297</v>
      </c>
      <c s="34" t="s">
        <v>3435</v>
      </c>
      <c s="35" t="s">
        <v>5</v>
      </c>
      <c s="6" t="s">
        <v>3436</v>
      </c>
      <c s="36" t="s">
        <v>214</v>
      </c>
      <c s="37">
        <v>1</v>
      </c>
      <c s="36">
        <v>0</v>
      </c>
      <c s="36">
        <f>ROUND(G179*H179,6)</f>
      </c>
      <c r="L179" s="38">
        <v>0</v>
      </c>
      <c s="32">
        <f>ROUND(ROUND(L179,2)*ROUND(G179,3),2)</f>
      </c>
      <c s="36" t="s">
        <v>1130</v>
      </c>
      <c>
        <f>(M179*21)/100</f>
      </c>
      <c t="s">
        <v>28</v>
      </c>
    </row>
    <row r="180" spans="1:5" ht="12.75">
      <c r="A180" s="35" t="s">
        <v>57</v>
      </c>
      <c r="E180" s="39" t="s">
        <v>3436</v>
      </c>
    </row>
    <row r="181" spans="1:5" ht="12.75">
      <c r="A181" s="35" t="s">
        <v>58</v>
      </c>
      <c r="E181" s="40" t="s">
        <v>5</v>
      </c>
    </row>
    <row r="182" spans="1:5" ht="12.75">
      <c r="A182" t="s">
        <v>60</v>
      </c>
      <c r="E182" s="39" t="s">
        <v>5</v>
      </c>
    </row>
    <row r="183" spans="1:16" ht="12.75">
      <c r="A183" t="s">
        <v>50</v>
      </c>
      <c s="34" t="s">
        <v>300</v>
      </c>
      <c s="34" t="s">
        <v>1144</v>
      </c>
      <c s="35" t="s">
        <v>5</v>
      </c>
      <c s="6" t="s">
        <v>3437</v>
      </c>
      <c s="36" t="s">
        <v>1191</v>
      </c>
      <c s="37">
        <v>1</v>
      </c>
      <c s="36">
        <v>0</v>
      </c>
      <c s="36">
        <f>ROUND(G183*H183,6)</f>
      </c>
      <c r="L183" s="38">
        <v>0</v>
      </c>
      <c s="32">
        <f>ROUND(ROUND(L183,2)*ROUND(G183,3),2)</f>
      </c>
      <c s="36" t="s">
        <v>56</v>
      </c>
      <c>
        <f>(M183*21)/100</f>
      </c>
      <c t="s">
        <v>28</v>
      </c>
    </row>
    <row r="184" spans="1:5" ht="12.75">
      <c r="A184" s="35" t="s">
        <v>57</v>
      </c>
      <c r="E184" s="39" t="s">
        <v>3437</v>
      </c>
    </row>
    <row r="185" spans="1:5" ht="12.75">
      <c r="A185" s="35" t="s">
        <v>58</v>
      </c>
      <c r="E185" s="40" t="s">
        <v>5</v>
      </c>
    </row>
    <row r="186" spans="1:5" ht="12.75">
      <c r="A186" t="s">
        <v>60</v>
      </c>
      <c r="E186" s="39" t="s">
        <v>5</v>
      </c>
    </row>
    <row r="187" spans="1:16" ht="12.75">
      <c r="A187" t="s">
        <v>50</v>
      </c>
      <c s="34" t="s">
        <v>302</v>
      </c>
      <c s="34" t="s">
        <v>1194</v>
      </c>
      <c s="35" t="s">
        <v>5</v>
      </c>
      <c s="6" t="s">
        <v>3438</v>
      </c>
      <c s="36" t="s">
        <v>3439</v>
      </c>
      <c s="37">
        <v>1</v>
      </c>
      <c s="36">
        <v>0</v>
      </c>
      <c s="36">
        <f>ROUND(G187*H187,6)</f>
      </c>
      <c r="L187" s="38">
        <v>0</v>
      </c>
      <c s="32">
        <f>ROUND(ROUND(L187,2)*ROUND(G187,3),2)</f>
      </c>
      <c s="36" t="s">
        <v>56</v>
      </c>
      <c>
        <f>(M187*21)/100</f>
      </c>
      <c t="s">
        <v>28</v>
      </c>
    </row>
    <row r="188" spans="1:5" ht="12.75">
      <c r="A188" s="35" t="s">
        <v>57</v>
      </c>
      <c r="E188" s="39" t="s">
        <v>3438</v>
      </c>
    </row>
    <row r="189" spans="1:5" ht="12.75">
      <c r="A189" s="35" t="s">
        <v>58</v>
      </c>
      <c r="E189" s="40" t="s">
        <v>5</v>
      </c>
    </row>
    <row r="190" spans="1:5" ht="12.75">
      <c r="A190" t="s">
        <v>60</v>
      </c>
      <c r="E190" s="39" t="s">
        <v>5</v>
      </c>
    </row>
    <row r="191" spans="1:16" ht="12.75">
      <c r="A191" t="s">
        <v>50</v>
      </c>
      <c s="34" t="s">
        <v>305</v>
      </c>
      <c s="34" t="s">
        <v>3440</v>
      </c>
      <c s="35" t="s">
        <v>5</v>
      </c>
      <c s="6" t="s">
        <v>3441</v>
      </c>
      <c s="36" t="s">
        <v>214</v>
      </c>
      <c s="37">
        <v>1</v>
      </c>
      <c s="36">
        <v>0</v>
      </c>
      <c s="36">
        <f>ROUND(G191*H191,6)</f>
      </c>
      <c r="L191" s="38">
        <v>0</v>
      </c>
      <c s="32">
        <f>ROUND(ROUND(L191,2)*ROUND(G191,3),2)</f>
      </c>
      <c s="36" t="s">
        <v>56</v>
      </c>
      <c>
        <f>(M191*21)/100</f>
      </c>
      <c t="s">
        <v>28</v>
      </c>
    </row>
    <row r="192" spans="1:5" ht="12.75">
      <c r="A192" s="35" t="s">
        <v>57</v>
      </c>
      <c r="E192" s="39" t="s">
        <v>3441</v>
      </c>
    </row>
    <row r="193" spans="1:5" ht="12.75">
      <c r="A193" s="35" t="s">
        <v>58</v>
      </c>
      <c r="E193" s="40" t="s">
        <v>5</v>
      </c>
    </row>
    <row r="194" spans="1:5" ht="12.75">
      <c r="A194" t="s">
        <v>60</v>
      </c>
      <c r="E194" s="39" t="s">
        <v>5</v>
      </c>
    </row>
    <row r="195" spans="1:16" ht="12.75">
      <c r="A195" t="s">
        <v>50</v>
      </c>
      <c s="34" t="s">
        <v>306</v>
      </c>
      <c s="34" t="s">
        <v>3442</v>
      </c>
      <c s="35" t="s">
        <v>5</v>
      </c>
      <c s="6" t="s">
        <v>3443</v>
      </c>
      <c s="36" t="s">
        <v>177</v>
      </c>
      <c s="37">
        <v>608</v>
      </c>
      <c s="36">
        <v>0</v>
      </c>
      <c s="36">
        <f>ROUND(G195*H195,6)</f>
      </c>
      <c r="L195" s="38">
        <v>0</v>
      </c>
      <c s="32">
        <f>ROUND(ROUND(L195,2)*ROUND(G195,3),2)</f>
      </c>
      <c s="36" t="s">
        <v>1130</v>
      </c>
      <c>
        <f>(M195*21)/100</f>
      </c>
      <c t="s">
        <v>28</v>
      </c>
    </row>
    <row r="196" spans="1:5" ht="12.75">
      <c r="A196" s="35" t="s">
        <v>57</v>
      </c>
      <c r="E196" s="39" t="s">
        <v>3443</v>
      </c>
    </row>
    <row r="197" spans="1:5" ht="12.75">
      <c r="A197" s="35" t="s">
        <v>58</v>
      </c>
      <c r="E197" s="40" t="s">
        <v>5</v>
      </c>
    </row>
    <row r="198" spans="1:5" ht="12.75">
      <c r="A198" t="s">
        <v>60</v>
      </c>
      <c r="E198" s="39" t="s">
        <v>5</v>
      </c>
    </row>
    <row r="199" spans="1:16" ht="12.75">
      <c r="A199" t="s">
        <v>50</v>
      </c>
      <c s="34" t="s">
        <v>309</v>
      </c>
      <c s="34" t="s">
        <v>3444</v>
      </c>
      <c s="35" t="s">
        <v>5</v>
      </c>
      <c s="6" t="s">
        <v>3445</v>
      </c>
      <c s="36" t="s">
        <v>214</v>
      </c>
      <c s="37">
        <v>2</v>
      </c>
      <c s="36">
        <v>0</v>
      </c>
      <c s="36">
        <f>ROUND(G199*H199,6)</f>
      </c>
      <c r="L199" s="38">
        <v>0</v>
      </c>
      <c s="32">
        <f>ROUND(ROUND(L199,2)*ROUND(G199,3),2)</f>
      </c>
      <c s="36" t="s">
        <v>1130</v>
      </c>
      <c>
        <f>(M199*21)/100</f>
      </c>
      <c t="s">
        <v>28</v>
      </c>
    </row>
    <row r="200" spans="1:5" ht="12.75">
      <c r="A200" s="35" t="s">
        <v>57</v>
      </c>
      <c r="E200" s="39" t="s">
        <v>3445</v>
      </c>
    </row>
    <row r="201" spans="1:5" ht="12.75">
      <c r="A201" s="35" t="s">
        <v>58</v>
      </c>
      <c r="E201" s="40" t="s">
        <v>5</v>
      </c>
    </row>
    <row r="202" spans="1:5" ht="12.75">
      <c r="A202" t="s">
        <v>60</v>
      </c>
      <c r="E202" s="39" t="s">
        <v>5</v>
      </c>
    </row>
    <row r="203" spans="1:16" ht="12.75">
      <c r="A203" t="s">
        <v>50</v>
      </c>
      <c s="34" t="s">
        <v>310</v>
      </c>
      <c s="34" t="s">
        <v>3446</v>
      </c>
      <c s="35" t="s">
        <v>5</v>
      </c>
      <c s="6" t="s">
        <v>3447</v>
      </c>
      <c s="36" t="s">
        <v>1184</v>
      </c>
      <c s="37">
        <v>1</v>
      </c>
      <c s="36">
        <v>0</v>
      </c>
      <c s="36">
        <f>ROUND(G203*H203,6)</f>
      </c>
      <c r="L203" s="38">
        <v>0</v>
      </c>
      <c s="32">
        <f>ROUND(ROUND(L203,2)*ROUND(G203,3),2)</f>
      </c>
      <c s="36" t="s">
        <v>56</v>
      </c>
      <c>
        <f>(M203*21)/100</f>
      </c>
      <c t="s">
        <v>28</v>
      </c>
    </row>
    <row r="204" spans="1:5" ht="12.75">
      <c r="A204" s="35" t="s">
        <v>57</v>
      </c>
      <c r="E204" s="39" t="s">
        <v>3447</v>
      </c>
    </row>
    <row r="205" spans="1:5" ht="12.75">
      <c r="A205" s="35" t="s">
        <v>58</v>
      </c>
      <c r="E205" s="40" t="s">
        <v>5</v>
      </c>
    </row>
    <row r="206" spans="1:5" ht="12.75">
      <c r="A206" t="s">
        <v>60</v>
      </c>
      <c r="E206" s="39" t="s">
        <v>5</v>
      </c>
    </row>
    <row r="207" spans="1:16" ht="12.75">
      <c r="A207" t="s">
        <v>50</v>
      </c>
      <c s="34" t="s">
        <v>311</v>
      </c>
      <c s="34" t="s">
        <v>3448</v>
      </c>
      <c s="35" t="s">
        <v>5</v>
      </c>
      <c s="6" t="s">
        <v>3449</v>
      </c>
      <c s="36" t="s">
        <v>55</v>
      </c>
      <c s="37">
        <v>3</v>
      </c>
      <c s="36">
        <v>0</v>
      </c>
      <c s="36">
        <f>ROUND(G207*H207,6)</f>
      </c>
      <c r="L207" s="38">
        <v>0</v>
      </c>
      <c s="32">
        <f>ROUND(ROUND(L207,2)*ROUND(G207,3),2)</f>
      </c>
      <c s="36" t="s">
        <v>1130</v>
      </c>
      <c>
        <f>(M207*21)/100</f>
      </c>
      <c t="s">
        <v>28</v>
      </c>
    </row>
    <row r="208" spans="1:5" ht="12.75">
      <c r="A208" s="35" t="s">
        <v>57</v>
      </c>
      <c r="E208" s="39" t="s">
        <v>3449</v>
      </c>
    </row>
    <row r="209" spans="1:5" ht="12.75">
      <c r="A209" s="35" t="s">
        <v>58</v>
      </c>
      <c r="E209" s="40" t="s">
        <v>5</v>
      </c>
    </row>
    <row r="210" spans="1:5" ht="12.75">
      <c r="A210" t="s">
        <v>60</v>
      </c>
      <c r="E210" s="39" t="s">
        <v>5</v>
      </c>
    </row>
    <row r="211" spans="1:16" ht="12.75">
      <c r="A211" t="s">
        <v>50</v>
      </c>
      <c s="34" t="s">
        <v>314</v>
      </c>
      <c s="34" t="s">
        <v>3450</v>
      </c>
      <c s="35" t="s">
        <v>5</v>
      </c>
      <c s="6" t="s">
        <v>3451</v>
      </c>
      <c s="36" t="s">
        <v>1184</v>
      </c>
      <c s="37">
        <v>1</v>
      </c>
      <c s="36">
        <v>0</v>
      </c>
      <c s="36">
        <f>ROUND(G211*H211,6)</f>
      </c>
      <c r="L211" s="38">
        <v>0</v>
      </c>
      <c s="32">
        <f>ROUND(ROUND(L211,2)*ROUND(G211,3),2)</f>
      </c>
      <c s="36" t="s">
        <v>56</v>
      </c>
      <c>
        <f>(M211*21)/100</f>
      </c>
      <c t="s">
        <v>28</v>
      </c>
    </row>
    <row r="212" spans="1:5" ht="12.75">
      <c r="A212" s="35" t="s">
        <v>57</v>
      </c>
      <c r="E212" s="39" t="s">
        <v>3451</v>
      </c>
    </row>
    <row r="213" spans="1:5" ht="12.75">
      <c r="A213" s="35" t="s">
        <v>58</v>
      </c>
      <c r="E213" s="40" t="s">
        <v>5</v>
      </c>
    </row>
    <row r="214" spans="1:5" ht="12.75">
      <c r="A214" t="s">
        <v>60</v>
      </c>
      <c r="E214" s="39" t="s">
        <v>5</v>
      </c>
    </row>
    <row r="215" spans="1:16" ht="12.75">
      <c r="A215" t="s">
        <v>50</v>
      </c>
      <c s="34" t="s">
        <v>317</v>
      </c>
      <c s="34" t="s">
        <v>3452</v>
      </c>
      <c s="35" t="s">
        <v>5</v>
      </c>
      <c s="6" t="s">
        <v>3453</v>
      </c>
      <c s="36" t="s">
        <v>1184</v>
      </c>
      <c s="37">
        <v>1</v>
      </c>
      <c s="36">
        <v>0</v>
      </c>
      <c s="36">
        <f>ROUND(G215*H215,6)</f>
      </c>
      <c r="L215" s="38">
        <v>0</v>
      </c>
      <c s="32">
        <f>ROUND(ROUND(L215,2)*ROUND(G215,3),2)</f>
      </c>
      <c s="36" t="s">
        <v>56</v>
      </c>
      <c>
        <f>(M215*21)/100</f>
      </c>
      <c t="s">
        <v>28</v>
      </c>
    </row>
    <row r="216" spans="1:5" ht="12.75">
      <c r="A216" s="35" t="s">
        <v>57</v>
      </c>
      <c r="E216" s="39" t="s">
        <v>3453</v>
      </c>
    </row>
    <row r="217" spans="1:5" ht="12.75">
      <c r="A217" s="35" t="s">
        <v>58</v>
      </c>
      <c r="E217" s="40" t="s">
        <v>5</v>
      </c>
    </row>
    <row r="218" spans="1:5" ht="12.75">
      <c r="A218" t="s">
        <v>60</v>
      </c>
      <c r="E218" s="39" t="s">
        <v>5</v>
      </c>
    </row>
    <row r="219" spans="1:16" ht="12.75">
      <c r="A219" t="s">
        <v>50</v>
      </c>
      <c s="34" t="s">
        <v>319</v>
      </c>
      <c s="34" t="s">
        <v>1189</v>
      </c>
      <c s="35" t="s">
        <v>5</v>
      </c>
      <c s="6" t="s">
        <v>3454</v>
      </c>
      <c s="36" t="s">
        <v>214</v>
      </c>
      <c s="37">
        <v>1</v>
      </c>
      <c s="36">
        <v>0</v>
      </c>
      <c s="36">
        <f>ROUND(G219*H219,6)</f>
      </c>
      <c r="L219" s="38">
        <v>0</v>
      </c>
      <c s="32">
        <f>ROUND(ROUND(L219,2)*ROUND(G219,3),2)</f>
      </c>
      <c s="36" t="s">
        <v>56</v>
      </c>
      <c>
        <f>(M219*21)/100</f>
      </c>
      <c t="s">
        <v>28</v>
      </c>
    </row>
    <row r="220" spans="1:5" ht="12.75">
      <c r="A220" s="35" t="s">
        <v>57</v>
      </c>
      <c r="E220" s="39" t="s">
        <v>3454</v>
      </c>
    </row>
    <row r="221" spans="1:5" ht="12.75">
      <c r="A221" s="35" t="s">
        <v>58</v>
      </c>
      <c r="E221" s="40" t="s">
        <v>5</v>
      </c>
    </row>
    <row r="222" spans="1:5" ht="12.75">
      <c r="A222" t="s">
        <v>60</v>
      </c>
      <c r="E222" s="39" t="s">
        <v>5</v>
      </c>
    </row>
    <row r="223" spans="1:16" ht="12.75">
      <c r="A223" t="s">
        <v>50</v>
      </c>
      <c s="34" t="s">
        <v>320</v>
      </c>
      <c s="34" t="s">
        <v>3455</v>
      </c>
      <c s="35" t="s">
        <v>5</v>
      </c>
      <c s="6" t="s">
        <v>3456</v>
      </c>
      <c s="36" t="s">
        <v>214</v>
      </c>
      <c s="37">
        <v>4</v>
      </c>
      <c s="36">
        <v>0</v>
      </c>
      <c s="36">
        <f>ROUND(G223*H223,6)</f>
      </c>
      <c r="L223" s="38">
        <v>0</v>
      </c>
      <c s="32">
        <f>ROUND(ROUND(L223,2)*ROUND(G223,3),2)</f>
      </c>
      <c s="36" t="s">
        <v>1130</v>
      </c>
      <c>
        <f>(M223*21)/100</f>
      </c>
      <c t="s">
        <v>28</v>
      </c>
    </row>
    <row r="224" spans="1:5" ht="12.75">
      <c r="A224" s="35" t="s">
        <v>57</v>
      </c>
      <c r="E224" s="39" t="s">
        <v>3456</v>
      </c>
    </row>
    <row r="225" spans="1:5" ht="12.75">
      <c r="A225" s="35" t="s">
        <v>58</v>
      </c>
      <c r="E225" s="40" t="s">
        <v>5</v>
      </c>
    </row>
    <row r="226" spans="1:5" ht="12.75">
      <c r="A226" t="s">
        <v>60</v>
      </c>
      <c r="E226" s="39" t="s">
        <v>5</v>
      </c>
    </row>
    <row r="227" spans="1:16" ht="12.75">
      <c r="A227" t="s">
        <v>50</v>
      </c>
      <c s="34" t="s">
        <v>321</v>
      </c>
      <c s="34" t="s">
        <v>3457</v>
      </c>
      <c s="35" t="s">
        <v>5</v>
      </c>
      <c s="6" t="s">
        <v>3458</v>
      </c>
      <c s="36" t="s">
        <v>55</v>
      </c>
      <c s="37">
        <v>3</v>
      </c>
      <c s="36">
        <v>0</v>
      </c>
      <c s="36">
        <f>ROUND(G227*H227,6)</f>
      </c>
      <c r="L227" s="38">
        <v>0</v>
      </c>
      <c s="32">
        <f>ROUND(ROUND(L227,2)*ROUND(G227,3),2)</f>
      </c>
      <c s="36" t="s">
        <v>1130</v>
      </c>
      <c>
        <f>(M227*21)/100</f>
      </c>
      <c t="s">
        <v>28</v>
      </c>
    </row>
    <row r="228" spans="1:5" ht="12.75">
      <c r="A228" s="35" t="s">
        <v>57</v>
      </c>
      <c r="E228" s="39" t="s">
        <v>3458</v>
      </c>
    </row>
    <row r="229" spans="1:5" ht="12.75">
      <c r="A229" s="35" t="s">
        <v>58</v>
      </c>
      <c r="E229" s="40" t="s">
        <v>5</v>
      </c>
    </row>
    <row r="230" spans="1:5" ht="12.75">
      <c r="A230" t="s">
        <v>60</v>
      </c>
      <c r="E230" s="39" t="s">
        <v>5</v>
      </c>
    </row>
    <row r="231" spans="1:16" ht="12.75">
      <c r="A231" t="s">
        <v>50</v>
      </c>
      <c s="34" t="s">
        <v>324</v>
      </c>
      <c s="34" t="s">
        <v>3459</v>
      </c>
      <c s="35" t="s">
        <v>5</v>
      </c>
      <c s="6" t="s">
        <v>3460</v>
      </c>
      <c s="36" t="s">
        <v>177</v>
      </c>
      <c s="37">
        <v>120</v>
      </c>
      <c s="36">
        <v>0</v>
      </c>
      <c s="36">
        <f>ROUND(G231*H231,6)</f>
      </c>
      <c r="L231" s="38">
        <v>0</v>
      </c>
      <c s="32">
        <f>ROUND(ROUND(L231,2)*ROUND(G231,3),2)</f>
      </c>
      <c s="36" t="s">
        <v>1130</v>
      </c>
      <c>
        <f>(M231*21)/100</f>
      </c>
      <c t="s">
        <v>28</v>
      </c>
    </row>
    <row r="232" spans="1:5" ht="12.75">
      <c r="A232" s="35" t="s">
        <v>57</v>
      </c>
      <c r="E232" s="39" t="s">
        <v>3460</v>
      </c>
    </row>
    <row r="233" spans="1:5" ht="12.75">
      <c r="A233" s="35" t="s">
        <v>58</v>
      </c>
      <c r="E233" s="40" t="s">
        <v>5</v>
      </c>
    </row>
    <row r="234" spans="1:5" ht="12.75">
      <c r="A234" t="s">
        <v>60</v>
      </c>
      <c r="E234" s="39" t="s">
        <v>5</v>
      </c>
    </row>
    <row r="235" spans="1:16" ht="12.75">
      <c r="A235" t="s">
        <v>50</v>
      </c>
      <c s="34" t="s">
        <v>325</v>
      </c>
      <c s="34" t="s">
        <v>3461</v>
      </c>
      <c s="35" t="s">
        <v>5</v>
      </c>
      <c s="6" t="s">
        <v>3462</v>
      </c>
      <c s="36" t="s">
        <v>55</v>
      </c>
      <c s="37">
        <v>0.4</v>
      </c>
      <c s="36">
        <v>0</v>
      </c>
      <c s="36">
        <f>ROUND(G235*H235,6)</f>
      </c>
      <c r="L235" s="38">
        <v>0</v>
      </c>
      <c s="32">
        <f>ROUND(ROUND(L235,2)*ROUND(G235,3),2)</f>
      </c>
      <c s="36" t="s">
        <v>1130</v>
      </c>
      <c>
        <f>(M235*21)/100</f>
      </c>
      <c t="s">
        <v>28</v>
      </c>
    </row>
    <row r="236" spans="1:5" ht="12.75">
      <c r="A236" s="35" t="s">
        <v>57</v>
      </c>
      <c r="E236" s="39" t="s">
        <v>3462</v>
      </c>
    </row>
    <row r="237" spans="1:5" ht="12.75">
      <c r="A237" s="35" t="s">
        <v>58</v>
      </c>
      <c r="E237" s="40" t="s">
        <v>5</v>
      </c>
    </row>
    <row r="238" spans="1:5" ht="12.75">
      <c r="A238" t="s">
        <v>60</v>
      </c>
      <c r="E238" s="39" t="s">
        <v>5</v>
      </c>
    </row>
    <row r="239" spans="1:16" ht="38.25">
      <c r="A239" t="s">
        <v>50</v>
      </c>
      <c s="34" t="s">
        <v>327</v>
      </c>
      <c s="34" t="s">
        <v>65</v>
      </c>
      <c s="35" t="s">
        <v>66</v>
      </c>
      <c s="6" t="s">
        <v>3310</v>
      </c>
      <c s="36" t="s">
        <v>55</v>
      </c>
      <c s="37">
        <v>0.4</v>
      </c>
      <c s="36">
        <v>0</v>
      </c>
      <c s="36">
        <f>ROUND(G239*H239,6)</f>
      </c>
      <c r="L239" s="38">
        <v>0</v>
      </c>
      <c s="32">
        <f>ROUND(ROUND(L239,2)*ROUND(G239,3),2)</f>
      </c>
      <c s="36" t="s">
        <v>256</v>
      </c>
      <c>
        <f>(M239*21)/100</f>
      </c>
      <c t="s">
        <v>28</v>
      </c>
    </row>
    <row r="240" spans="1:5" ht="38.25">
      <c r="A240" s="35" t="s">
        <v>57</v>
      </c>
      <c r="E240" s="39" t="s">
        <v>3310</v>
      </c>
    </row>
    <row r="241" spans="1:5" ht="38.25">
      <c r="A241" s="35" t="s">
        <v>58</v>
      </c>
      <c r="E241" s="41" t="s">
        <v>3463</v>
      </c>
    </row>
    <row r="242" spans="1:5" ht="102">
      <c r="A242" t="s">
        <v>60</v>
      </c>
      <c r="E242" s="39" t="s">
        <v>258</v>
      </c>
    </row>
    <row r="243" spans="1:13" ht="12.75">
      <c r="A243" t="s">
        <v>47</v>
      </c>
      <c r="C243" s="31" t="s">
        <v>3464</v>
      </c>
      <c r="E243" s="33" t="s">
        <v>3465</v>
      </c>
      <c r="J243" s="32">
        <f>0</f>
      </c>
      <c s="32">
        <f>0</f>
      </c>
      <c s="32">
        <f>0+L244+L248+L252+L256+L260+L264+L268+L272+L276+L280+L284+L288+L292+L296+L300+L304+L308+L312</f>
      </c>
      <c s="32">
        <f>0+M244+M248+M252+M256+M260+M264+M268+M272+M276+M280+M284+M288+M292+M296+M300+M304+M308+M312</f>
      </c>
    </row>
    <row r="244" spans="1:16" ht="12.75">
      <c r="A244" t="s">
        <v>50</v>
      </c>
      <c s="34" t="s">
        <v>328</v>
      </c>
      <c s="34" t="s">
        <v>3466</v>
      </c>
      <c s="35" t="s">
        <v>5</v>
      </c>
      <c s="6" t="s">
        <v>3467</v>
      </c>
      <c s="36" t="s">
        <v>177</v>
      </c>
      <c s="37">
        <v>37</v>
      </c>
      <c s="36">
        <v>0</v>
      </c>
      <c s="36">
        <f>ROUND(G244*H244,6)</f>
      </c>
      <c r="L244" s="38">
        <v>0</v>
      </c>
      <c s="32">
        <f>ROUND(ROUND(L244,2)*ROUND(G244,3),2)</f>
      </c>
      <c s="36" t="s">
        <v>1130</v>
      </c>
      <c>
        <f>(M244*21)/100</f>
      </c>
      <c t="s">
        <v>28</v>
      </c>
    </row>
    <row r="245" spans="1:5" ht="12.75">
      <c r="A245" s="35" t="s">
        <v>57</v>
      </c>
      <c r="E245" s="39" t="s">
        <v>3467</v>
      </c>
    </row>
    <row r="246" spans="1:5" ht="12.75">
      <c r="A246" s="35" t="s">
        <v>58</v>
      </c>
      <c r="E246" s="40" t="s">
        <v>5</v>
      </c>
    </row>
    <row r="247" spans="1:5" ht="12.75">
      <c r="A247" t="s">
        <v>60</v>
      </c>
      <c r="E247" s="39" t="s">
        <v>5</v>
      </c>
    </row>
    <row r="248" spans="1:16" ht="12.75">
      <c r="A248" t="s">
        <v>50</v>
      </c>
      <c s="34" t="s">
        <v>329</v>
      </c>
      <c s="34" t="s">
        <v>3468</v>
      </c>
      <c s="35" t="s">
        <v>5</v>
      </c>
      <c s="6" t="s">
        <v>3469</v>
      </c>
      <c s="36" t="s">
        <v>177</v>
      </c>
      <c s="37">
        <v>2</v>
      </c>
      <c s="36">
        <v>0</v>
      </c>
      <c s="36">
        <f>ROUND(G248*H248,6)</f>
      </c>
      <c r="L248" s="38">
        <v>0</v>
      </c>
      <c s="32">
        <f>ROUND(ROUND(L248,2)*ROUND(G248,3),2)</f>
      </c>
      <c s="36" t="s">
        <v>1130</v>
      </c>
      <c>
        <f>(M248*21)/100</f>
      </c>
      <c t="s">
        <v>28</v>
      </c>
    </row>
    <row r="249" spans="1:5" ht="12.75">
      <c r="A249" s="35" t="s">
        <v>57</v>
      </c>
      <c r="E249" s="39" t="s">
        <v>3469</v>
      </c>
    </row>
    <row r="250" spans="1:5" ht="12.75">
      <c r="A250" s="35" t="s">
        <v>58</v>
      </c>
      <c r="E250" s="40" t="s">
        <v>5</v>
      </c>
    </row>
    <row r="251" spans="1:5" ht="12.75">
      <c r="A251" t="s">
        <v>60</v>
      </c>
      <c r="E251" s="39" t="s">
        <v>5</v>
      </c>
    </row>
    <row r="252" spans="1:16" ht="12.75">
      <c r="A252" t="s">
        <v>50</v>
      </c>
      <c s="34" t="s">
        <v>331</v>
      </c>
      <c s="34" t="s">
        <v>3470</v>
      </c>
      <c s="35" t="s">
        <v>5</v>
      </c>
      <c s="6" t="s">
        <v>3471</v>
      </c>
      <c s="36" t="s">
        <v>177</v>
      </c>
      <c s="37">
        <v>2</v>
      </c>
      <c s="36">
        <v>0</v>
      </c>
      <c s="36">
        <f>ROUND(G252*H252,6)</f>
      </c>
      <c r="L252" s="38">
        <v>0</v>
      </c>
      <c s="32">
        <f>ROUND(ROUND(L252,2)*ROUND(G252,3),2)</f>
      </c>
      <c s="36" t="s">
        <v>1130</v>
      </c>
      <c>
        <f>(M252*21)/100</f>
      </c>
      <c t="s">
        <v>28</v>
      </c>
    </row>
    <row r="253" spans="1:5" ht="12.75">
      <c r="A253" s="35" t="s">
        <v>57</v>
      </c>
      <c r="E253" s="39" t="s">
        <v>3471</v>
      </c>
    </row>
    <row r="254" spans="1:5" ht="12.75">
      <c r="A254" s="35" t="s">
        <v>58</v>
      </c>
      <c r="E254" s="40" t="s">
        <v>5</v>
      </c>
    </row>
    <row r="255" spans="1:5" ht="12.75">
      <c r="A255" t="s">
        <v>60</v>
      </c>
      <c r="E255" s="39" t="s">
        <v>5</v>
      </c>
    </row>
    <row r="256" spans="1:16" ht="12.75">
      <c r="A256" t="s">
        <v>50</v>
      </c>
      <c s="34" t="s">
        <v>408</v>
      </c>
      <c s="34" t="s">
        <v>3472</v>
      </c>
      <c s="35" t="s">
        <v>5</v>
      </c>
      <c s="6" t="s">
        <v>3473</v>
      </c>
      <c s="36" t="s">
        <v>214</v>
      </c>
      <c s="37">
        <v>2</v>
      </c>
      <c s="36">
        <v>0</v>
      </c>
      <c s="36">
        <f>ROUND(G256*H256,6)</f>
      </c>
      <c r="L256" s="38">
        <v>0</v>
      </c>
      <c s="32">
        <f>ROUND(ROUND(L256,2)*ROUND(G256,3),2)</f>
      </c>
      <c s="36" t="s">
        <v>56</v>
      </c>
      <c>
        <f>(M256*21)/100</f>
      </c>
      <c t="s">
        <v>28</v>
      </c>
    </row>
    <row r="257" spans="1:5" ht="12.75">
      <c r="A257" s="35" t="s">
        <v>57</v>
      </c>
      <c r="E257" s="39" t="s">
        <v>3473</v>
      </c>
    </row>
    <row r="258" spans="1:5" ht="12.75">
      <c r="A258" s="35" t="s">
        <v>58</v>
      </c>
      <c r="E258" s="40" t="s">
        <v>5</v>
      </c>
    </row>
    <row r="259" spans="1:5" ht="12.75">
      <c r="A259" t="s">
        <v>60</v>
      </c>
      <c r="E259" s="39" t="s">
        <v>5</v>
      </c>
    </row>
    <row r="260" spans="1:16" ht="12.75">
      <c r="A260" t="s">
        <v>50</v>
      </c>
      <c s="34" t="s">
        <v>409</v>
      </c>
      <c s="34" t="s">
        <v>3474</v>
      </c>
      <c s="35" t="s">
        <v>5</v>
      </c>
      <c s="6" t="s">
        <v>3475</v>
      </c>
      <c s="36" t="s">
        <v>1184</v>
      </c>
      <c s="37">
        <v>1</v>
      </c>
      <c s="36">
        <v>0</v>
      </c>
      <c s="36">
        <f>ROUND(G260*H260,6)</f>
      </c>
      <c r="L260" s="38">
        <v>0</v>
      </c>
      <c s="32">
        <f>ROUND(ROUND(L260,2)*ROUND(G260,3),2)</f>
      </c>
      <c s="36" t="s">
        <v>56</v>
      </c>
      <c>
        <f>(M260*21)/100</f>
      </c>
      <c t="s">
        <v>28</v>
      </c>
    </row>
    <row r="261" spans="1:5" ht="12.75">
      <c r="A261" s="35" t="s">
        <v>57</v>
      </c>
      <c r="E261" s="39" t="s">
        <v>3475</v>
      </c>
    </row>
    <row r="262" spans="1:5" ht="12.75">
      <c r="A262" s="35" t="s">
        <v>58</v>
      </c>
      <c r="E262" s="40" t="s">
        <v>5</v>
      </c>
    </row>
    <row r="263" spans="1:5" ht="12.75">
      <c r="A263" t="s">
        <v>60</v>
      </c>
      <c r="E263" s="39" t="s">
        <v>5</v>
      </c>
    </row>
    <row r="264" spans="1:16" ht="12.75">
      <c r="A264" t="s">
        <v>50</v>
      </c>
      <c s="34" t="s">
        <v>412</v>
      </c>
      <c s="34" t="s">
        <v>1187</v>
      </c>
      <c s="35" t="s">
        <v>5</v>
      </c>
      <c s="6" t="s">
        <v>3476</v>
      </c>
      <c s="36" t="s">
        <v>1184</v>
      </c>
      <c s="37">
        <v>1</v>
      </c>
      <c s="36">
        <v>0</v>
      </c>
      <c s="36">
        <f>ROUND(G264*H264,6)</f>
      </c>
      <c r="L264" s="38">
        <v>0</v>
      </c>
      <c s="32">
        <f>ROUND(ROUND(L264,2)*ROUND(G264,3),2)</f>
      </c>
      <c s="36" t="s">
        <v>56</v>
      </c>
      <c>
        <f>(M264*21)/100</f>
      </c>
      <c t="s">
        <v>28</v>
      </c>
    </row>
    <row r="265" spans="1:5" ht="12.75">
      <c r="A265" s="35" t="s">
        <v>57</v>
      </c>
      <c r="E265" s="39" t="s">
        <v>3476</v>
      </c>
    </row>
    <row r="266" spans="1:5" ht="12.75">
      <c r="A266" s="35" t="s">
        <v>58</v>
      </c>
      <c r="E266" s="40" t="s">
        <v>5</v>
      </c>
    </row>
    <row r="267" spans="1:5" ht="12.75">
      <c r="A267" t="s">
        <v>60</v>
      </c>
      <c r="E267" s="39" t="s">
        <v>5</v>
      </c>
    </row>
    <row r="268" spans="1:16" ht="12.75">
      <c r="A268" t="s">
        <v>50</v>
      </c>
      <c s="34" t="s">
        <v>413</v>
      </c>
      <c s="34" t="s">
        <v>3477</v>
      </c>
      <c s="35" t="s">
        <v>5</v>
      </c>
      <c s="6" t="s">
        <v>3478</v>
      </c>
      <c s="36" t="s">
        <v>214</v>
      </c>
      <c s="37">
        <v>2</v>
      </c>
      <c s="36">
        <v>0</v>
      </c>
      <c s="36">
        <f>ROUND(G268*H268,6)</f>
      </c>
      <c r="L268" s="38">
        <v>0</v>
      </c>
      <c s="32">
        <f>ROUND(ROUND(L268,2)*ROUND(G268,3),2)</f>
      </c>
      <c s="36" t="s">
        <v>56</v>
      </c>
      <c>
        <f>(M268*21)/100</f>
      </c>
      <c t="s">
        <v>28</v>
      </c>
    </row>
    <row r="269" spans="1:5" ht="12.75">
      <c r="A269" s="35" t="s">
        <v>57</v>
      </c>
      <c r="E269" s="39" t="s">
        <v>3478</v>
      </c>
    </row>
    <row r="270" spans="1:5" ht="12.75">
      <c r="A270" s="35" t="s">
        <v>58</v>
      </c>
      <c r="E270" s="40" t="s">
        <v>5</v>
      </c>
    </row>
    <row r="271" spans="1:5" ht="12.75">
      <c r="A271" t="s">
        <v>60</v>
      </c>
      <c r="E271" s="39" t="s">
        <v>5</v>
      </c>
    </row>
    <row r="272" spans="1:16" ht="12.75">
      <c r="A272" t="s">
        <v>50</v>
      </c>
      <c s="34" t="s">
        <v>414</v>
      </c>
      <c s="34" t="s">
        <v>3479</v>
      </c>
      <c s="35" t="s">
        <v>5</v>
      </c>
      <c s="6" t="s">
        <v>3480</v>
      </c>
      <c s="36" t="s">
        <v>3439</v>
      </c>
      <c s="37">
        <v>1</v>
      </c>
      <c s="36">
        <v>0</v>
      </c>
      <c s="36">
        <f>ROUND(G272*H272,6)</f>
      </c>
      <c r="L272" s="38">
        <v>0</v>
      </c>
      <c s="32">
        <f>ROUND(ROUND(L272,2)*ROUND(G272,3),2)</f>
      </c>
      <c s="36" t="s">
        <v>1130</v>
      </c>
      <c>
        <f>(M272*21)/100</f>
      </c>
      <c t="s">
        <v>28</v>
      </c>
    </row>
    <row r="273" spans="1:5" ht="12.75">
      <c r="A273" s="35" t="s">
        <v>57</v>
      </c>
      <c r="E273" s="39" t="s">
        <v>3480</v>
      </c>
    </row>
    <row r="274" spans="1:5" ht="12.75">
      <c r="A274" s="35" t="s">
        <v>58</v>
      </c>
      <c r="E274" s="40" t="s">
        <v>5</v>
      </c>
    </row>
    <row r="275" spans="1:5" ht="12.75">
      <c r="A275" t="s">
        <v>60</v>
      </c>
      <c r="E275" s="39" t="s">
        <v>5</v>
      </c>
    </row>
    <row r="276" spans="1:16" ht="12.75">
      <c r="A276" t="s">
        <v>50</v>
      </c>
      <c s="34" t="s">
        <v>415</v>
      </c>
      <c s="34" t="s">
        <v>3481</v>
      </c>
      <c s="35" t="s">
        <v>5</v>
      </c>
      <c s="6" t="s">
        <v>3482</v>
      </c>
      <c s="36" t="s">
        <v>214</v>
      </c>
      <c s="37">
        <v>2</v>
      </c>
      <c s="36">
        <v>0</v>
      </c>
      <c s="36">
        <f>ROUND(G276*H276,6)</f>
      </c>
      <c r="L276" s="38">
        <v>0</v>
      </c>
      <c s="32">
        <f>ROUND(ROUND(L276,2)*ROUND(G276,3),2)</f>
      </c>
      <c s="36" t="s">
        <v>56</v>
      </c>
      <c>
        <f>(M276*21)/100</f>
      </c>
      <c t="s">
        <v>28</v>
      </c>
    </row>
    <row r="277" spans="1:5" ht="12.75">
      <c r="A277" s="35" t="s">
        <v>57</v>
      </c>
      <c r="E277" s="39" t="s">
        <v>3482</v>
      </c>
    </row>
    <row r="278" spans="1:5" ht="12.75">
      <c r="A278" s="35" t="s">
        <v>58</v>
      </c>
      <c r="E278" s="40" t="s">
        <v>5</v>
      </c>
    </row>
    <row r="279" spans="1:5" ht="12.75">
      <c r="A279" t="s">
        <v>60</v>
      </c>
      <c r="E279" s="39" t="s">
        <v>5</v>
      </c>
    </row>
    <row r="280" spans="1:16" ht="12.75">
      <c r="A280" t="s">
        <v>50</v>
      </c>
      <c s="34" t="s">
        <v>416</v>
      </c>
      <c s="34" t="s">
        <v>3483</v>
      </c>
      <c s="35" t="s">
        <v>5</v>
      </c>
      <c s="6" t="s">
        <v>3484</v>
      </c>
      <c s="36" t="s">
        <v>214</v>
      </c>
      <c s="37">
        <v>4</v>
      </c>
      <c s="36">
        <v>0</v>
      </c>
      <c s="36">
        <f>ROUND(G280*H280,6)</f>
      </c>
      <c r="L280" s="38">
        <v>0</v>
      </c>
      <c s="32">
        <f>ROUND(ROUND(L280,2)*ROUND(G280,3),2)</f>
      </c>
      <c s="36" t="s">
        <v>1130</v>
      </c>
      <c>
        <f>(M280*21)/100</f>
      </c>
      <c t="s">
        <v>28</v>
      </c>
    </row>
    <row r="281" spans="1:5" ht="12.75">
      <c r="A281" s="35" t="s">
        <v>57</v>
      </c>
      <c r="E281" s="39" t="s">
        <v>3484</v>
      </c>
    </row>
    <row r="282" spans="1:5" ht="12.75">
      <c r="A282" s="35" t="s">
        <v>58</v>
      </c>
      <c r="E282" s="40" t="s">
        <v>5</v>
      </c>
    </row>
    <row r="283" spans="1:5" ht="12.75">
      <c r="A283" t="s">
        <v>60</v>
      </c>
      <c r="E283" s="39" t="s">
        <v>5</v>
      </c>
    </row>
    <row r="284" spans="1:16" ht="12.75">
      <c r="A284" t="s">
        <v>50</v>
      </c>
      <c s="34" t="s">
        <v>417</v>
      </c>
      <c s="34" t="s">
        <v>3485</v>
      </c>
      <c s="35" t="s">
        <v>5</v>
      </c>
      <c s="6" t="s">
        <v>3486</v>
      </c>
      <c s="36" t="s">
        <v>177</v>
      </c>
      <c s="37">
        <v>39</v>
      </c>
      <c s="36">
        <v>0</v>
      </c>
      <c s="36">
        <f>ROUND(G284*H284,6)</f>
      </c>
      <c r="L284" s="38">
        <v>0</v>
      </c>
      <c s="32">
        <f>ROUND(ROUND(L284,2)*ROUND(G284,3),2)</f>
      </c>
      <c s="36" t="s">
        <v>56</v>
      </c>
      <c>
        <f>(M284*21)/100</f>
      </c>
      <c t="s">
        <v>28</v>
      </c>
    </row>
    <row r="285" spans="1:5" ht="12.75">
      <c r="A285" s="35" t="s">
        <v>57</v>
      </c>
      <c r="E285" s="39" t="s">
        <v>3486</v>
      </c>
    </row>
    <row r="286" spans="1:5" ht="12.75">
      <c r="A286" s="35" t="s">
        <v>58</v>
      </c>
      <c r="E286" s="40" t="s">
        <v>5</v>
      </c>
    </row>
    <row r="287" spans="1:5" ht="12.75">
      <c r="A287" t="s">
        <v>60</v>
      </c>
      <c r="E287" s="39" t="s">
        <v>5</v>
      </c>
    </row>
    <row r="288" spans="1:16" ht="12.75">
      <c r="A288" t="s">
        <v>50</v>
      </c>
      <c s="34" t="s">
        <v>418</v>
      </c>
      <c s="34" t="s">
        <v>3487</v>
      </c>
      <c s="35" t="s">
        <v>5</v>
      </c>
      <c s="6" t="s">
        <v>3488</v>
      </c>
      <c s="36" t="s">
        <v>1184</v>
      </c>
      <c s="37">
        <v>1</v>
      </c>
      <c s="36">
        <v>0</v>
      </c>
      <c s="36">
        <f>ROUND(G288*H288,6)</f>
      </c>
      <c r="L288" s="38">
        <v>0</v>
      </c>
      <c s="32">
        <f>ROUND(ROUND(L288,2)*ROUND(G288,3),2)</f>
      </c>
      <c s="36" t="s">
        <v>56</v>
      </c>
      <c>
        <f>(M288*21)/100</f>
      </c>
      <c t="s">
        <v>28</v>
      </c>
    </row>
    <row r="289" spans="1:5" ht="12.75">
      <c r="A289" s="35" t="s">
        <v>57</v>
      </c>
      <c r="E289" s="39" t="s">
        <v>3488</v>
      </c>
    </row>
    <row r="290" spans="1:5" ht="12.75">
      <c r="A290" s="35" t="s">
        <v>58</v>
      </c>
      <c r="E290" s="40" t="s">
        <v>5</v>
      </c>
    </row>
    <row r="291" spans="1:5" ht="12.75">
      <c r="A291" t="s">
        <v>60</v>
      </c>
      <c r="E291" s="39" t="s">
        <v>5</v>
      </c>
    </row>
    <row r="292" spans="1:16" ht="12.75">
      <c r="A292" t="s">
        <v>50</v>
      </c>
      <c s="34" t="s">
        <v>419</v>
      </c>
      <c s="34" t="s">
        <v>3489</v>
      </c>
      <c s="35" t="s">
        <v>5</v>
      </c>
      <c s="6" t="s">
        <v>3490</v>
      </c>
      <c s="36" t="s">
        <v>214</v>
      </c>
      <c s="37">
        <v>1</v>
      </c>
      <c s="36">
        <v>0</v>
      </c>
      <c s="36">
        <f>ROUND(G292*H292,6)</f>
      </c>
      <c r="L292" s="38">
        <v>0</v>
      </c>
      <c s="32">
        <f>ROUND(ROUND(L292,2)*ROUND(G292,3),2)</f>
      </c>
      <c s="36" t="s">
        <v>56</v>
      </c>
      <c>
        <f>(M292*21)/100</f>
      </c>
      <c t="s">
        <v>28</v>
      </c>
    </row>
    <row r="293" spans="1:5" ht="12.75">
      <c r="A293" s="35" t="s">
        <v>57</v>
      </c>
      <c r="E293" s="39" t="s">
        <v>3490</v>
      </c>
    </row>
    <row r="294" spans="1:5" ht="12.75">
      <c r="A294" s="35" t="s">
        <v>58</v>
      </c>
      <c r="E294" s="40" t="s">
        <v>5</v>
      </c>
    </row>
    <row r="295" spans="1:5" ht="12.75">
      <c r="A295" t="s">
        <v>60</v>
      </c>
      <c r="E295" s="39" t="s">
        <v>5</v>
      </c>
    </row>
    <row r="296" spans="1:16" ht="12.75">
      <c r="A296" t="s">
        <v>50</v>
      </c>
      <c s="34" t="s">
        <v>420</v>
      </c>
      <c s="34" t="s">
        <v>3491</v>
      </c>
      <c s="35" t="s">
        <v>5</v>
      </c>
      <c s="6" t="s">
        <v>3492</v>
      </c>
      <c s="36" t="s">
        <v>1184</v>
      </c>
      <c s="37">
        <v>1</v>
      </c>
      <c s="36">
        <v>0</v>
      </c>
      <c s="36">
        <f>ROUND(G296*H296,6)</f>
      </c>
      <c r="L296" s="38">
        <v>0</v>
      </c>
      <c s="32">
        <f>ROUND(ROUND(L296,2)*ROUND(G296,3),2)</f>
      </c>
      <c s="36" t="s">
        <v>56</v>
      </c>
      <c>
        <f>(M296*21)/100</f>
      </c>
      <c t="s">
        <v>28</v>
      </c>
    </row>
    <row r="297" spans="1:5" ht="12.75">
      <c r="A297" s="35" t="s">
        <v>57</v>
      </c>
      <c r="E297" s="39" t="s">
        <v>3492</v>
      </c>
    </row>
    <row r="298" spans="1:5" ht="12.75">
      <c r="A298" s="35" t="s">
        <v>58</v>
      </c>
      <c r="E298" s="40" t="s">
        <v>5</v>
      </c>
    </row>
    <row r="299" spans="1:5" ht="12.75">
      <c r="A299" t="s">
        <v>60</v>
      </c>
      <c r="E299" s="39" t="s">
        <v>5</v>
      </c>
    </row>
    <row r="300" spans="1:16" ht="12.75">
      <c r="A300" t="s">
        <v>50</v>
      </c>
      <c s="34" t="s">
        <v>421</v>
      </c>
      <c s="34" t="s">
        <v>3493</v>
      </c>
      <c s="35" t="s">
        <v>5</v>
      </c>
      <c s="6" t="s">
        <v>3494</v>
      </c>
      <c s="36" t="s">
        <v>55</v>
      </c>
      <c s="37">
        <v>0.7</v>
      </c>
      <c s="36">
        <v>0</v>
      </c>
      <c s="36">
        <f>ROUND(G300*H300,6)</f>
      </c>
      <c r="L300" s="38">
        <v>0</v>
      </c>
      <c s="32">
        <f>ROUND(ROUND(L300,2)*ROUND(G300,3),2)</f>
      </c>
      <c s="36" t="s">
        <v>1130</v>
      </c>
      <c>
        <f>(M300*21)/100</f>
      </c>
      <c t="s">
        <v>28</v>
      </c>
    </row>
    <row r="301" spans="1:5" ht="12.75">
      <c r="A301" s="35" t="s">
        <v>57</v>
      </c>
      <c r="E301" s="39" t="s">
        <v>3494</v>
      </c>
    </row>
    <row r="302" spans="1:5" ht="12.75">
      <c r="A302" s="35" t="s">
        <v>58</v>
      </c>
      <c r="E302" s="40" t="s">
        <v>5</v>
      </c>
    </row>
    <row r="303" spans="1:5" ht="12.75">
      <c r="A303" t="s">
        <v>60</v>
      </c>
      <c r="E303" s="39" t="s">
        <v>5</v>
      </c>
    </row>
    <row r="304" spans="1:16" ht="12.75">
      <c r="A304" t="s">
        <v>50</v>
      </c>
      <c s="34" t="s">
        <v>422</v>
      </c>
      <c s="34" t="s">
        <v>3495</v>
      </c>
      <c s="35" t="s">
        <v>5</v>
      </c>
      <c s="6" t="s">
        <v>3496</v>
      </c>
      <c s="36" t="s">
        <v>177</v>
      </c>
      <c s="37">
        <v>38</v>
      </c>
      <c s="36">
        <v>0</v>
      </c>
      <c s="36">
        <f>ROUND(G304*H304,6)</f>
      </c>
      <c r="L304" s="38">
        <v>0</v>
      </c>
      <c s="32">
        <f>ROUND(ROUND(L304,2)*ROUND(G304,3),2)</f>
      </c>
      <c s="36" t="s">
        <v>1130</v>
      </c>
      <c>
        <f>(M304*21)/100</f>
      </c>
      <c t="s">
        <v>28</v>
      </c>
    </row>
    <row r="305" spans="1:5" ht="12.75">
      <c r="A305" s="35" t="s">
        <v>57</v>
      </c>
      <c r="E305" s="39" t="s">
        <v>3496</v>
      </c>
    </row>
    <row r="306" spans="1:5" ht="12.75">
      <c r="A306" s="35" t="s">
        <v>58</v>
      </c>
      <c r="E306" s="40" t="s">
        <v>5</v>
      </c>
    </row>
    <row r="307" spans="1:5" ht="12.75">
      <c r="A307" t="s">
        <v>60</v>
      </c>
      <c r="E307" s="39" t="s">
        <v>5</v>
      </c>
    </row>
    <row r="308" spans="1:16" ht="12.75">
      <c r="A308" t="s">
        <v>50</v>
      </c>
      <c s="34" t="s">
        <v>423</v>
      </c>
      <c s="34" t="s">
        <v>3497</v>
      </c>
      <c s="35" t="s">
        <v>5</v>
      </c>
      <c s="6" t="s">
        <v>3498</v>
      </c>
      <c s="36" t="s">
        <v>55</v>
      </c>
      <c s="37">
        <v>0.3</v>
      </c>
      <c s="36">
        <v>0</v>
      </c>
      <c s="36">
        <f>ROUND(G308*H308,6)</f>
      </c>
      <c r="L308" s="38">
        <v>0</v>
      </c>
      <c s="32">
        <f>ROUND(ROUND(L308,2)*ROUND(G308,3),2)</f>
      </c>
      <c s="36" t="s">
        <v>1130</v>
      </c>
      <c>
        <f>(M308*21)/100</f>
      </c>
      <c t="s">
        <v>28</v>
      </c>
    </row>
    <row r="309" spans="1:5" ht="12.75">
      <c r="A309" s="35" t="s">
        <v>57</v>
      </c>
      <c r="E309" s="39" t="s">
        <v>3498</v>
      </c>
    </row>
    <row r="310" spans="1:5" ht="12.75">
      <c r="A310" s="35" t="s">
        <v>58</v>
      </c>
      <c r="E310" s="40" t="s">
        <v>5</v>
      </c>
    </row>
    <row r="311" spans="1:5" ht="12.75">
      <c r="A311" t="s">
        <v>60</v>
      </c>
      <c r="E311" s="39" t="s">
        <v>5</v>
      </c>
    </row>
    <row r="312" spans="1:16" ht="25.5">
      <c r="A312" t="s">
        <v>50</v>
      </c>
      <c s="34" t="s">
        <v>424</v>
      </c>
      <c s="34" t="s">
        <v>71</v>
      </c>
      <c s="35" t="s">
        <v>72</v>
      </c>
      <c s="6" t="s">
        <v>1020</v>
      </c>
      <c s="36" t="s">
        <v>55</v>
      </c>
      <c s="37">
        <v>0.3</v>
      </c>
      <c s="36">
        <v>0</v>
      </c>
      <c s="36">
        <f>ROUND(G312*H312,6)</f>
      </c>
      <c r="L312" s="38">
        <v>0</v>
      </c>
      <c s="32">
        <f>ROUND(ROUND(L312,2)*ROUND(G312,3),2)</f>
      </c>
      <c s="36" t="s">
        <v>256</v>
      </c>
      <c>
        <f>(M312*21)/100</f>
      </c>
      <c t="s">
        <v>28</v>
      </c>
    </row>
    <row r="313" spans="1:5" ht="25.5">
      <c r="A313" s="35" t="s">
        <v>57</v>
      </c>
      <c r="E313" s="39" t="s">
        <v>1020</v>
      </c>
    </row>
    <row r="314" spans="1:5" ht="38.25">
      <c r="A314" s="35" t="s">
        <v>58</v>
      </c>
      <c r="E314" s="41" t="s">
        <v>3499</v>
      </c>
    </row>
    <row r="315" spans="1:5" ht="102">
      <c r="A315" t="s">
        <v>60</v>
      </c>
      <c r="E315" s="39" t="s">
        <v>258</v>
      </c>
    </row>
    <row r="316" spans="1:13" ht="12.75">
      <c r="A316" t="s">
        <v>47</v>
      </c>
      <c r="C316" s="31" t="s">
        <v>3500</v>
      </c>
      <c r="E316" s="33" t="s">
        <v>3501</v>
      </c>
      <c r="J316" s="32">
        <f>0</f>
      </c>
      <c s="32">
        <f>0</f>
      </c>
      <c s="32">
        <f>0+L317+L321+L325+L329+L333+L337+L341+L345+L349+L353+L357+L361+L365+L369+L373+L377+L381+L385+L389+L393+L397+L401+L405+L409+L413+L417+L421+L425+L429+L433+L437+L441+L445+L449+L453</f>
      </c>
      <c s="32">
        <f>0+M317+M321+M325+M329+M333+M337+M341+M345+M349+M353+M357+M361+M365+M369+M373+M377+M381+M385+M389+M393+M397+M401+M405+M409+M413+M417+M421+M425+M429+M433+M437+M441+M445+M449+M453</f>
      </c>
    </row>
    <row r="317" spans="1:16" ht="12.75">
      <c r="A317" t="s">
        <v>50</v>
      </c>
      <c s="34" t="s">
        <v>425</v>
      </c>
      <c s="34" t="s">
        <v>3502</v>
      </c>
      <c s="35" t="s">
        <v>5</v>
      </c>
      <c s="6" t="s">
        <v>3503</v>
      </c>
      <c s="36" t="s">
        <v>3439</v>
      </c>
      <c s="37">
        <v>10</v>
      </c>
      <c s="36">
        <v>0</v>
      </c>
      <c s="36">
        <f>ROUND(G317*H317,6)</f>
      </c>
      <c r="L317" s="38">
        <v>0</v>
      </c>
      <c s="32">
        <f>ROUND(ROUND(L317,2)*ROUND(G317,3),2)</f>
      </c>
      <c s="36" t="s">
        <v>1130</v>
      </c>
      <c>
        <f>(M317*21)/100</f>
      </c>
      <c t="s">
        <v>28</v>
      </c>
    </row>
    <row r="318" spans="1:5" ht="12.75">
      <c r="A318" s="35" t="s">
        <v>57</v>
      </c>
      <c r="E318" s="39" t="s">
        <v>3503</v>
      </c>
    </row>
    <row r="319" spans="1:5" ht="12.75">
      <c r="A319" s="35" t="s">
        <v>58</v>
      </c>
      <c r="E319" s="40" t="s">
        <v>5</v>
      </c>
    </row>
    <row r="320" spans="1:5" ht="12.75">
      <c r="A320" t="s">
        <v>60</v>
      </c>
      <c r="E320" s="39" t="s">
        <v>5</v>
      </c>
    </row>
    <row r="321" spans="1:16" ht="12.75">
      <c r="A321" t="s">
        <v>50</v>
      </c>
      <c s="34" t="s">
        <v>426</v>
      </c>
      <c s="34" t="s">
        <v>3502</v>
      </c>
      <c s="35" t="s">
        <v>51</v>
      </c>
      <c s="6" t="s">
        <v>3504</v>
      </c>
      <c s="36" t="s">
        <v>3439</v>
      </c>
      <c s="37">
        <v>4</v>
      </c>
      <c s="36">
        <v>0</v>
      </c>
      <c s="36">
        <f>ROUND(G321*H321,6)</f>
      </c>
      <c r="L321" s="38">
        <v>0</v>
      </c>
      <c s="32">
        <f>ROUND(ROUND(L321,2)*ROUND(G321,3),2)</f>
      </c>
      <c s="36" t="s">
        <v>1130</v>
      </c>
      <c>
        <f>(M321*21)/100</f>
      </c>
      <c t="s">
        <v>28</v>
      </c>
    </row>
    <row r="322" spans="1:5" ht="12.75">
      <c r="A322" s="35" t="s">
        <v>57</v>
      </c>
      <c r="E322" s="39" t="s">
        <v>3504</v>
      </c>
    </row>
    <row r="323" spans="1:5" ht="12.75">
      <c r="A323" s="35" t="s">
        <v>58</v>
      </c>
      <c r="E323" s="40" t="s">
        <v>5</v>
      </c>
    </row>
    <row r="324" spans="1:5" ht="12.75">
      <c r="A324" t="s">
        <v>60</v>
      </c>
      <c r="E324" s="39" t="s">
        <v>5</v>
      </c>
    </row>
    <row r="325" spans="1:16" ht="12.75">
      <c r="A325" t="s">
        <v>50</v>
      </c>
      <c s="34" t="s">
        <v>963</v>
      </c>
      <c s="34" t="s">
        <v>3505</v>
      </c>
      <c s="35" t="s">
        <v>5</v>
      </c>
      <c s="6" t="s">
        <v>3506</v>
      </c>
      <c s="36" t="s">
        <v>3439</v>
      </c>
      <c s="37">
        <v>10</v>
      </c>
      <c s="36">
        <v>0</v>
      </c>
      <c s="36">
        <f>ROUND(G325*H325,6)</f>
      </c>
      <c r="L325" s="38">
        <v>0</v>
      </c>
      <c s="32">
        <f>ROUND(ROUND(L325,2)*ROUND(G325,3),2)</f>
      </c>
      <c s="36" t="s">
        <v>1130</v>
      </c>
      <c>
        <f>(M325*21)/100</f>
      </c>
      <c t="s">
        <v>28</v>
      </c>
    </row>
    <row r="326" spans="1:5" ht="12.75">
      <c r="A326" s="35" t="s">
        <v>57</v>
      </c>
      <c r="E326" s="39" t="s">
        <v>3506</v>
      </c>
    </row>
    <row r="327" spans="1:5" ht="12.75">
      <c r="A327" s="35" t="s">
        <v>58</v>
      </c>
      <c r="E327" s="40" t="s">
        <v>5</v>
      </c>
    </row>
    <row r="328" spans="1:5" ht="12.75">
      <c r="A328" t="s">
        <v>60</v>
      </c>
      <c r="E328" s="39" t="s">
        <v>5</v>
      </c>
    </row>
    <row r="329" spans="1:16" ht="12.75">
      <c r="A329" t="s">
        <v>50</v>
      </c>
      <c s="34" t="s">
        <v>965</v>
      </c>
      <c s="34" t="s">
        <v>3507</v>
      </c>
      <c s="35" t="s">
        <v>28</v>
      </c>
      <c s="6" t="s">
        <v>3508</v>
      </c>
      <c s="36" t="s">
        <v>214</v>
      </c>
      <c s="37">
        <v>10</v>
      </c>
      <c s="36">
        <v>0</v>
      </c>
      <c s="36">
        <f>ROUND(G329*H329,6)</f>
      </c>
      <c r="L329" s="38">
        <v>0</v>
      </c>
      <c s="32">
        <f>ROUND(ROUND(L329,2)*ROUND(G329,3),2)</f>
      </c>
      <c s="36" t="s">
        <v>1130</v>
      </c>
      <c>
        <f>(M329*21)/100</f>
      </c>
      <c t="s">
        <v>28</v>
      </c>
    </row>
    <row r="330" spans="1:5" ht="12.75">
      <c r="A330" s="35" t="s">
        <v>57</v>
      </c>
      <c r="E330" s="39" t="s">
        <v>3508</v>
      </c>
    </row>
    <row r="331" spans="1:5" ht="12.75">
      <c r="A331" s="35" t="s">
        <v>58</v>
      </c>
      <c r="E331" s="40" t="s">
        <v>5</v>
      </c>
    </row>
    <row r="332" spans="1:5" ht="12.75">
      <c r="A332" t="s">
        <v>60</v>
      </c>
      <c r="E332" s="39" t="s">
        <v>5</v>
      </c>
    </row>
    <row r="333" spans="1:16" ht="12.75">
      <c r="A333" t="s">
        <v>50</v>
      </c>
      <c s="34" t="s">
        <v>969</v>
      </c>
      <c s="34" t="s">
        <v>3507</v>
      </c>
      <c s="35" t="s">
        <v>26</v>
      </c>
      <c s="6" t="s">
        <v>3509</v>
      </c>
      <c s="36" t="s">
        <v>214</v>
      </c>
      <c s="37">
        <v>4</v>
      </c>
      <c s="36">
        <v>0</v>
      </c>
      <c s="36">
        <f>ROUND(G333*H333,6)</f>
      </c>
      <c r="L333" s="38">
        <v>0</v>
      </c>
      <c s="32">
        <f>ROUND(ROUND(L333,2)*ROUND(G333,3),2)</f>
      </c>
      <c s="36" t="s">
        <v>1130</v>
      </c>
      <c>
        <f>(M333*21)/100</f>
      </c>
      <c t="s">
        <v>28</v>
      </c>
    </row>
    <row r="334" spans="1:5" ht="12.75">
      <c r="A334" s="35" t="s">
        <v>57</v>
      </c>
      <c r="E334" s="39" t="s">
        <v>3509</v>
      </c>
    </row>
    <row r="335" spans="1:5" ht="12.75">
      <c r="A335" s="35" t="s">
        <v>58</v>
      </c>
      <c r="E335" s="40" t="s">
        <v>5</v>
      </c>
    </row>
    <row r="336" spans="1:5" ht="12.75">
      <c r="A336" t="s">
        <v>60</v>
      </c>
      <c r="E336" s="39" t="s">
        <v>5</v>
      </c>
    </row>
    <row r="337" spans="1:16" ht="12.75">
      <c r="A337" t="s">
        <v>50</v>
      </c>
      <c s="34" t="s">
        <v>973</v>
      </c>
      <c s="34" t="s">
        <v>3510</v>
      </c>
      <c s="35" t="s">
        <v>5</v>
      </c>
      <c s="6" t="s">
        <v>3511</v>
      </c>
      <c s="36" t="s">
        <v>214</v>
      </c>
      <c s="37">
        <v>1</v>
      </c>
      <c s="36">
        <v>0</v>
      </c>
      <c s="36">
        <f>ROUND(G337*H337,6)</f>
      </c>
      <c r="L337" s="38">
        <v>0</v>
      </c>
      <c s="32">
        <f>ROUND(ROUND(L337,2)*ROUND(G337,3),2)</f>
      </c>
      <c s="36" t="s">
        <v>1130</v>
      </c>
      <c>
        <f>(M337*21)/100</f>
      </c>
      <c t="s">
        <v>28</v>
      </c>
    </row>
    <row r="338" spans="1:5" ht="12.75">
      <c r="A338" s="35" t="s">
        <v>57</v>
      </c>
      <c r="E338" s="39" t="s">
        <v>3511</v>
      </c>
    </row>
    <row r="339" spans="1:5" ht="12.75">
      <c r="A339" s="35" t="s">
        <v>58</v>
      </c>
      <c r="E339" s="40" t="s">
        <v>5</v>
      </c>
    </row>
    <row r="340" spans="1:5" ht="12.75">
      <c r="A340" t="s">
        <v>60</v>
      </c>
      <c r="E340" s="39" t="s">
        <v>5</v>
      </c>
    </row>
    <row r="341" spans="1:16" ht="12.75">
      <c r="A341" t="s">
        <v>50</v>
      </c>
      <c s="34" t="s">
        <v>977</v>
      </c>
      <c s="34" t="s">
        <v>3507</v>
      </c>
      <c s="35" t="s">
        <v>51</v>
      </c>
      <c s="6" t="s">
        <v>3512</v>
      </c>
      <c s="36" t="s">
        <v>214</v>
      </c>
      <c s="37">
        <v>1</v>
      </c>
      <c s="36">
        <v>0</v>
      </c>
      <c s="36">
        <f>ROUND(G341*H341,6)</f>
      </c>
      <c r="L341" s="38">
        <v>0</v>
      </c>
      <c s="32">
        <f>ROUND(ROUND(L341,2)*ROUND(G341,3),2)</f>
      </c>
      <c s="36" t="s">
        <v>1130</v>
      </c>
      <c>
        <f>(M341*21)/100</f>
      </c>
      <c t="s">
        <v>28</v>
      </c>
    </row>
    <row r="342" spans="1:5" ht="12.75">
      <c r="A342" s="35" t="s">
        <v>57</v>
      </c>
      <c r="E342" s="39" t="s">
        <v>3512</v>
      </c>
    </row>
    <row r="343" spans="1:5" ht="12.75">
      <c r="A343" s="35" t="s">
        <v>58</v>
      </c>
      <c r="E343" s="40" t="s">
        <v>5</v>
      </c>
    </row>
    <row r="344" spans="1:5" ht="12.75">
      <c r="A344" t="s">
        <v>60</v>
      </c>
      <c r="E344" s="39" t="s">
        <v>5</v>
      </c>
    </row>
    <row r="345" spans="1:16" ht="12.75">
      <c r="A345" t="s">
        <v>50</v>
      </c>
      <c s="34" t="s">
        <v>979</v>
      </c>
      <c s="34" t="s">
        <v>3513</v>
      </c>
      <c s="35" t="s">
        <v>5</v>
      </c>
      <c s="6" t="s">
        <v>3514</v>
      </c>
      <c s="36" t="s">
        <v>3439</v>
      </c>
      <c s="37">
        <v>61</v>
      </c>
      <c s="36">
        <v>0</v>
      </c>
      <c s="36">
        <f>ROUND(G345*H345,6)</f>
      </c>
      <c r="L345" s="38">
        <v>0</v>
      </c>
      <c s="32">
        <f>ROUND(ROUND(L345,2)*ROUND(G345,3),2)</f>
      </c>
      <c s="36" t="s">
        <v>1130</v>
      </c>
      <c>
        <f>(M345*21)/100</f>
      </c>
      <c t="s">
        <v>28</v>
      </c>
    </row>
    <row r="346" spans="1:5" ht="12.75">
      <c r="A346" s="35" t="s">
        <v>57</v>
      </c>
      <c r="E346" s="39" t="s">
        <v>3514</v>
      </c>
    </row>
    <row r="347" spans="1:5" ht="12.75">
      <c r="A347" s="35" t="s">
        <v>58</v>
      </c>
      <c r="E347" s="40" t="s">
        <v>5</v>
      </c>
    </row>
    <row r="348" spans="1:5" ht="12.75">
      <c r="A348" t="s">
        <v>60</v>
      </c>
      <c r="E348" s="39" t="s">
        <v>5</v>
      </c>
    </row>
    <row r="349" spans="1:16" ht="12.75">
      <c r="A349" t="s">
        <v>50</v>
      </c>
      <c s="34" t="s">
        <v>983</v>
      </c>
      <c s="34" t="s">
        <v>3515</v>
      </c>
      <c s="35" t="s">
        <v>5</v>
      </c>
      <c s="6" t="s">
        <v>3516</v>
      </c>
      <c s="36" t="s">
        <v>3439</v>
      </c>
      <c s="37">
        <v>50</v>
      </c>
      <c s="36">
        <v>0</v>
      </c>
      <c s="36">
        <f>ROUND(G349*H349,6)</f>
      </c>
      <c r="L349" s="38">
        <v>0</v>
      </c>
      <c s="32">
        <f>ROUND(ROUND(L349,2)*ROUND(G349,3),2)</f>
      </c>
      <c s="36" t="s">
        <v>1130</v>
      </c>
      <c>
        <f>(M349*21)/100</f>
      </c>
      <c t="s">
        <v>28</v>
      </c>
    </row>
    <row r="350" spans="1:5" ht="12.75">
      <c r="A350" s="35" t="s">
        <v>57</v>
      </c>
      <c r="E350" s="39" t="s">
        <v>3516</v>
      </c>
    </row>
    <row r="351" spans="1:5" ht="12.75">
      <c r="A351" s="35" t="s">
        <v>58</v>
      </c>
      <c r="E351" s="40" t="s">
        <v>5</v>
      </c>
    </row>
    <row r="352" spans="1:5" ht="12.75">
      <c r="A352" t="s">
        <v>60</v>
      </c>
      <c r="E352" s="39" t="s">
        <v>5</v>
      </c>
    </row>
    <row r="353" spans="1:16" ht="12.75">
      <c r="A353" t="s">
        <v>50</v>
      </c>
      <c s="34" t="s">
        <v>985</v>
      </c>
      <c s="34" t="s">
        <v>3515</v>
      </c>
      <c s="35" t="s">
        <v>51</v>
      </c>
      <c s="6" t="s">
        <v>3517</v>
      </c>
      <c s="36" t="s">
        <v>3439</v>
      </c>
      <c s="37">
        <v>11</v>
      </c>
      <c s="36">
        <v>0</v>
      </c>
      <c s="36">
        <f>ROUND(G353*H353,6)</f>
      </c>
      <c r="L353" s="38">
        <v>0</v>
      </c>
      <c s="32">
        <f>ROUND(ROUND(L353,2)*ROUND(G353,3),2)</f>
      </c>
      <c s="36" t="s">
        <v>1130</v>
      </c>
      <c>
        <f>(M353*21)/100</f>
      </c>
      <c t="s">
        <v>28</v>
      </c>
    </row>
    <row r="354" spans="1:5" ht="12.75">
      <c r="A354" s="35" t="s">
        <v>57</v>
      </c>
      <c r="E354" s="39" t="s">
        <v>3517</v>
      </c>
    </row>
    <row r="355" spans="1:5" ht="12.75">
      <c r="A355" s="35" t="s">
        <v>58</v>
      </c>
      <c r="E355" s="40" t="s">
        <v>5</v>
      </c>
    </row>
    <row r="356" spans="1:5" ht="12.75">
      <c r="A356" t="s">
        <v>60</v>
      </c>
      <c r="E356" s="39" t="s">
        <v>5</v>
      </c>
    </row>
    <row r="357" spans="1:16" ht="12.75">
      <c r="A357" t="s">
        <v>50</v>
      </c>
      <c s="34" t="s">
        <v>989</v>
      </c>
      <c s="34" t="s">
        <v>3518</v>
      </c>
      <c s="35" t="s">
        <v>5</v>
      </c>
      <c s="6" t="s">
        <v>3519</v>
      </c>
      <c s="36" t="s">
        <v>3439</v>
      </c>
      <c s="37">
        <v>11</v>
      </c>
      <c s="36">
        <v>0</v>
      </c>
      <c s="36">
        <f>ROUND(G357*H357,6)</f>
      </c>
      <c r="L357" s="38">
        <v>0</v>
      </c>
      <c s="32">
        <f>ROUND(ROUND(L357,2)*ROUND(G357,3),2)</f>
      </c>
      <c s="36" t="s">
        <v>1130</v>
      </c>
      <c>
        <f>(M357*21)/100</f>
      </c>
      <c t="s">
        <v>28</v>
      </c>
    </row>
    <row r="358" spans="1:5" ht="12.75">
      <c r="A358" s="35" t="s">
        <v>57</v>
      </c>
      <c r="E358" s="39" t="s">
        <v>3519</v>
      </c>
    </row>
    <row r="359" spans="1:5" ht="12.75">
      <c r="A359" s="35" t="s">
        <v>58</v>
      </c>
      <c r="E359" s="40" t="s">
        <v>5</v>
      </c>
    </row>
    <row r="360" spans="1:5" ht="12.75">
      <c r="A360" t="s">
        <v>60</v>
      </c>
      <c r="E360" s="39" t="s">
        <v>5</v>
      </c>
    </row>
    <row r="361" spans="1:16" ht="12.75">
      <c r="A361" t="s">
        <v>50</v>
      </c>
      <c s="34" t="s">
        <v>993</v>
      </c>
      <c s="34" t="s">
        <v>3520</v>
      </c>
      <c s="35" t="s">
        <v>5</v>
      </c>
      <c s="6" t="s">
        <v>3521</v>
      </c>
      <c s="36" t="s">
        <v>3439</v>
      </c>
      <c s="37">
        <v>16</v>
      </c>
      <c s="36">
        <v>0</v>
      </c>
      <c s="36">
        <f>ROUND(G361*H361,6)</f>
      </c>
      <c r="L361" s="38">
        <v>0</v>
      </c>
      <c s="32">
        <f>ROUND(ROUND(L361,2)*ROUND(G361,3),2)</f>
      </c>
      <c s="36" t="s">
        <v>1130</v>
      </c>
      <c>
        <f>(M361*21)/100</f>
      </c>
      <c t="s">
        <v>28</v>
      </c>
    </row>
    <row r="362" spans="1:5" ht="12.75">
      <c r="A362" s="35" t="s">
        <v>57</v>
      </c>
      <c r="E362" s="39" t="s">
        <v>3521</v>
      </c>
    </row>
    <row r="363" spans="1:5" ht="12.75">
      <c r="A363" s="35" t="s">
        <v>58</v>
      </c>
      <c r="E363" s="40" t="s">
        <v>5</v>
      </c>
    </row>
    <row r="364" spans="1:5" ht="12.75">
      <c r="A364" t="s">
        <v>60</v>
      </c>
      <c r="E364" s="39" t="s">
        <v>5</v>
      </c>
    </row>
    <row r="365" spans="1:16" ht="12.75">
      <c r="A365" t="s">
        <v>50</v>
      </c>
      <c s="34" t="s">
        <v>997</v>
      </c>
      <c s="34" t="s">
        <v>3522</v>
      </c>
      <c s="35" t="s">
        <v>5</v>
      </c>
      <c s="6" t="s">
        <v>3523</v>
      </c>
      <c s="36" t="s">
        <v>214</v>
      </c>
      <c s="37">
        <v>1</v>
      </c>
      <c s="36">
        <v>0</v>
      </c>
      <c s="36">
        <f>ROUND(G365*H365,6)</f>
      </c>
      <c r="L365" s="38">
        <v>0</v>
      </c>
      <c s="32">
        <f>ROUND(ROUND(L365,2)*ROUND(G365,3),2)</f>
      </c>
      <c s="36" t="s">
        <v>1130</v>
      </c>
      <c>
        <f>(M365*21)/100</f>
      </c>
      <c t="s">
        <v>28</v>
      </c>
    </row>
    <row r="366" spans="1:5" ht="12.75">
      <c r="A366" s="35" t="s">
        <v>57</v>
      </c>
      <c r="E366" s="39" t="s">
        <v>3523</v>
      </c>
    </row>
    <row r="367" spans="1:5" ht="12.75">
      <c r="A367" s="35" t="s">
        <v>58</v>
      </c>
      <c r="E367" s="40" t="s">
        <v>5</v>
      </c>
    </row>
    <row r="368" spans="1:5" ht="12.75">
      <c r="A368" t="s">
        <v>60</v>
      </c>
      <c r="E368" s="39" t="s">
        <v>5</v>
      </c>
    </row>
    <row r="369" spans="1:16" ht="25.5">
      <c r="A369" t="s">
        <v>50</v>
      </c>
      <c s="34" t="s">
        <v>999</v>
      </c>
      <c s="34" t="s">
        <v>3524</v>
      </c>
      <c s="35" t="s">
        <v>5</v>
      </c>
      <c s="6" t="s">
        <v>3525</v>
      </c>
      <c s="36" t="s">
        <v>214</v>
      </c>
      <c s="37">
        <v>1</v>
      </c>
      <c s="36">
        <v>0</v>
      </c>
      <c s="36">
        <f>ROUND(G369*H369,6)</f>
      </c>
      <c r="L369" s="38">
        <v>0</v>
      </c>
      <c s="32">
        <f>ROUND(ROUND(L369,2)*ROUND(G369,3),2)</f>
      </c>
      <c s="36" t="s">
        <v>1130</v>
      </c>
      <c>
        <f>(M369*21)/100</f>
      </c>
      <c t="s">
        <v>28</v>
      </c>
    </row>
    <row r="370" spans="1:5" ht="25.5">
      <c r="A370" s="35" t="s">
        <v>57</v>
      </c>
      <c r="E370" s="39" t="s">
        <v>3525</v>
      </c>
    </row>
    <row r="371" spans="1:5" ht="12.75">
      <c r="A371" s="35" t="s">
        <v>58</v>
      </c>
      <c r="E371" s="40" t="s">
        <v>5</v>
      </c>
    </row>
    <row r="372" spans="1:5" ht="12.75">
      <c r="A372" t="s">
        <v>60</v>
      </c>
      <c r="E372" s="39" t="s">
        <v>5</v>
      </c>
    </row>
    <row r="373" spans="1:16" ht="12.75">
      <c r="A373" t="s">
        <v>50</v>
      </c>
      <c s="34" t="s">
        <v>1001</v>
      </c>
      <c s="34" t="s">
        <v>3526</v>
      </c>
      <c s="35" t="s">
        <v>5</v>
      </c>
      <c s="6" t="s">
        <v>3527</v>
      </c>
      <c s="36" t="s">
        <v>214</v>
      </c>
      <c s="37">
        <v>16</v>
      </c>
      <c s="36">
        <v>0</v>
      </c>
      <c s="36">
        <f>ROUND(G373*H373,6)</f>
      </c>
      <c r="L373" s="38">
        <v>0</v>
      </c>
      <c s="32">
        <f>ROUND(ROUND(L373,2)*ROUND(G373,3),2)</f>
      </c>
      <c s="36" t="s">
        <v>1130</v>
      </c>
      <c>
        <f>(M373*21)/100</f>
      </c>
      <c t="s">
        <v>28</v>
      </c>
    </row>
    <row r="374" spans="1:5" ht="12.75">
      <c r="A374" s="35" t="s">
        <v>57</v>
      </c>
      <c r="E374" s="39" t="s">
        <v>3527</v>
      </c>
    </row>
    <row r="375" spans="1:5" ht="12.75">
      <c r="A375" s="35" t="s">
        <v>58</v>
      </c>
      <c r="E375" s="40" t="s">
        <v>5</v>
      </c>
    </row>
    <row r="376" spans="1:5" ht="12.75">
      <c r="A376" t="s">
        <v>60</v>
      </c>
      <c r="E376" s="39" t="s">
        <v>5</v>
      </c>
    </row>
    <row r="377" spans="1:16" ht="12.75">
      <c r="A377" t="s">
        <v>50</v>
      </c>
      <c s="34" t="s">
        <v>1005</v>
      </c>
      <c s="34" t="s">
        <v>3528</v>
      </c>
      <c s="35" t="s">
        <v>5</v>
      </c>
      <c s="6" t="s">
        <v>3529</v>
      </c>
      <c s="36" t="s">
        <v>3439</v>
      </c>
      <c s="37">
        <v>2</v>
      </c>
      <c s="36">
        <v>0</v>
      </c>
      <c s="36">
        <f>ROUND(G377*H377,6)</f>
      </c>
      <c r="L377" s="38">
        <v>0</v>
      </c>
      <c s="32">
        <f>ROUND(ROUND(L377,2)*ROUND(G377,3),2)</f>
      </c>
      <c s="36" t="s">
        <v>1130</v>
      </c>
      <c>
        <f>(M377*21)/100</f>
      </c>
      <c t="s">
        <v>28</v>
      </c>
    </row>
    <row r="378" spans="1:5" ht="12.75">
      <c r="A378" s="35" t="s">
        <v>57</v>
      </c>
      <c r="E378" s="39" t="s">
        <v>3529</v>
      </c>
    </row>
    <row r="379" spans="1:5" ht="12.75">
      <c r="A379" s="35" t="s">
        <v>58</v>
      </c>
      <c r="E379" s="40" t="s">
        <v>5</v>
      </c>
    </row>
    <row r="380" spans="1:5" ht="12.75">
      <c r="A380" t="s">
        <v>60</v>
      </c>
      <c r="E380" s="39" t="s">
        <v>5</v>
      </c>
    </row>
    <row r="381" spans="1:16" ht="12.75">
      <c r="A381" t="s">
        <v>50</v>
      </c>
      <c s="34" t="s">
        <v>1008</v>
      </c>
      <c s="34" t="s">
        <v>3530</v>
      </c>
      <c s="35" t="s">
        <v>5</v>
      </c>
      <c s="6" t="s">
        <v>3531</v>
      </c>
      <c s="36" t="s">
        <v>214</v>
      </c>
      <c s="37">
        <v>1</v>
      </c>
      <c s="36">
        <v>0</v>
      </c>
      <c s="36">
        <f>ROUND(G381*H381,6)</f>
      </c>
      <c r="L381" s="38">
        <v>0</v>
      </c>
      <c s="32">
        <f>ROUND(ROUND(L381,2)*ROUND(G381,3),2)</f>
      </c>
      <c s="36" t="s">
        <v>1130</v>
      </c>
      <c>
        <f>(M381*21)/100</f>
      </c>
      <c t="s">
        <v>28</v>
      </c>
    </row>
    <row r="382" spans="1:5" ht="12.75">
      <c r="A382" s="35" t="s">
        <v>57</v>
      </c>
      <c r="E382" s="39" t="s">
        <v>3531</v>
      </c>
    </row>
    <row r="383" spans="1:5" ht="12.75">
      <c r="A383" s="35" t="s">
        <v>58</v>
      </c>
      <c r="E383" s="40" t="s">
        <v>5</v>
      </c>
    </row>
    <row r="384" spans="1:5" ht="12.75">
      <c r="A384" t="s">
        <v>60</v>
      </c>
      <c r="E384" s="39" t="s">
        <v>5</v>
      </c>
    </row>
    <row r="385" spans="1:16" ht="12.75">
      <c r="A385" t="s">
        <v>50</v>
      </c>
      <c s="34" t="s">
        <v>1012</v>
      </c>
      <c s="34" t="s">
        <v>3507</v>
      </c>
      <c s="35" t="s">
        <v>5</v>
      </c>
      <c s="6" t="s">
        <v>3532</v>
      </c>
      <c s="36" t="s">
        <v>214</v>
      </c>
      <c s="37">
        <v>2</v>
      </c>
      <c s="36">
        <v>0</v>
      </c>
      <c s="36">
        <f>ROUND(G385*H385,6)</f>
      </c>
      <c r="L385" s="38">
        <v>0</v>
      </c>
      <c s="32">
        <f>ROUND(ROUND(L385,2)*ROUND(G385,3),2)</f>
      </c>
      <c s="36" t="s">
        <v>1130</v>
      </c>
      <c>
        <f>(M385*21)/100</f>
      </c>
      <c t="s">
        <v>28</v>
      </c>
    </row>
    <row r="386" spans="1:5" ht="12.75">
      <c r="A386" s="35" t="s">
        <v>57</v>
      </c>
      <c r="E386" s="39" t="s">
        <v>3532</v>
      </c>
    </row>
    <row r="387" spans="1:5" ht="12.75">
      <c r="A387" s="35" t="s">
        <v>58</v>
      </c>
      <c r="E387" s="40" t="s">
        <v>5</v>
      </c>
    </row>
    <row r="388" spans="1:5" ht="12.75">
      <c r="A388" t="s">
        <v>60</v>
      </c>
      <c r="E388" s="39" t="s">
        <v>5</v>
      </c>
    </row>
    <row r="389" spans="1:16" ht="12.75">
      <c r="A389" t="s">
        <v>50</v>
      </c>
      <c s="34" t="s">
        <v>1016</v>
      </c>
      <c s="34" t="s">
        <v>3533</v>
      </c>
      <c s="35" t="s">
        <v>5</v>
      </c>
      <c s="6" t="s">
        <v>3534</v>
      </c>
      <c s="36" t="s">
        <v>214</v>
      </c>
      <c s="37">
        <v>5</v>
      </c>
      <c s="36">
        <v>0</v>
      </c>
      <c s="36">
        <f>ROUND(G389*H389,6)</f>
      </c>
      <c r="L389" s="38">
        <v>0</v>
      </c>
      <c s="32">
        <f>ROUND(ROUND(L389,2)*ROUND(G389,3),2)</f>
      </c>
      <c s="36" t="s">
        <v>1130</v>
      </c>
      <c>
        <f>(M389*21)/100</f>
      </c>
      <c t="s">
        <v>28</v>
      </c>
    </row>
    <row r="390" spans="1:5" ht="12.75">
      <c r="A390" s="35" t="s">
        <v>57</v>
      </c>
      <c r="E390" s="39" t="s">
        <v>3534</v>
      </c>
    </row>
    <row r="391" spans="1:5" ht="12.75">
      <c r="A391" s="35" t="s">
        <v>58</v>
      </c>
      <c r="E391" s="40" t="s">
        <v>5</v>
      </c>
    </row>
    <row r="392" spans="1:5" ht="12.75">
      <c r="A392" t="s">
        <v>60</v>
      </c>
      <c r="E392" s="39" t="s">
        <v>5</v>
      </c>
    </row>
    <row r="393" spans="1:16" ht="12.75">
      <c r="A393" t="s">
        <v>50</v>
      </c>
      <c s="34" t="s">
        <v>981</v>
      </c>
      <c s="34" t="s">
        <v>3535</v>
      </c>
      <c s="35" t="s">
        <v>5</v>
      </c>
      <c s="6" t="s">
        <v>3536</v>
      </c>
      <c s="36" t="s">
        <v>214</v>
      </c>
      <c s="37">
        <v>2</v>
      </c>
      <c s="36">
        <v>0</v>
      </c>
      <c s="36">
        <f>ROUND(G393*H393,6)</f>
      </c>
      <c r="L393" s="38">
        <v>0</v>
      </c>
      <c s="32">
        <f>ROUND(ROUND(L393,2)*ROUND(G393,3),2)</f>
      </c>
      <c s="36" t="s">
        <v>56</v>
      </c>
      <c>
        <f>(M393*21)/100</f>
      </c>
      <c t="s">
        <v>28</v>
      </c>
    </row>
    <row r="394" spans="1:5" ht="12.75">
      <c r="A394" s="35" t="s">
        <v>57</v>
      </c>
      <c r="E394" s="39" t="s">
        <v>3536</v>
      </c>
    </row>
    <row r="395" spans="1:5" ht="12.75">
      <c r="A395" s="35" t="s">
        <v>58</v>
      </c>
      <c r="E395" s="40" t="s">
        <v>5</v>
      </c>
    </row>
    <row r="396" spans="1:5" ht="12.75">
      <c r="A396" t="s">
        <v>60</v>
      </c>
      <c r="E396" s="39" t="s">
        <v>5</v>
      </c>
    </row>
    <row r="397" spans="1:16" ht="12.75">
      <c r="A397" t="s">
        <v>50</v>
      </c>
      <c s="34" t="s">
        <v>1019</v>
      </c>
      <c s="34" t="s">
        <v>3537</v>
      </c>
      <c s="35" t="s">
        <v>5</v>
      </c>
      <c s="6" t="s">
        <v>3538</v>
      </c>
      <c s="36" t="s">
        <v>214</v>
      </c>
      <c s="37">
        <v>2</v>
      </c>
      <c s="36">
        <v>0</v>
      </c>
      <c s="36">
        <f>ROUND(G397*H397,6)</f>
      </c>
      <c r="L397" s="38">
        <v>0</v>
      </c>
      <c s="32">
        <f>ROUND(ROUND(L397,2)*ROUND(G397,3),2)</f>
      </c>
      <c s="36" t="s">
        <v>56</v>
      </c>
      <c>
        <f>(M397*21)/100</f>
      </c>
      <c t="s">
        <v>28</v>
      </c>
    </row>
    <row r="398" spans="1:5" ht="12.75">
      <c r="A398" s="35" t="s">
        <v>57</v>
      </c>
      <c r="E398" s="39" t="s">
        <v>3538</v>
      </c>
    </row>
    <row r="399" spans="1:5" ht="12.75">
      <c r="A399" s="35" t="s">
        <v>58</v>
      </c>
      <c r="E399" s="40" t="s">
        <v>5</v>
      </c>
    </row>
    <row r="400" spans="1:5" ht="12.75">
      <c r="A400" t="s">
        <v>60</v>
      </c>
      <c r="E400" s="39" t="s">
        <v>5</v>
      </c>
    </row>
    <row r="401" spans="1:16" ht="12.75">
      <c r="A401" t="s">
        <v>50</v>
      </c>
      <c s="34" t="s">
        <v>1022</v>
      </c>
      <c s="34" t="s">
        <v>3539</v>
      </c>
      <c s="35" t="s">
        <v>5</v>
      </c>
      <c s="6" t="s">
        <v>3540</v>
      </c>
      <c s="36" t="s">
        <v>3439</v>
      </c>
      <c s="37">
        <v>3</v>
      </c>
      <c s="36">
        <v>0</v>
      </c>
      <c s="36">
        <f>ROUND(G401*H401,6)</f>
      </c>
      <c r="L401" s="38">
        <v>0</v>
      </c>
      <c s="32">
        <f>ROUND(ROUND(L401,2)*ROUND(G401,3),2)</f>
      </c>
      <c s="36" t="s">
        <v>1130</v>
      </c>
      <c>
        <f>(M401*21)/100</f>
      </c>
      <c t="s">
        <v>28</v>
      </c>
    </row>
    <row r="402" spans="1:5" ht="12.75">
      <c r="A402" s="35" t="s">
        <v>57</v>
      </c>
      <c r="E402" s="39" t="s">
        <v>3540</v>
      </c>
    </row>
    <row r="403" spans="1:5" ht="12.75">
      <c r="A403" s="35" t="s">
        <v>58</v>
      </c>
      <c r="E403" s="40" t="s">
        <v>5</v>
      </c>
    </row>
    <row r="404" spans="1:5" ht="12.75">
      <c r="A404" t="s">
        <v>60</v>
      </c>
      <c r="E404" s="39" t="s">
        <v>5</v>
      </c>
    </row>
    <row r="405" spans="1:16" ht="12.75">
      <c r="A405" t="s">
        <v>50</v>
      </c>
      <c s="34" t="s">
        <v>1024</v>
      </c>
      <c s="34" t="s">
        <v>3541</v>
      </c>
      <c s="35" t="s">
        <v>5</v>
      </c>
      <c s="6" t="s">
        <v>3542</v>
      </c>
      <c s="36" t="s">
        <v>3439</v>
      </c>
      <c s="37">
        <v>2</v>
      </c>
      <c s="36">
        <v>0</v>
      </c>
      <c s="36">
        <f>ROUND(G405*H405,6)</f>
      </c>
      <c r="L405" s="38">
        <v>0</v>
      </c>
      <c s="32">
        <f>ROUND(ROUND(L405,2)*ROUND(G405,3),2)</f>
      </c>
      <c s="36" t="s">
        <v>1130</v>
      </c>
      <c>
        <f>(M405*21)/100</f>
      </c>
      <c t="s">
        <v>28</v>
      </c>
    </row>
    <row r="406" spans="1:5" ht="12.75">
      <c r="A406" s="35" t="s">
        <v>57</v>
      </c>
      <c r="E406" s="39" t="s">
        <v>3542</v>
      </c>
    </row>
    <row r="407" spans="1:5" ht="12.75">
      <c r="A407" s="35" t="s">
        <v>58</v>
      </c>
      <c r="E407" s="40" t="s">
        <v>5</v>
      </c>
    </row>
    <row r="408" spans="1:5" ht="12.75">
      <c r="A408" t="s">
        <v>60</v>
      </c>
      <c r="E408" s="39" t="s">
        <v>5</v>
      </c>
    </row>
    <row r="409" spans="1:16" ht="12.75">
      <c r="A409" t="s">
        <v>50</v>
      </c>
      <c s="34" t="s">
        <v>1029</v>
      </c>
      <c s="34" t="s">
        <v>3541</v>
      </c>
      <c s="35" t="s">
        <v>51</v>
      </c>
      <c s="6" t="s">
        <v>3543</v>
      </c>
      <c s="36" t="s">
        <v>3439</v>
      </c>
      <c s="37">
        <v>2</v>
      </c>
      <c s="36">
        <v>0</v>
      </c>
      <c s="36">
        <f>ROUND(G409*H409,6)</f>
      </c>
      <c r="L409" s="38">
        <v>0</v>
      </c>
      <c s="32">
        <f>ROUND(ROUND(L409,2)*ROUND(G409,3),2)</f>
      </c>
      <c s="36" t="s">
        <v>1130</v>
      </c>
      <c>
        <f>(M409*21)/100</f>
      </c>
      <c t="s">
        <v>28</v>
      </c>
    </row>
    <row r="410" spans="1:5" ht="12.75">
      <c r="A410" s="35" t="s">
        <v>57</v>
      </c>
      <c r="E410" s="39" t="s">
        <v>3543</v>
      </c>
    </row>
    <row r="411" spans="1:5" ht="12.75">
      <c r="A411" s="35" t="s">
        <v>58</v>
      </c>
      <c r="E411" s="40" t="s">
        <v>5</v>
      </c>
    </row>
    <row r="412" spans="1:5" ht="12.75">
      <c r="A412" t="s">
        <v>60</v>
      </c>
      <c r="E412" s="39" t="s">
        <v>5</v>
      </c>
    </row>
    <row r="413" spans="1:16" ht="12.75">
      <c r="A413" t="s">
        <v>50</v>
      </c>
      <c s="34" t="s">
        <v>919</v>
      </c>
      <c s="34" t="s">
        <v>3544</v>
      </c>
      <c s="35" t="s">
        <v>5</v>
      </c>
      <c s="6" t="s">
        <v>3545</v>
      </c>
      <c s="36" t="s">
        <v>214</v>
      </c>
      <c s="37">
        <v>4</v>
      </c>
      <c s="36">
        <v>0</v>
      </c>
      <c s="36">
        <f>ROUND(G413*H413,6)</f>
      </c>
      <c r="L413" s="38">
        <v>0</v>
      </c>
      <c s="32">
        <f>ROUND(ROUND(L413,2)*ROUND(G413,3),2)</f>
      </c>
      <c s="36" t="s">
        <v>1130</v>
      </c>
      <c>
        <f>(M413*21)/100</f>
      </c>
      <c t="s">
        <v>28</v>
      </c>
    </row>
    <row r="414" spans="1:5" ht="12.75">
      <c r="A414" s="35" t="s">
        <v>57</v>
      </c>
      <c r="E414" s="39" t="s">
        <v>3545</v>
      </c>
    </row>
    <row r="415" spans="1:5" ht="12.75">
      <c r="A415" s="35" t="s">
        <v>58</v>
      </c>
      <c r="E415" s="40" t="s">
        <v>5</v>
      </c>
    </row>
    <row r="416" spans="1:5" ht="12.75">
      <c r="A416" t="s">
        <v>60</v>
      </c>
      <c r="E416" s="39" t="s">
        <v>5</v>
      </c>
    </row>
    <row r="417" spans="1:16" ht="12.75">
      <c r="A417" t="s">
        <v>50</v>
      </c>
      <c s="34" t="s">
        <v>923</v>
      </c>
      <c s="34" t="s">
        <v>3546</v>
      </c>
      <c s="35" t="s">
        <v>5</v>
      </c>
      <c s="6" t="s">
        <v>3547</v>
      </c>
      <c s="36" t="s">
        <v>3439</v>
      </c>
      <c s="37">
        <v>2</v>
      </c>
      <c s="36">
        <v>0</v>
      </c>
      <c s="36">
        <f>ROUND(G417*H417,6)</f>
      </c>
      <c r="L417" s="38">
        <v>0</v>
      </c>
      <c s="32">
        <f>ROUND(ROUND(L417,2)*ROUND(G417,3),2)</f>
      </c>
      <c s="36" t="s">
        <v>1130</v>
      </c>
      <c>
        <f>(M417*21)/100</f>
      </c>
      <c t="s">
        <v>28</v>
      </c>
    </row>
    <row r="418" spans="1:5" ht="12.75">
      <c r="A418" s="35" t="s">
        <v>57</v>
      </c>
      <c r="E418" s="39" t="s">
        <v>3547</v>
      </c>
    </row>
    <row r="419" spans="1:5" ht="12.75">
      <c r="A419" s="35" t="s">
        <v>58</v>
      </c>
      <c r="E419" s="40" t="s">
        <v>5</v>
      </c>
    </row>
    <row r="420" spans="1:5" ht="12.75">
      <c r="A420" t="s">
        <v>60</v>
      </c>
      <c r="E420" s="39" t="s">
        <v>5</v>
      </c>
    </row>
    <row r="421" spans="1:16" ht="12.75">
      <c r="A421" t="s">
        <v>50</v>
      </c>
      <c s="34" t="s">
        <v>927</v>
      </c>
      <c s="34" t="s">
        <v>3548</v>
      </c>
      <c s="35" t="s">
        <v>5</v>
      </c>
      <c s="6" t="s">
        <v>3549</v>
      </c>
      <c s="36" t="s">
        <v>214</v>
      </c>
      <c s="37">
        <v>11</v>
      </c>
      <c s="36">
        <v>0</v>
      </c>
      <c s="36">
        <f>ROUND(G421*H421,6)</f>
      </c>
      <c r="L421" s="38">
        <v>0</v>
      </c>
      <c s="32">
        <f>ROUND(ROUND(L421,2)*ROUND(G421,3),2)</f>
      </c>
      <c s="36" t="s">
        <v>1130</v>
      </c>
      <c>
        <f>(M421*21)/100</f>
      </c>
      <c t="s">
        <v>28</v>
      </c>
    </row>
    <row r="422" spans="1:5" ht="12.75">
      <c r="A422" s="35" t="s">
        <v>57</v>
      </c>
      <c r="E422" s="39" t="s">
        <v>3549</v>
      </c>
    </row>
    <row r="423" spans="1:5" ht="12.75">
      <c r="A423" s="35" t="s">
        <v>58</v>
      </c>
      <c r="E423" s="40" t="s">
        <v>5</v>
      </c>
    </row>
    <row r="424" spans="1:5" ht="12.75">
      <c r="A424" t="s">
        <v>60</v>
      </c>
      <c r="E424" s="39" t="s">
        <v>5</v>
      </c>
    </row>
    <row r="425" spans="1:16" ht="12.75">
      <c r="A425" t="s">
        <v>50</v>
      </c>
      <c s="34" t="s">
        <v>931</v>
      </c>
      <c s="34" t="s">
        <v>3550</v>
      </c>
      <c s="35" t="s">
        <v>5</v>
      </c>
      <c s="6" t="s">
        <v>3551</v>
      </c>
      <c s="36" t="s">
        <v>3439</v>
      </c>
      <c s="37">
        <v>6</v>
      </c>
      <c s="36">
        <v>0</v>
      </c>
      <c s="36">
        <f>ROUND(G425*H425,6)</f>
      </c>
      <c r="L425" s="38">
        <v>0</v>
      </c>
      <c s="32">
        <f>ROUND(ROUND(L425,2)*ROUND(G425,3),2)</f>
      </c>
      <c s="36" t="s">
        <v>1130</v>
      </c>
      <c>
        <f>(M425*21)/100</f>
      </c>
      <c t="s">
        <v>28</v>
      </c>
    </row>
    <row r="426" spans="1:5" ht="12.75">
      <c r="A426" s="35" t="s">
        <v>57</v>
      </c>
      <c r="E426" s="39" t="s">
        <v>3551</v>
      </c>
    </row>
    <row r="427" spans="1:5" ht="12.75">
      <c r="A427" s="35" t="s">
        <v>58</v>
      </c>
      <c r="E427" s="40" t="s">
        <v>5</v>
      </c>
    </row>
    <row r="428" spans="1:5" ht="12.75">
      <c r="A428" t="s">
        <v>60</v>
      </c>
      <c r="E428" s="39" t="s">
        <v>5</v>
      </c>
    </row>
    <row r="429" spans="1:16" ht="12.75">
      <c r="A429" t="s">
        <v>50</v>
      </c>
      <c s="34" t="s">
        <v>934</v>
      </c>
      <c s="34" t="s">
        <v>3552</v>
      </c>
      <c s="35" t="s">
        <v>5</v>
      </c>
      <c s="6" t="s">
        <v>3553</v>
      </c>
      <c s="36" t="s">
        <v>3439</v>
      </c>
      <c s="37">
        <v>5</v>
      </c>
      <c s="36">
        <v>0</v>
      </c>
      <c s="36">
        <f>ROUND(G429*H429,6)</f>
      </c>
      <c r="L429" s="38">
        <v>0</v>
      </c>
      <c s="32">
        <f>ROUND(ROUND(L429,2)*ROUND(G429,3),2)</f>
      </c>
      <c s="36" t="s">
        <v>1130</v>
      </c>
      <c>
        <f>(M429*21)/100</f>
      </c>
      <c t="s">
        <v>28</v>
      </c>
    </row>
    <row r="430" spans="1:5" ht="12.75">
      <c r="A430" s="35" t="s">
        <v>57</v>
      </c>
      <c r="E430" s="39" t="s">
        <v>3553</v>
      </c>
    </row>
    <row r="431" spans="1:5" ht="12.75">
      <c r="A431" s="35" t="s">
        <v>58</v>
      </c>
      <c r="E431" s="40" t="s">
        <v>5</v>
      </c>
    </row>
    <row r="432" spans="1:5" ht="12.75">
      <c r="A432" t="s">
        <v>60</v>
      </c>
      <c r="E432" s="39" t="s">
        <v>5</v>
      </c>
    </row>
    <row r="433" spans="1:16" ht="12.75">
      <c r="A433" t="s">
        <v>50</v>
      </c>
      <c s="34" t="s">
        <v>936</v>
      </c>
      <c s="34" t="s">
        <v>3554</v>
      </c>
      <c s="35" t="s">
        <v>5</v>
      </c>
      <c s="6" t="s">
        <v>3555</v>
      </c>
      <c s="36" t="s">
        <v>3439</v>
      </c>
      <c s="37">
        <v>3</v>
      </c>
      <c s="36">
        <v>0</v>
      </c>
      <c s="36">
        <f>ROUND(G433*H433,6)</f>
      </c>
      <c r="L433" s="38">
        <v>0</v>
      </c>
      <c s="32">
        <f>ROUND(ROUND(L433,2)*ROUND(G433,3),2)</f>
      </c>
      <c s="36" t="s">
        <v>1130</v>
      </c>
      <c>
        <f>(M433*21)/100</f>
      </c>
      <c t="s">
        <v>28</v>
      </c>
    </row>
    <row r="434" spans="1:5" ht="12.75">
      <c r="A434" s="35" t="s">
        <v>57</v>
      </c>
      <c r="E434" s="39" t="s">
        <v>3555</v>
      </c>
    </row>
    <row r="435" spans="1:5" ht="12.75">
      <c r="A435" s="35" t="s">
        <v>58</v>
      </c>
      <c r="E435" s="40" t="s">
        <v>5</v>
      </c>
    </row>
    <row r="436" spans="1:5" ht="12.75">
      <c r="A436" t="s">
        <v>60</v>
      </c>
      <c r="E436" s="39" t="s">
        <v>5</v>
      </c>
    </row>
    <row r="437" spans="1:16" ht="12.75">
      <c r="A437" t="s">
        <v>50</v>
      </c>
      <c s="34" t="s">
        <v>939</v>
      </c>
      <c s="34" t="s">
        <v>3556</v>
      </c>
      <c s="35" t="s">
        <v>5</v>
      </c>
      <c s="6" t="s">
        <v>3557</v>
      </c>
      <c s="36" t="s">
        <v>3439</v>
      </c>
      <c s="37">
        <v>6</v>
      </c>
      <c s="36">
        <v>0</v>
      </c>
      <c s="36">
        <f>ROUND(G437*H437,6)</f>
      </c>
      <c r="L437" s="38">
        <v>0</v>
      </c>
      <c s="32">
        <f>ROUND(ROUND(L437,2)*ROUND(G437,3),2)</f>
      </c>
      <c s="36" t="s">
        <v>1130</v>
      </c>
      <c>
        <f>(M437*21)/100</f>
      </c>
      <c t="s">
        <v>28</v>
      </c>
    </row>
    <row r="438" spans="1:5" ht="12.75">
      <c r="A438" s="35" t="s">
        <v>57</v>
      </c>
      <c r="E438" s="39" t="s">
        <v>3557</v>
      </c>
    </row>
    <row r="439" spans="1:5" ht="12.75">
      <c r="A439" s="35" t="s">
        <v>58</v>
      </c>
      <c r="E439" s="40" t="s">
        <v>5</v>
      </c>
    </row>
    <row r="440" spans="1:5" ht="12.75">
      <c r="A440" t="s">
        <v>60</v>
      </c>
      <c r="E440" s="39" t="s">
        <v>5</v>
      </c>
    </row>
    <row r="441" spans="1:16" ht="12.75">
      <c r="A441" t="s">
        <v>50</v>
      </c>
      <c s="34" t="s">
        <v>942</v>
      </c>
      <c s="34" t="s">
        <v>3558</v>
      </c>
      <c s="35" t="s">
        <v>5</v>
      </c>
      <c s="6" t="s">
        <v>3559</v>
      </c>
      <c s="36" t="s">
        <v>3439</v>
      </c>
      <c s="37">
        <v>2</v>
      </c>
      <c s="36">
        <v>0</v>
      </c>
      <c s="36">
        <f>ROUND(G441*H441,6)</f>
      </c>
      <c r="L441" s="38">
        <v>0</v>
      </c>
      <c s="32">
        <f>ROUND(ROUND(L441,2)*ROUND(G441,3),2)</f>
      </c>
      <c s="36" t="s">
        <v>1130</v>
      </c>
      <c>
        <f>(M441*21)/100</f>
      </c>
      <c t="s">
        <v>28</v>
      </c>
    </row>
    <row r="442" spans="1:5" ht="12.75">
      <c r="A442" s="35" t="s">
        <v>57</v>
      </c>
      <c r="E442" s="39" t="s">
        <v>3559</v>
      </c>
    </row>
    <row r="443" spans="1:5" ht="12.75">
      <c r="A443" s="35" t="s">
        <v>58</v>
      </c>
      <c r="E443" s="40" t="s">
        <v>5</v>
      </c>
    </row>
    <row r="444" spans="1:5" ht="12.75">
      <c r="A444" t="s">
        <v>60</v>
      </c>
      <c r="E444" s="39" t="s">
        <v>5</v>
      </c>
    </row>
    <row r="445" spans="1:16" ht="12.75">
      <c r="A445" t="s">
        <v>50</v>
      </c>
      <c s="34" t="s">
        <v>948</v>
      </c>
      <c s="34" t="s">
        <v>3560</v>
      </c>
      <c s="35" t="s">
        <v>5</v>
      </c>
      <c s="6" t="s">
        <v>3561</v>
      </c>
      <c s="36" t="s">
        <v>55</v>
      </c>
      <c s="37">
        <v>3</v>
      </c>
      <c s="36">
        <v>0</v>
      </c>
      <c s="36">
        <f>ROUND(G445*H445,6)</f>
      </c>
      <c r="L445" s="38">
        <v>0</v>
      </c>
      <c s="32">
        <f>ROUND(ROUND(L445,2)*ROUND(G445,3),2)</f>
      </c>
      <c s="36" t="s">
        <v>1130</v>
      </c>
      <c>
        <f>(M445*21)/100</f>
      </c>
      <c t="s">
        <v>28</v>
      </c>
    </row>
    <row r="446" spans="1:5" ht="12.75">
      <c r="A446" s="35" t="s">
        <v>57</v>
      </c>
      <c r="E446" s="39" t="s">
        <v>3561</v>
      </c>
    </row>
    <row r="447" spans="1:5" ht="12.75">
      <c r="A447" s="35" t="s">
        <v>58</v>
      </c>
      <c r="E447" s="40" t="s">
        <v>5</v>
      </c>
    </row>
    <row r="448" spans="1:5" ht="12.75">
      <c r="A448" t="s">
        <v>60</v>
      </c>
      <c r="E448" s="39" t="s">
        <v>5</v>
      </c>
    </row>
    <row r="449" spans="1:16" ht="12.75">
      <c r="A449" t="s">
        <v>50</v>
      </c>
      <c s="34" t="s">
        <v>952</v>
      </c>
      <c s="34" t="s">
        <v>3562</v>
      </c>
      <c s="35" t="s">
        <v>5</v>
      </c>
      <c s="6" t="s">
        <v>3563</v>
      </c>
      <c s="36" t="s">
        <v>55</v>
      </c>
      <c s="37">
        <v>0.45</v>
      </c>
      <c s="36">
        <v>0</v>
      </c>
      <c s="36">
        <f>ROUND(G449*H449,6)</f>
      </c>
      <c r="L449" s="38">
        <v>0</v>
      </c>
      <c s="32">
        <f>ROUND(ROUND(L449,2)*ROUND(G449,3),2)</f>
      </c>
      <c s="36" t="s">
        <v>1130</v>
      </c>
      <c>
        <f>(M449*21)/100</f>
      </c>
      <c t="s">
        <v>28</v>
      </c>
    </row>
    <row r="450" spans="1:5" ht="12.75">
      <c r="A450" s="35" t="s">
        <v>57</v>
      </c>
      <c r="E450" s="39" t="s">
        <v>3563</v>
      </c>
    </row>
    <row r="451" spans="1:5" ht="12.75">
      <c r="A451" s="35" t="s">
        <v>58</v>
      </c>
      <c r="E451" s="40" t="s">
        <v>5</v>
      </c>
    </row>
    <row r="452" spans="1:5" ht="12.75">
      <c r="A452" t="s">
        <v>60</v>
      </c>
      <c r="E452" s="39" t="s">
        <v>5</v>
      </c>
    </row>
    <row r="453" spans="1:16" ht="38.25">
      <c r="A453" t="s">
        <v>50</v>
      </c>
      <c s="34" t="s">
        <v>955</v>
      </c>
      <c s="34" t="s">
        <v>65</v>
      </c>
      <c s="35" t="s">
        <v>66</v>
      </c>
      <c s="6" t="s">
        <v>3310</v>
      </c>
      <c s="36" t="s">
        <v>55</v>
      </c>
      <c s="37">
        <v>0.45</v>
      </c>
      <c s="36">
        <v>0</v>
      </c>
      <c s="36">
        <f>ROUND(G453*H453,6)</f>
      </c>
      <c r="L453" s="38">
        <v>0</v>
      </c>
      <c s="32">
        <f>ROUND(ROUND(L453,2)*ROUND(G453,3),2)</f>
      </c>
      <c s="36" t="s">
        <v>256</v>
      </c>
      <c>
        <f>(M453*21)/100</f>
      </c>
      <c t="s">
        <v>28</v>
      </c>
    </row>
    <row r="454" spans="1:5" ht="38.25">
      <c r="A454" s="35" t="s">
        <v>57</v>
      </c>
      <c r="E454" s="39" t="s">
        <v>3310</v>
      </c>
    </row>
    <row r="455" spans="1:5" ht="38.25">
      <c r="A455" s="35" t="s">
        <v>58</v>
      </c>
      <c r="E455" s="41" t="s">
        <v>3564</v>
      </c>
    </row>
    <row r="456" spans="1:5" ht="102">
      <c r="A456" t="s">
        <v>60</v>
      </c>
      <c r="E456" s="39" t="s">
        <v>258</v>
      </c>
    </row>
    <row r="457" spans="1:13" ht="12.75">
      <c r="A457" t="s">
        <v>47</v>
      </c>
      <c r="C457" s="31" t="s">
        <v>3565</v>
      </c>
      <c r="E457" s="33" t="s">
        <v>3566</v>
      </c>
      <c r="J457" s="32">
        <f>0</f>
      </c>
      <c s="32">
        <f>0</f>
      </c>
      <c s="32">
        <f>0+L458</f>
      </c>
      <c s="32">
        <f>0+M458</f>
      </c>
    </row>
    <row r="458" spans="1:16" ht="12.75">
      <c r="A458" t="s">
        <v>50</v>
      </c>
      <c s="34" t="s">
        <v>959</v>
      </c>
      <c s="34" t="s">
        <v>3567</v>
      </c>
      <c s="35" t="s">
        <v>5</v>
      </c>
      <c s="6" t="s">
        <v>3568</v>
      </c>
      <c s="36" t="s">
        <v>3439</v>
      </c>
      <c s="37">
        <v>11</v>
      </c>
      <c s="36">
        <v>0</v>
      </c>
      <c s="36">
        <f>ROUND(G458*H458,6)</f>
      </c>
      <c r="L458" s="38">
        <v>0</v>
      </c>
      <c s="32">
        <f>ROUND(ROUND(L458,2)*ROUND(G458,3),2)</f>
      </c>
      <c s="36" t="s">
        <v>56</v>
      </c>
      <c>
        <f>(M458*21)/100</f>
      </c>
      <c t="s">
        <v>28</v>
      </c>
    </row>
    <row r="459" spans="1:5" ht="12.75">
      <c r="A459" s="35" t="s">
        <v>57</v>
      </c>
      <c r="E459" s="39" t="s">
        <v>3568</v>
      </c>
    </row>
    <row r="460" spans="1:5" ht="12.75">
      <c r="A460" s="35" t="s">
        <v>58</v>
      </c>
      <c r="E460" s="40" t="s">
        <v>5</v>
      </c>
    </row>
    <row r="461" spans="1:5" ht="12.75">
      <c r="A461" t="s">
        <v>60</v>
      </c>
      <c r="E461" s="39" t="s">
        <v>5</v>
      </c>
    </row>
    <row r="462" spans="1:13" ht="12.75">
      <c r="A462" t="s">
        <v>47</v>
      </c>
      <c r="C462" s="31" t="s">
        <v>3569</v>
      </c>
      <c r="E462" s="33" t="s">
        <v>3570</v>
      </c>
      <c r="J462" s="32">
        <f>0</f>
      </c>
      <c s="32">
        <f>0</f>
      </c>
      <c s="32">
        <f>0+L463+L467</f>
      </c>
      <c s="32">
        <f>0+M463+M467</f>
      </c>
    </row>
    <row r="463" spans="1:16" ht="12.75">
      <c r="A463" t="s">
        <v>50</v>
      </c>
      <c s="34" t="s">
        <v>1033</v>
      </c>
      <c s="34" t="s">
        <v>3571</v>
      </c>
      <c s="35" t="s">
        <v>5</v>
      </c>
      <c s="6" t="s">
        <v>3572</v>
      </c>
      <c s="36" t="s">
        <v>3439</v>
      </c>
      <c s="37">
        <v>2</v>
      </c>
      <c s="36">
        <v>0</v>
      </c>
      <c s="36">
        <f>ROUND(G463*H463,6)</f>
      </c>
      <c r="L463" s="38">
        <v>0</v>
      </c>
      <c s="32">
        <f>ROUND(ROUND(L463,2)*ROUND(G463,3),2)</f>
      </c>
      <c s="36" t="s">
        <v>1130</v>
      </c>
      <c>
        <f>(M463*21)/100</f>
      </c>
      <c t="s">
        <v>28</v>
      </c>
    </row>
    <row r="464" spans="1:5" ht="12.75">
      <c r="A464" s="35" t="s">
        <v>57</v>
      </c>
      <c r="E464" s="39" t="s">
        <v>3572</v>
      </c>
    </row>
    <row r="465" spans="1:5" ht="12.75">
      <c r="A465" s="35" t="s">
        <v>58</v>
      </c>
      <c r="E465" s="40" t="s">
        <v>5</v>
      </c>
    </row>
    <row r="466" spans="1:5" ht="12.75">
      <c r="A466" t="s">
        <v>60</v>
      </c>
      <c r="E466" s="39" t="s">
        <v>5</v>
      </c>
    </row>
    <row r="467" spans="1:16" ht="12.75">
      <c r="A467" t="s">
        <v>50</v>
      </c>
      <c s="34" t="s">
        <v>763</v>
      </c>
      <c s="34" t="s">
        <v>3573</v>
      </c>
      <c s="35" t="s">
        <v>5</v>
      </c>
      <c s="6" t="s">
        <v>3574</v>
      </c>
      <c s="36" t="s">
        <v>214</v>
      </c>
      <c s="37">
        <v>2</v>
      </c>
      <c s="36">
        <v>0</v>
      </c>
      <c s="36">
        <f>ROUND(G467*H467,6)</f>
      </c>
      <c r="L467" s="38">
        <v>0</v>
      </c>
      <c s="32">
        <f>ROUND(ROUND(L467,2)*ROUND(G467,3),2)</f>
      </c>
      <c s="36" t="s">
        <v>1130</v>
      </c>
      <c>
        <f>(M467*21)/100</f>
      </c>
      <c t="s">
        <v>28</v>
      </c>
    </row>
    <row r="468" spans="1:5" ht="12.75">
      <c r="A468" s="35" t="s">
        <v>57</v>
      </c>
      <c r="E468" s="39" t="s">
        <v>3574</v>
      </c>
    </row>
    <row r="469" spans="1:5" ht="12.75">
      <c r="A469" s="35" t="s">
        <v>58</v>
      </c>
      <c r="E469" s="40" t="s">
        <v>5</v>
      </c>
    </row>
    <row r="470" spans="1:5" ht="12.75">
      <c r="A470" t="s">
        <v>60</v>
      </c>
      <c r="E4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COUNTIFS(L8:L355,"=0",A8:A355,"P")+COUNTIFS(L8:L355,"",A8:A355,"P")+SUM(Q8:Q355)</f>
      </c>
    </row>
    <row r="8" spans="1:13" ht="12.75">
      <c r="A8" t="s">
        <v>45</v>
      </c>
      <c r="C8" s="28" t="s">
        <v>3577</v>
      </c>
      <c r="E8" s="30" t="s">
        <v>3576</v>
      </c>
      <c r="J8" s="29">
        <f>0+J9+J182+J187+J208+J221+J282</f>
      </c>
      <c s="29">
        <f>0+K9+K182+K187+K208+K221+K282</f>
      </c>
      <c s="29">
        <f>0+L9+L182+L187+L208+L221+L282</f>
      </c>
      <c s="29">
        <f>0+M9+M182+M187+M208+M221+M282</f>
      </c>
    </row>
    <row r="9" spans="1:13" ht="12.75">
      <c r="A9" t="s">
        <v>47</v>
      </c>
      <c r="C9" s="31" t="s">
        <v>136</v>
      </c>
      <c r="E9" s="33" t="s">
        <v>3578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240</v>
      </c>
      <c s="34" t="s">
        <v>3579</v>
      </c>
      <c s="35" t="s">
        <v>5</v>
      </c>
      <c s="6" t="s">
        <v>3580</v>
      </c>
      <c s="36" t="s">
        <v>214</v>
      </c>
      <c s="37">
        <v>1</v>
      </c>
      <c s="36">
        <v>0</v>
      </c>
      <c s="36">
        <f>ROUND(G10*H10,6)</f>
      </c>
      <c r="L10" s="38">
        <v>0</v>
      </c>
      <c s="32">
        <f>ROUND(ROUND(L10,2)*ROUND(G10,3),2)</f>
      </c>
      <c s="36" t="s">
        <v>56</v>
      </c>
      <c>
        <f>(M10*21)/100</f>
      </c>
      <c t="s">
        <v>28</v>
      </c>
    </row>
    <row r="11" spans="1:5" ht="25.5">
      <c r="A11" s="35" t="s">
        <v>57</v>
      </c>
      <c r="E11" s="39" t="s">
        <v>3580</v>
      </c>
    </row>
    <row r="12" spans="1:5" ht="12.75">
      <c r="A12" s="35" t="s">
        <v>58</v>
      </c>
      <c r="E12" s="40" t="s">
        <v>5</v>
      </c>
    </row>
    <row r="13" spans="1:5" ht="12.75">
      <c r="A13" t="s">
        <v>60</v>
      </c>
      <c r="E13" s="39" t="s">
        <v>5</v>
      </c>
    </row>
    <row r="14" spans="1:16" ht="25.5">
      <c r="A14" t="s">
        <v>50</v>
      </c>
      <c s="34" t="s">
        <v>243</v>
      </c>
      <c s="34" t="s">
        <v>3581</v>
      </c>
      <c s="35" t="s">
        <v>5</v>
      </c>
      <c s="6" t="s">
        <v>3582</v>
      </c>
      <c s="36" t="s">
        <v>214</v>
      </c>
      <c s="37">
        <v>1</v>
      </c>
      <c s="36">
        <v>0</v>
      </c>
      <c s="36">
        <f>ROUND(G14*H14,6)</f>
      </c>
      <c r="L14" s="38">
        <v>0</v>
      </c>
      <c s="32">
        <f>ROUND(ROUND(L14,2)*ROUND(G14,3),2)</f>
      </c>
      <c s="36" t="s">
        <v>56</v>
      </c>
      <c>
        <f>(M14*21)/100</f>
      </c>
      <c t="s">
        <v>28</v>
      </c>
    </row>
    <row r="15" spans="1:5" ht="25.5">
      <c r="A15" s="35" t="s">
        <v>57</v>
      </c>
      <c r="E15" s="39" t="s">
        <v>3582</v>
      </c>
    </row>
    <row r="16" spans="1:5" ht="12.75">
      <c r="A16" s="35" t="s">
        <v>58</v>
      </c>
      <c r="E16" s="40" t="s">
        <v>5</v>
      </c>
    </row>
    <row r="17" spans="1:5" ht="12.75">
      <c r="A17" t="s">
        <v>60</v>
      </c>
      <c r="E17" s="39" t="s">
        <v>5</v>
      </c>
    </row>
    <row r="18" spans="1:16" ht="25.5">
      <c r="A18" t="s">
        <v>50</v>
      </c>
      <c s="34" t="s">
        <v>246</v>
      </c>
      <c s="34" t="s">
        <v>3583</v>
      </c>
      <c s="35" t="s">
        <v>5</v>
      </c>
      <c s="6" t="s">
        <v>3584</v>
      </c>
      <c s="36" t="s">
        <v>214</v>
      </c>
      <c s="37">
        <v>2</v>
      </c>
      <c s="36">
        <v>0</v>
      </c>
      <c s="36">
        <f>ROUND(G18*H18,6)</f>
      </c>
      <c r="L18" s="38">
        <v>0</v>
      </c>
      <c s="32">
        <f>ROUND(ROUND(L18,2)*ROUND(G18,3),2)</f>
      </c>
      <c s="36" t="s">
        <v>56</v>
      </c>
      <c>
        <f>(M18*21)/100</f>
      </c>
      <c t="s">
        <v>28</v>
      </c>
    </row>
    <row r="19" spans="1:5" ht="25.5">
      <c r="A19" s="35" t="s">
        <v>57</v>
      </c>
      <c r="E19" s="39" t="s">
        <v>3584</v>
      </c>
    </row>
    <row r="20" spans="1:5" ht="12.75">
      <c r="A20" s="35" t="s">
        <v>58</v>
      </c>
      <c r="E20" s="40" t="s">
        <v>5</v>
      </c>
    </row>
    <row r="21" spans="1:5" ht="12.75">
      <c r="A21" t="s">
        <v>60</v>
      </c>
      <c r="E21" s="39" t="s">
        <v>5</v>
      </c>
    </row>
    <row r="22" spans="1:16" ht="25.5">
      <c r="A22" t="s">
        <v>50</v>
      </c>
      <c s="34" t="s">
        <v>249</v>
      </c>
      <c s="34" t="s">
        <v>3585</v>
      </c>
      <c s="35" t="s">
        <v>5</v>
      </c>
      <c s="6" t="s">
        <v>3586</v>
      </c>
      <c s="36" t="s">
        <v>214</v>
      </c>
      <c s="37">
        <v>23</v>
      </c>
      <c s="36">
        <v>0</v>
      </c>
      <c s="36">
        <f>ROUND(G22*H22,6)</f>
      </c>
      <c r="L22" s="38">
        <v>0</v>
      </c>
      <c s="32">
        <f>ROUND(ROUND(L22,2)*ROUND(G22,3),2)</f>
      </c>
      <c s="36" t="s">
        <v>56</v>
      </c>
      <c>
        <f>(M22*21)/100</f>
      </c>
      <c t="s">
        <v>28</v>
      </c>
    </row>
    <row r="23" spans="1:5" ht="38.25">
      <c r="A23" s="35" t="s">
        <v>57</v>
      </c>
      <c r="E23" s="39" t="s">
        <v>3587</v>
      </c>
    </row>
    <row r="24" spans="1:5" ht="12.75">
      <c r="A24" s="35" t="s">
        <v>58</v>
      </c>
      <c r="E24" s="40" t="s">
        <v>5</v>
      </c>
    </row>
    <row r="25" spans="1:5" ht="12.75">
      <c r="A25" t="s">
        <v>60</v>
      </c>
      <c r="E25" s="39" t="s">
        <v>5</v>
      </c>
    </row>
    <row r="26" spans="1:16" ht="25.5">
      <c r="A26" t="s">
        <v>50</v>
      </c>
      <c s="34" t="s">
        <v>252</v>
      </c>
      <c s="34" t="s">
        <v>3588</v>
      </c>
      <c s="35" t="s">
        <v>5</v>
      </c>
      <c s="6" t="s">
        <v>3589</v>
      </c>
      <c s="36" t="s">
        <v>214</v>
      </c>
      <c s="37">
        <v>1</v>
      </c>
      <c s="36">
        <v>0</v>
      </c>
      <c s="36">
        <f>ROUND(G26*H26,6)</f>
      </c>
      <c r="L26" s="38">
        <v>0</v>
      </c>
      <c s="32">
        <f>ROUND(ROUND(L26,2)*ROUND(G26,3),2)</f>
      </c>
      <c s="36" t="s">
        <v>56</v>
      </c>
      <c>
        <f>(M26*21)/100</f>
      </c>
      <c t="s">
        <v>28</v>
      </c>
    </row>
    <row r="27" spans="1:5" ht="25.5">
      <c r="A27" s="35" t="s">
        <v>57</v>
      </c>
      <c r="E27" s="39" t="s">
        <v>3589</v>
      </c>
    </row>
    <row r="28" spans="1:5" ht="12.75">
      <c r="A28" s="35" t="s">
        <v>58</v>
      </c>
      <c r="E28" s="40" t="s">
        <v>5</v>
      </c>
    </row>
    <row r="29" spans="1:5" ht="12.75">
      <c r="A29" t="s">
        <v>60</v>
      </c>
      <c r="E29" s="39" t="s">
        <v>5</v>
      </c>
    </row>
    <row r="30" spans="1:16" ht="25.5">
      <c r="A30" t="s">
        <v>50</v>
      </c>
      <c s="34" t="s">
        <v>255</v>
      </c>
      <c s="34" t="s">
        <v>3590</v>
      </c>
      <c s="35" t="s">
        <v>5</v>
      </c>
      <c s="6" t="s">
        <v>3591</v>
      </c>
      <c s="36" t="s">
        <v>214</v>
      </c>
      <c s="37">
        <v>1</v>
      </c>
      <c s="36">
        <v>0</v>
      </c>
      <c s="36">
        <f>ROUND(G30*H30,6)</f>
      </c>
      <c r="L30" s="38">
        <v>0</v>
      </c>
      <c s="32">
        <f>ROUND(ROUND(L30,2)*ROUND(G30,3),2)</f>
      </c>
      <c s="36" t="s">
        <v>56</v>
      </c>
      <c>
        <f>(M30*21)/100</f>
      </c>
      <c t="s">
        <v>28</v>
      </c>
    </row>
    <row r="31" spans="1:5" ht="25.5">
      <c r="A31" s="35" t="s">
        <v>57</v>
      </c>
      <c r="E31" s="39" t="s">
        <v>3591</v>
      </c>
    </row>
    <row r="32" spans="1:5" ht="12.75">
      <c r="A32" s="35" t="s">
        <v>58</v>
      </c>
      <c r="E32" s="40" t="s">
        <v>5</v>
      </c>
    </row>
    <row r="33" spans="1:5" ht="12.75">
      <c r="A33" t="s">
        <v>60</v>
      </c>
      <c r="E33" s="39" t="s">
        <v>5</v>
      </c>
    </row>
    <row r="34" spans="1:16" ht="25.5">
      <c r="A34" t="s">
        <v>50</v>
      </c>
      <c s="34" t="s">
        <v>261</v>
      </c>
      <c s="34" t="s">
        <v>3592</v>
      </c>
      <c s="35" t="s">
        <v>5</v>
      </c>
      <c s="6" t="s">
        <v>3593</v>
      </c>
      <c s="36" t="s">
        <v>214</v>
      </c>
      <c s="37">
        <v>2</v>
      </c>
      <c s="36">
        <v>0</v>
      </c>
      <c s="36">
        <f>ROUND(G34*H34,6)</f>
      </c>
      <c r="L34" s="38">
        <v>0</v>
      </c>
      <c s="32">
        <f>ROUND(ROUND(L34,2)*ROUND(G34,3),2)</f>
      </c>
      <c s="36" t="s">
        <v>56</v>
      </c>
      <c>
        <f>(M34*21)/100</f>
      </c>
      <c t="s">
        <v>28</v>
      </c>
    </row>
    <row r="35" spans="1:5" ht="25.5">
      <c r="A35" s="35" t="s">
        <v>57</v>
      </c>
      <c r="E35" s="39" t="s">
        <v>3593</v>
      </c>
    </row>
    <row r="36" spans="1:5" ht="12.75">
      <c r="A36" s="35" t="s">
        <v>58</v>
      </c>
      <c r="E36" s="40" t="s">
        <v>5</v>
      </c>
    </row>
    <row r="37" spans="1:5" ht="12.75">
      <c r="A37" t="s">
        <v>60</v>
      </c>
      <c r="E37" s="39" t="s">
        <v>5</v>
      </c>
    </row>
    <row r="38" spans="1:16" ht="25.5">
      <c r="A38" t="s">
        <v>50</v>
      </c>
      <c s="34" t="s">
        <v>264</v>
      </c>
      <c s="34" t="s">
        <v>3594</v>
      </c>
      <c s="35" t="s">
        <v>5</v>
      </c>
      <c s="6" t="s">
        <v>3595</v>
      </c>
      <c s="36" t="s">
        <v>214</v>
      </c>
      <c s="37">
        <v>2</v>
      </c>
      <c s="36">
        <v>0</v>
      </c>
      <c s="36">
        <f>ROUND(G38*H38,6)</f>
      </c>
      <c r="L38" s="38">
        <v>0</v>
      </c>
      <c s="32">
        <f>ROUND(ROUND(L38,2)*ROUND(G38,3),2)</f>
      </c>
      <c s="36" t="s">
        <v>56</v>
      </c>
      <c>
        <f>(M38*21)/100</f>
      </c>
      <c t="s">
        <v>28</v>
      </c>
    </row>
    <row r="39" spans="1:5" ht="38.25">
      <c r="A39" s="35" t="s">
        <v>57</v>
      </c>
      <c r="E39" s="39" t="s">
        <v>3596</v>
      </c>
    </row>
    <row r="40" spans="1:5" ht="12.75">
      <c r="A40" s="35" t="s">
        <v>58</v>
      </c>
      <c r="E40" s="40" t="s">
        <v>5</v>
      </c>
    </row>
    <row r="41" spans="1:5" ht="12.75">
      <c r="A41" t="s">
        <v>60</v>
      </c>
      <c r="E41" s="39" t="s">
        <v>5</v>
      </c>
    </row>
    <row r="42" spans="1:16" ht="25.5">
      <c r="A42" t="s">
        <v>50</v>
      </c>
      <c s="34" t="s">
        <v>267</v>
      </c>
      <c s="34" t="s">
        <v>3597</v>
      </c>
      <c s="35" t="s">
        <v>5</v>
      </c>
      <c s="6" t="s">
        <v>3598</v>
      </c>
      <c s="36" t="s">
        <v>214</v>
      </c>
      <c s="37">
        <v>2</v>
      </c>
      <c s="36">
        <v>0</v>
      </c>
      <c s="36">
        <f>ROUND(G42*H42,6)</f>
      </c>
      <c r="L42" s="38">
        <v>0</v>
      </c>
      <c s="32">
        <f>ROUND(ROUND(L42,2)*ROUND(G42,3),2)</f>
      </c>
      <c s="36" t="s">
        <v>56</v>
      </c>
      <c>
        <f>(M42*21)/100</f>
      </c>
      <c t="s">
        <v>28</v>
      </c>
    </row>
    <row r="43" spans="1:5" ht="25.5">
      <c r="A43" s="35" t="s">
        <v>57</v>
      </c>
      <c r="E43" s="39" t="s">
        <v>3598</v>
      </c>
    </row>
    <row r="44" spans="1:5" ht="12.75">
      <c r="A44" s="35" t="s">
        <v>58</v>
      </c>
      <c r="E44" s="40" t="s">
        <v>5</v>
      </c>
    </row>
    <row r="45" spans="1:5" ht="12.75">
      <c r="A45" t="s">
        <v>60</v>
      </c>
      <c r="E45" s="39" t="s">
        <v>5</v>
      </c>
    </row>
    <row r="46" spans="1:16" ht="25.5">
      <c r="A46" t="s">
        <v>50</v>
      </c>
      <c s="34" t="s">
        <v>271</v>
      </c>
      <c s="34" t="s">
        <v>3599</v>
      </c>
      <c s="35" t="s">
        <v>5</v>
      </c>
      <c s="6" t="s">
        <v>3600</v>
      </c>
      <c s="36" t="s">
        <v>214</v>
      </c>
      <c s="37">
        <v>1</v>
      </c>
      <c s="36">
        <v>0</v>
      </c>
      <c s="36">
        <f>ROUND(G46*H46,6)</f>
      </c>
      <c r="L46" s="38">
        <v>0</v>
      </c>
      <c s="32">
        <f>ROUND(ROUND(L46,2)*ROUND(G46,3),2)</f>
      </c>
      <c s="36" t="s">
        <v>56</v>
      </c>
      <c>
        <f>(M46*21)/100</f>
      </c>
      <c t="s">
        <v>28</v>
      </c>
    </row>
    <row r="47" spans="1:5" ht="25.5">
      <c r="A47" s="35" t="s">
        <v>57</v>
      </c>
      <c r="E47" s="39" t="s">
        <v>3600</v>
      </c>
    </row>
    <row r="48" spans="1:5" ht="12.75">
      <c r="A48" s="35" t="s">
        <v>58</v>
      </c>
      <c r="E48" s="40" t="s">
        <v>5</v>
      </c>
    </row>
    <row r="49" spans="1:5" ht="12.75">
      <c r="A49" t="s">
        <v>60</v>
      </c>
      <c r="E49" s="39" t="s">
        <v>5</v>
      </c>
    </row>
    <row r="50" spans="1:16" ht="25.5">
      <c r="A50" t="s">
        <v>50</v>
      </c>
      <c s="34" t="s">
        <v>274</v>
      </c>
      <c s="34" t="s">
        <v>3601</v>
      </c>
      <c s="35" t="s">
        <v>5</v>
      </c>
      <c s="6" t="s">
        <v>3602</v>
      </c>
      <c s="36" t="s">
        <v>214</v>
      </c>
      <c s="37">
        <v>1</v>
      </c>
      <c s="36">
        <v>0</v>
      </c>
      <c s="36">
        <f>ROUND(G50*H50,6)</f>
      </c>
      <c r="L50" s="38">
        <v>0</v>
      </c>
      <c s="32">
        <f>ROUND(ROUND(L50,2)*ROUND(G50,3),2)</f>
      </c>
      <c s="36" t="s">
        <v>56</v>
      </c>
      <c>
        <f>(M50*21)/100</f>
      </c>
      <c t="s">
        <v>28</v>
      </c>
    </row>
    <row r="51" spans="1:5" ht="25.5">
      <c r="A51" s="35" t="s">
        <v>57</v>
      </c>
      <c r="E51" s="39" t="s">
        <v>3602</v>
      </c>
    </row>
    <row r="52" spans="1:5" ht="12.75">
      <c r="A52" s="35" t="s">
        <v>58</v>
      </c>
      <c r="E52" s="40" t="s">
        <v>5</v>
      </c>
    </row>
    <row r="53" spans="1:5" ht="12.75">
      <c r="A53" t="s">
        <v>60</v>
      </c>
      <c r="E53" s="39" t="s">
        <v>5</v>
      </c>
    </row>
    <row r="54" spans="1:16" ht="25.5">
      <c r="A54" t="s">
        <v>50</v>
      </c>
      <c s="34" t="s">
        <v>277</v>
      </c>
      <c s="34" t="s">
        <v>3603</v>
      </c>
      <c s="35" t="s">
        <v>5</v>
      </c>
      <c s="6" t="s">
        <v>3604</v>
      </c>
      <c s="36" t="s">
        <v>214</v>
      </c>
      <c s="37">
        <v>2</v>
      </c>
      <c s="36">
        <v>0</v>
      </c>
      <c s="36">
        <f>ROUND(G54*H54,6)</f>
      </c>
      <c r="L54" s="38">
        <v>0</v>
      </c>
      <c s="32">
        <f>ROUND(ROUND(L54,2)*ROUND(G54,3),2)</f>
      </c>
      <c s="36" t="s">
        <v>56</v>
      </c>
      <c>
        <f>(M54*21)/100</f>
      </c>
      <c t="s">
        <v>28</v>
      </c>
    </row>
    <row r="55" spans="1:5" ht="25.5">
      <c r="A55" s="35" t="s">
        <v>57</v>
      </c>
      <c r="E55" s="39" t="s">
        <v>3604</v>
      </c>
    </row>
    <row r="56" spans="1:5" ht="12.75">
      <c r="A56" s="35" t="s">
        <v>58</v>
      </c>
      <c r="E56" s="40" t="s">
        <v>5</v>
      </c>
    </row>
    <row r="57" spans="1:5" ht="12.75">
      <c r="A57" t="s">
        <v>60</v>
      </c>
      <c r="E57" s="39" t="s">
        <v>5</v>
      </c>
    </row>
    <row r="58" spans="1:16" ht="25.5">
      <c r="A58" t="s">
        <v>50</v>
      </c>
      <c s="34" t="s">
        <v>280</v>
      </c>
      <c s="34" t="s">
        <v>3605</v>
      </c>
      <c s="35" t="s">
        <v>5</v>
      </c>
      <c s="6" t="s">
        <v>3606</v>
      </c>
      <c s="36" t="s">
        <v>214</v>
      </c>
      <c s="37">
        <v>4</v>
      </c>
      <c s="36">
        <v>0</v>
      </c>
      <c s="36">
        <f>ROUND(G58*H58,6)</f>
      </c>
      <c r="L58" s="38">
        <v>0</v>
      </c>
      <c s="32">
        <f>ROUND(ROUND(L58,2)*ROUND(G58,3),2)</f>
      </c>
      <c s="36" t="s">
        <v>56</v>
      </c>
      <c>
        <f>(M58*21)/100</f>
      </c>
      <c t="s">
        <v>28</v>
      </c>
    </row>
    <row r="59" spans="1:5" ht="38.25">
      <c r="A59" s="35" t="s">
        <v>57</v>
      </c>
      <c r="E59" s="39" t="s">
        <v>3607</v>
      </c>
    </row>
    <row r="60" spans="1:5" ht="12.75">
      <c r="A60" s="35" t="s">
        <v>58</v>
      </c>
      <c r="E60" s="40" t="s">
        <v>5</v>
      </c>
    </row>
    <row r="61" spans="1:5" ht="12.75">
      <c r="A61" t="s">
        <v>60</v>
      </c>
      <c r="E61" s="39" t="s">
        <v>5</v>
      </c>
    </row>
    <row r="62" spans="1:16" ht="25.5">
      <c r="A62" t="s">
        <v>50</v>
      </c>
      <c s="34" t="s">
        <v>285</v>
      </c>
      <c s="34" t="s">
        <v>3608</v>
      </c>
      <c s="35" t="s">
        <v>5</v>
      </c>
      <c s="6" t="s">
        <v>3609</v>
      </c>
      <c s="36" t="s">
        <v>214</v>
      </c>
      <c s="37">
        <v>1</v>
      </c>
      <c s="36">
        <v>0</v>
      </c>
      <c s="36">
        <f>ROUND(G62*H62,6)</f>
      </c>
      <c r="L62" s="38">
        <v>0</v>
      </c>
      <c s="32">
        <f>ROUND(ROUND(L62,2)*ROUND(G62,3),2)</f>
      </c>
      <c s="36" t="s">
        <v>56</v>
      </c>
      <c>
        <f>(M62*21)/100</f>
      </c>
      <c t="s">
        <v>28</v>
      </c>
    </row>
    <row r="63" spans="1:5" ht="38.25">
      <c r="A63" s="35" t="s">
        <v>57</v>
      </c>
      <c r="E63" s="39" t="s">
        <v>3610</v>
      </c>
    </row>
    <row r="64" spans="1:5" ht="12.75">
      <c r="A64" s="35" t="s">
        <v>58</v>
      </c>
      <c r="E64" s="40" t="s">
        <v>5</v>
      </c>
    </row>
    <row r="65" spans="1:5" ht="12.75">
      <c r="A65" t="s">
        <v>60</v>
      </c>
      <c r="E65" s="39" t="s">
        <v>5</v>
      </c>
    </row>
    <row r="66" spans="1:16" ht="25.5">
      <c r="A66" t="s">
        <v>50</v>
      </c>
      <c s="34" t="s">
        <v>288</v>
      </c>
      <c s="34" t="s">
        <v>3611</v>
      </c>
      <c s="35" t="s">
        <v>5</v>
      </c>
      <c s="6" t="s">
        <v>3612</v>
      </c>
      <c s="36" t="s">
        <v>214</v>
      </c>
      <c s="37">
        <v>1</v>
      </c>
      <c s="36">
        <v>0</v>
      </c>
      <c s="36">
        <f>ROUND(G66*H66,6)</f>
      </c>
      <c r="L66" s="38">
        <v>0</v>
      </c>
      <c s="32">
        <f>ROUND(ROUND(L66,2)*ROUND(G66,3),2)</f>
      </c>
      <c s="36" t="s">
        <v>56</v>
      </c>
      <c>
        <f>(M66*21)/100</f>
      </c>
      <c t="s">
        <v>28</v>
      </c>
    </row>
    <row r="67" spans="1:5" ht="25.5">
      <c r="A67" s="35" t="s">
        <v>57</v>
      </c>
      <c r="E67" s="39" t="s">
        <v>3612</v>
      </c>
    </row>
    <row r="68" spans="1:5" ht="12.75">
      <c r="A68" s="35" t="s">
        <v>58</v>
      </c>
      <c r="E68" s="40" t="s">
        <v>5</v>
      </c>
    </row>
    <row r="69" spans="1:5" ht="12.75">
      <c r="A69" t="s">
        <v>60</v>
      </c>
      <c r="E69" s="39" t="s">
        <v>5</v>
      </c>
    </row>
    <row r="70" spans="1:16" ht="25.5">
      <c r="A70" t="s">
        <v>50</v>
      </c>
      <c s="34" t="s">
        <v>291</v>
      </c>
      <c s="34" t="s">
        <v>3613</v>
      </c>
      <c s="35" t="s">
        <v>5</v>
      </c>
      <c s="6" t="s">
        <v>3614</v>
      </c>
      <c s="36" t="s">
        <v>214</v>
      </c>
      <c s="37">
        <v>37</v>
      </c>
      <c s="36">
        <v>0</v>
      </c>
      <c s="36">
        <f>ROUND(G70*H70,6)</f>
      </c>
      <c r="L70" s="38">
        <v>0</v>
      </c>
      <c s="32">
        <f>ROUND(ROUND(L70,2)*ROUND(G70,3),2)</f>
      </c>
      <c s="36" t="s">
        <v>56</v>
      </c>
      <c>
        <f>(M70*21)/100</f>
      </c>
      <c t="s">
        <v>28</v>
      </c>
    </row>
    <row r="71" spans="1:5" ht="25.5">
      <c r="A71" s="35" t="s">
        <v>57</v>
      </c>
      <c r="E71" s="39" t="s">
        <v>3614</v>
      </c>
    </row>
    <row r="72" spans="1:5" ht="12.75">
      <c r="A72" s="35" t="s">
        <v>58</v>
      </c>
      <c r="E72" s="40" t="s">
        <v>5</v>
      </c>
    </row>
    <row r="73" spans="1:5" ht="12.75">
      <c r="A73" t="s">
        <v>60</v>
      </c>
      <c r="E73" s="39" t="s">
        <v>5</v>
      </c>
    </row>
    <row r="74" spans="1:16" ht="25.5">
      <c r="A74" t="s">
        <v>50</v>
      </c>
      <c s="34" t="s">
        <v>293</v>
      </c>
      <c s="34" t="s">
        <v>3615</v>
      </c>
      <c s="35" t="s">
        <v>5</v>
      </c>
      <c s="6" t="s">
        <v>3616</v>
      </c>
      <c s="36" t="s">
        <v>214</v>
      </c>
      <c s="37">
        <v>7</v>
      </c>
      <c s="36">
        <v>0</v>
      </c>
      <c s="36">
        <f>ROUND(G74*H74,6)</f>
      </c>
      <c r="L74" s="38">
        <v>0</v>
      </c>
      <c s="32">
        <f>ROUND(ROUND(L74,2)*ROUND(G74,3),2)</f>
      </c>
      <c s="36" t="s">
        <v>56</v>
      </c>
      <c>
        <f>(M74*21)/100</f>
      </c>
      <c t="s">
        <v>28</v>
      </c>
    </row>
    <row r="75" spans="1:5" ht="25.5">
      <c r="A75" s="35" t="s">
        <v>57</v>
      </c>
      <c r="E75" s="39" t="s">
        <v>3616</v>
      </c>
    </row>
    <row r="76" spans="1:5" ht="12.75">
      <c r="A76" s="35" t="s">
        <v>58</v>
      </c>
      <c r="E76" s="40" t="s">
        <v>5</v>
      </c>
    </row>
    <row r="77" spans="1:5" ht="12.75">
      <c r="A77" t="s">
        <v>60</v>
      </c>
      <c r="E77" s="39" t="s">
        <v>5</v>
      </c>
    </row>
    <row r="78" spans="1:16" ht="25.5">
      <c r="A78" t="s">
        <v>50</v>
      </c>
      <c s="34" t="s">
        <v>294</v>
      </c>
      <c s="34" t="s">
        <v>3617</v>
      </c>
      <c s="35" t="s">
        <v>5</v>
      </c>
      <c s="6" t="s">
        <v>3618</v>
      </c>
      <c s="36" t="s">
        <v>214</v>
      </c>
      <c s="37">
        <v>7</v>
      </c>
      <c s="36">
        <v>0</v>
      </c>
      <c s="36">
        <f>ROUND(G78*H78,6)</f>
      </c>
      <c r="L78" s="38">
        <v>0</v>
      </c>
      <c s="32">
        <f>ROUND(ROUND(L78,2)*ROUND(G78,3),2)</f>
      </c>
      <c s="36" t="s">
        <v>56</v>
      </c>
      <c>
        <f>(M78*21)/100</f>
      </c>
      <c t="s">
        <v>28</v>
      </c>
    </row>
    <row r="79" spans="1:5" ht="25.5">
      <c r="A79" s="35" t="s">
        <v>57</v>
      </c>
      <c r="E79" s="39" t="s">
        <v>3618</v>
      </c>
    </row>
    <row r="80" spans="1:5" ht="12.75">
      <c r="A80" s="35" t="s">
        <v>58</v>
      </c>
      <c r="E80" s="40" t="s">
        <v>5</v>
      </c>
    </row>
    <row r="81" spans="1:5" ht="12.75">
      <c r="A81" t="s">
        <v>60</v>
      </c>
      <c r="E81" s="39" t="s">
        <v>5</v>
      </c>
    </row>
    <row r="82" spans="1:16" ht="25.5">
      <c r="A82" t="s">
        <v>50</v>
      </c>
      <c s="34" t="s">
        <v>297</v>
      </c>
      <c s="34" t="s">
        <v>3619</v>
      </c>
      <c s="35" t="s">
        <v>5</v>
      </c>
      <c s="6" t="s">
        <v>3620</v>
      </c>
      <c s="36" t="s">
        <v>214</v>
      </c>
      <c s="37">
        <v>44</v>
      </c>
      <c s="36">
        <v>0</v>
      </c>
      <c s="36">
        <f>ROUND(G82*H82,6)</f>
      </c>
      <c r="L82" s="38">
        <v>0</v>
      </c>
      <c s="32">
        <f>ROUND(ROUND(L82,2)*ROUND(G82,3),2)</f>
      </c>
      <c s="36" t="s">
        <v>56</v>
      </c>
      <c>
        <f>(M82*21)/100</f>
      </c>
      <c t="s">
        <v>28</v>
      </c>
    </row>
    <row r="83" spans="1:5" ht="25.5">
      <c r="A83" s="35" t="s">
        <v>57</v>
      </c>
      <c r="E83" s="39" t="s">
        <v>3620</v>
      </c>
    </row>
    <row r="84" spans="1:5" ht="12.75">
      <c r="A84" s="35" t="s">
        <v>58</v>
      </c>
      <c r="E84" s="40" t="s">
        <v>5</v>
      </c>
    </row>
    <row r="85" spans="1:5" ht="12.75">
      <c r="A85" t="s">
        <v>60</v>
      </c>
      <c r="E85" s="39" t="s">
        <v>5</v>
      </c>
    </row>
    <row r="86" spans="1:16" ht="25.5">
      <c r="A86" t="s">
        <v>50</v>
      </c>
      <c s="34" t="s">
        <v>300</v>
      </c>
      <c s="34" t="s">
        <v>3621</v>
      </c>
      <c s="35" t="s">
        <v>5</v>
      </c>
      <c s="6" t="s">
        <v>3622</v>
      </c>
      <c s="36" t="s">
        <v>214</v>
      </c>
      <c s="37">
        <v>44</v>
      </c>
      <c s="36">
        <v>0</v>
      </c>
      <c s="36">
        <f>ROUND(G86*H86,6)</f>
      </c>
      <c r="L86" s="38">
        <v>0</v>
      </c>
      <c s="32">
        <f>ROUND(ROUND(L86,2)*ROUND(G86,3),2)</f>
      </c>
      <c s="36" t="s">
        <v>56</v>
      </c>
      <c>
        <f>(M86*21)/100</f>
      </c>
      <c t="s">
        <v>28</v>
      </c>
    </row>
    <row r="87" spans="1:5" ht="38.25">
      <c r="A87" s="35" t="s">
        <v>57</v>
      </c>
      <c r="E87" s="39" t="s">
        <v>3623</v>
      </c>
    </row>
    <row r="88" spans="1:5" ht="12.75">
      <c r="A88" s="35" t="s">
        <v>58</v>
      </c>
      <c r="E88" s="40" t="s">
        <v>5</v>
      </c>
    </row>
    <row r="89" spans="1:5" ht="12.75">
      <c r="A89" t="s">
        <v>60</v>
      </c>
      <c r="E89" s="39" t="s">
        <v>5</v>
      </c>
    </row>
    <row r="90" spans="1:16" ht="25.5">
      <c r="A90" t="s">
        <v>50</v>
      </c>
      <c s="34" t="s">
        <v>302</v>
      </c>
      <c s="34" t="s">
        <v>3624</v>
      </c>
      <c s="35" t="s">
        <v>5</v>
      </c>
      <c s="6" t="s">
        <v>3625</v>
      </c>
      <c s="36" t="s">
        <v>214</v>
      </c>
      <c s="37">
        <v>12</v>
      </c>
      <c s="36">
        <v>0</v>
      </c>
      <c s="36">
        <f>ROUND(G90*H90,6)</f>
      </c>
      <c r="L90" s="38">
        <v>0</v>
      </c>
      <c s="32">
        <f>ROUND(ROUND(L90,2)*ROUND(G90,3),2)</f>
      </c>
      <c s="36" t="s">
        <v>56</v>
      </c>
      <c>
        <f>(M90*21)/100</f>
      </c>
      <c t="s">
        <v>28</v>
      </c>
    </row>
    <row r="91" spans="1:5" ht="25.5">
      <c r="A91" s="35" t="s">
        <v>57</v>
      </c>
      <c r="E91" s="39" t="s">
        <v>3625</v>
      </c>
    </row>
    <row r="92" spans="1:5" ht="12.75">
      <c r="A92" s="35" t="s">
        <v>58</v>
      </c>
      <c r="E92" s="40" t="s">
        <v>5</v>
      </c>
    </row>
    <row r="93" spans="1:5" ht="12.75">
      <c r="A93" t="s">
        <v>60</v>
      </c>
      <c r="E93" s="39" t="s">
        <v>5</v>
      </c>
    </row>
    <row r="94" spans="1:16" ht="25.5">
      <c r="A94" t="s">
        <v>50</v>
      </c>
      <c s="34" t="s">
        <v>305</v>
      </c>
      <c s="34" t="s">
        <v>3626</v>
      </c>
      <c s="35" t="s">
        <v>5</v>
      </c>
      <c s="6" t="s">
        <v>3627</v>
      </c>
      <c s="36" t="s">
        <v>214</v>
      </c>
      <c s="37">
        <v>12</v>
      </c>
      <c s="36">
        <v>0</v>
      </c>
      <c s="36">
        <f>ROUND(G94*H94,6)</f>
      </c>
      <c r="L94" s="38">
        <v>0</v>
      </c>
      <c s="32">
        <f>ROUND(ROUND(L94,2)*ROUND(G94,3),2)</f>
      </c>
      <c s="36" t="s">
        <v>56</v>
      </c>
      <c>
        <f>(M94*21)/100</f>
      </c>
      <c t="s">
        <v>28</v>
      </c>
    </row>
    <row r="95" spans="1:5" ht="25.5">
      <c r="A95" s="35" t="s">
        <v>57</v>
      </c>
      <c r="E95" s="39" t="s">
        <v>3627</v>
      </c>
    </row>
    <row r="96" spans="1:5" ht="12.75">
      <c r="A96" s="35" t="s">
        <v>58</v>
      </c>
      <c r="E96" s="40" t="s">
        <v>5</v>
      </c>
    </row>
    <row r="97" spans="1:5" ht="12.75">
      <c r="A97" t="s">
        <v>60</v>
      </c>
      <c r="E97" s="39" t="s">
        <v>5</v>
      </c>
    </row>
    <row r="98" spans="1:16" ht="25.5">
      <c r="A98" t="s">
        <v>50</v>
      </c>
      <c s="34" t="s">
        <v>306</v>
      </c>
      <c s="34" t="s">
        <v>3628</v>
      </c>
      <c s="35" t="s">
        <v>5</v>
      </c>
      <c s="6" t="s">
        <v>3629</v>
      </c>
      <c s="36" t="s">
        <v>214</v>
      </c>
      <c s="37">
        <v>46</v>
      </c>
      <c s="36">
        <v>0</v>
      </c>
      <c s="36">
        <f>ROUND(G98*H98,6)</f>
      </c>
      <c r="L98" s="38">
        <v>0</v>
      </c>
      <c s="32">
        <f>ROUND(ROUND(L98,2)*ROUND(G98,3),2)</f>
      </c>
      <c s="36" t="s">
        <v>56</v>
      </c>
      <c>
        <f>(M98*21)/100</f>
      </c>
      <c t="s">
        <v>28</v>
      </c>
    </row>
    <row r="99" spans="1:5" ht="25.5">
      <c r="A99" s="35" t="s">
        <v>57</v>
      </c>
      <c r="E99" s="39" t="s">
        <v>3629</v>
      </c>
    </row>
    <row r="100" spans="1:5" ht="12.75">
      <c r="A100" s="35" t="s">
        <v>58</v>
      </c>
      <c r="E100" s="40" t="s">
        <v>5</v>
      </c>
    </row>
    <row r="101" spans="1:5" ht="12.75">
      <c r="A101" t="s">
        <v>60</v>
      </c>
      <c r="E101" s="39" t="s">
        <v>5</v>
      </c>
    </row>
    <row r="102" spans="1:16" ht="12.75">
      <c r="A102" t="s">
        <v>50</v>
      </c>
      <c s="34" t="s">
        <v>309</v>
      </c>
      <c s="34" t="s">
        <v>3630</v>
      </c>
      <c s="35" t="s">
        <v>5</v>
      </c>
      <c s="6" t="s">
        <v>3631</v>
      </c>
      <c s="36" t="s">
        <v>214</v>
      </c>
      <c s="37">
        <v>15</v>
      </c>
      <c s="36">
        <v>0</v>
      </c>
      <c s="36">
        <f>ROUND(G102*H102,6)</f>
      </c>
      <c r="L102" s="38">
        <v>0</v>
      </c>
      <c s="32">
        <f>ROUND(ROUND(L102,2)*ROUND(G102,3),2)</f>
      </c>
      <c s="36" t="s">
        <v>56</v>
      </c>
      <c>
        <f>(M102*21)/100</f>
      </c>
      <c t="s">
        <v>28</v>
      </c>
    </row>
    <row r="103" spans="1:5" ht="12.75">
      <c r="A103" s="35" t="s">
        <v>57</v>
      </c>
      <c r="E103" s="39" t="s">
        <v>3631</v>
      </c>
    </row>
    <row r="104" spans="1:5" ht="12.75">
      <c r="A104" s="35" t="s">
        <v>58</v>
      </c>
      <c r="E104" s="40" t="s">
        <v>5</v>
      </c>
    </row>
    <row r="105" spans="1:5" ht="12.75">
      <c r="A105" t="s">
        <v>60</v>
      </c>
      <c r="E105" s="39" t="s">
        <v>5</v>
      </c>
    </row>
    <row r="106" spans="1:16" ht="12.75">
      <c r="A106" t="s">
        <v>50</v>
      </c>
      <c s="34" t="s">
        <v>310</v>
      </c>
      <c s="34" t="s">
        <v>3632</v>
      </c>
      <c s="35" t="s">
        <v>5</v>
      </c>
      <c s="6" t="s">
        <v>3633</v>
      </c>
      <c s="36" t="s">
        <v>214</v>
      </c>
      <c s="37">
        <v>2</v>
      </c>
      <c s="36">
        <v>0</v>
      </c>
      <c s="36">
        <f>ROUND(G106*H106,6)</f>
      </c>
      <c r="L106" s="38">
        <v>0</v>
      </c>
      <c s="32">
        <f>ROUND(ROUND(L106,2)*ROUND(G106,3),2)</f>
      </c>
      <c s="36" t="s">
        <v>56</v>
      </c>
      <c>
        <f>(M106*21)/100</f>
      </c>
      <c t="s">
        <v>28</v>
      </c>
    </row>
    <row r="107" spans="1:5" ht="12.75">
      <c r="A107" s="35" t="s">
        <v>57</v>
      </c>
      <c r="E107" s="39" t="s">
        <v>3633</v>
      </c>
    </row>
    <row r="108" spans="1:5" ht="12.75">
      <c r="A108" s="35" t="s">
        <v>58</v>
      </c>
      <c r="E108" s="40" t="s">
        <v>5</v>
      </c>
    </row>
    <row r="109" spans="1:5" ht="12.75">
      <c r="A109" t="s">
        <v>60</v>
      </c>
      <c r="E109" s="39" t="s">
        <v>5</v>
      </c>
    </row>
    <row r="110" spans="1:16" ht="12.75">
      <c r="A110" t="s">
        <v>50</v>
      </c>
      <c s="34" t="s">
        <v>311</v>
      </c>
      <c s="34" t="s">
        <v>3634</v>
      </c>
      <c s="35" t="s">
        <v>5</v>
      </c>
      <c s="6" t="s">
        <v>3635</v>
      </c>
      <c s="36" t="s">
        <v>214</v>
      </c>
      <c s="37">
        <v>12</v>
      </c>
      <c s="36">
        <v>0</v>
      </c>
      <c s="36">
        <f>ROUND(G110*H110,6)</f>
      </c>
      <c r="L110" s="38">
        <v>0</v>
      </c>
      <c s="32">
        <f>ROUND(ROUND(L110,2)*ROUND(G110,3),2)</f>
      </c>
      <c s="36" t="s">
        <v>56</v>
      </c>
      <c>
        <f>(M110*21)/100</f>
      </c>
      <c t="s">
        <v>28</v>
      </c>
    </row>
    <row r="111" spans="1:5" ht="12.75">
      <c r="A111" s="35" t="s">
        <v>57</v>
      </c>
      <c r="E111" s="39" t="s">
        <v>3635</v>
      </c>
    </row>
    <row r="112" spans="1:5" ht="12.75">
      <c r="A112" s="35" t="s">
        <v>58</v>
      </c>
      <c r="E112" s="40" t="s">
        <v>5</v>
      </c>
    </row>
    <row r="113" spans="1:5" ht="12.75">
      <c r="A113" t="s">
        <v>60</v>
      </c>
      <c r="E113" s="39" t="s">
        <v>5</v>
      </c>
    </row>
    <row r="114" spans="1:16" ht="12.75">
      <c r="A114" t="s">
        <v>50</v>
      </c>
      <c s="34" t="s">
        <v>314</v>
      </c>
      <c s="34" t="s">
        <v>3636</v>
      </c>
      <c s="35" t="s">
        <v>5</v>
      </c>
      <c s="6" t="s">
        <v>3637</v>
      </c>
      <c s="36" t="s">
        <v>214</v>
      </c>
      <c s="37">
        <v>4</v>
      </c>
      <c s="36">
        <v>0</v>
      </c>
      <c s="36">
        <f>ROUND(G114*H114,6)</f>
      </c>
      <c r="L114" s="38">
        <v>0</v>
      </c>
      <c s="32">
        <f>ROUND(ROUND(L114,2)*ROUND(G114,3),2)</f>
      </c>
      <c s="36" t="s">
        <v>56</v>
      </c>
      <c>
        <f>(M114*21)/100</f>
      </c>
      <c t="s">
        <v>28</v>
      </c>
    </row>
    <row r="115" spans="1:5" ht="12.75">
      <c r="A115" s="35" t="s">
        <v>57</v>
      </c>
      <c r="E115" s="39" t="s">
        <v>3637</v>
      </c>
    </row>
    <row r="116" spans="1:5" ht="12.75">
      <c r="A116" s="35" t="s">
        <v>58</v>
      </c>
      <c r="E116" s="40" t="s">
        <v>5</v>
      </c>
    </row>
    <row r="117" spans="1:5" ht="12.75">
      <c r="A117" t="s">
        <v>60</v>
      </c>
      <c r="E117" s="39" t="s">
        <v>5</v>
      </c>
    </row>
    <row r="118" spans="1:16" ht="25.5">
      <c r="A118" t="s">
        <v>50</v>
      </c>
      <c s="34" t="s">
        <v>317</v>
      </c>
      <c s="34" t="s">
        <v>3638</v>
      </c>
      <c s="35" t="s">
        <v>5</v>
      </c>
      <c s="6" t="s">
        <v>3639</v>
      </c>
      <c s="36" t="s">
        <v>214</v>
      </c>
      <c s="37">
        <v>17</v>
      </c>
      <c s="36">
        <v>0</v>
      </c>
      <c s="36">
        <f>ROUND(G118*H118,6)</f>
      </c>
      <c r="L118" s="38">
        <v>0</v>
      </c>
      <c s="32">
        <f>ROUND(ROUND(L118,2)*ROUND(G118,3),2)</f>
      </c>
      <c s="36" t="s">
        <v>56</v>
      </c>
      <c>
        <f>(M118*21)/100</f>
      </c>
      <c t="s">
        <v>28</v>
      </c>
    </row>
    <row r="119" spans="1:5" ht="38.25">
      <c r="A119" s="35" t="s">
        <v>57</v>
      </c>
      <c r="E119" s="39" t="s">
        <v>3640</v>
      </c>
    </row>
    <row r="120" spans="1:5" ht="12.75">
      <c r="A120" s="35" t="s">
        <v>58</v>
      </c>
      <c r="E120" s="40" t="s">
        <v>5</v>
      </c>
    </row>
    <row r="121" spans="1:5" ht="12.75">
      <c r="A121" t="s">
        <v>60</v>
      </c>
      <c r="E121" s="39" t="s">
        <v>5</v>
      </c>
    </row>
    <row r="122" spans="1:16" ht="25.5">
      <c r="A122" t="s">
        <v>50</v>
      </c>
      <c s="34" t="s">
        <v>319</v>
      </c>
      <c s="34" t="s">
        <v>3641</v>
      </c>
      <c s="35" t="s">
        <v>5</v>
      </c>
      <c s="6" t="s">
        <v>3642</v>
      </c>
      <c s="36" t="s">
        <v>214</v>
      </c>
      <c s="37">
        <v>6</v>
      </c>
      <c s="36">
        <v>0</v>
      </c>
      <c s="36">
        <f>ROUND(G122*H122,6)</f>
      </c>
      <c r="L122" s="38">
        <v>0</v>
      </c>
      <c s="32">
        <f>ROUND(ROUND(L122,2)*ROUND(G122,3),2)</f>
      </c>
      <c s="36" t="s">
        <v>56</v>
      </c>
      <c>
        <f>(M122*21)/100</f>
      </c>
      <c t="s">
        <v>28</v>
      </c>
    </row>
    <row r="123" spans="1:5" ht="38.25">
      <c r="A123" s="35" t="s">
        <v>57</v>
      </c>
      <c r="E123" s="39" t="s">
        <v>3643</v>
      </c>
    </row>
    <row r="124" spans="1:5" ht="12.75">
      <c r="A124" s="35" t="s">
        <v>58</v>
      </c>
      <c r="E124" s="40" t="s">
        <v>5</v>
      </c>
    </row>
    <row r="125" spans="1:5" ht="12.75">
      <c r="A125" t="s">
        <v>60</v>
      </c>
      <c r="E125" s="39" t="s">
        <v>5</v>
      </c>
    </row>
    <row r="126" spans="1:16" ht="12.75">
      <c r="A126" t="s">
        <v>50</v>
      </c>
      <c s="34" t="s">
        <v>320</v>
      </c>
      <c s="34" t="s">
        <v>3644</v>
      </c>
      <c s="35" t="s">
        <v>5</v>
      </c>
      <c s="6" t="s">
        <v>3645</v>
      </c>
      <c s="36" t="s">
        <v>214</v>
      </c>
      <c s="37">
        <v>2</v>
      </c>
      <c s="36">
        <v>0</v>
      </c>
      <c s="36">
        <f>ROUND(G126*H126,6)</f>
      </c>
      <c r="L126" s="38">
        <v>0</v>
      </c>
      <c s="32">
        <f>ROUND(ROUND(L126,2)*ROUND(G126,3),2)</f>
      </c>
      <c s="36" t="s">
        <v>56</v>
      </c>
      <c>
        <f>(M126*21)/100</f>
      </c>
      <c t="s">
        <v>28</v>
      </c>
    </row>
    <row r="127" spans="1:5" ht="12.75">
      <c r="A127" s="35" t="s">
        <v>57</v>
      </c>
      <c r="E127" s="39" t="s">
        <v>3645</v>
      </c>
    </row>
    <row r="128" spans="1:5" ht="12.75">
      <c r="A128" s="35" t="s">
        <v>58</v>
      </c>
      <c r="E128" s="40" t="s">
        <v>5</v>
      </c>
    </row>
    <row r="129" spans="1:5" ht="12.75">
      <c r="A129" t="s">
        <v>60</v>
      </c>
      <c r="E129" s="39" t="s">
        <v>5</v>
      </c>
    </row>
    <row r="130" spans="1:16" ht="12.75">
      <c r="A130" t="s">
        <v>50</v>
      </c>
      <c s="34" t="s">
        <v>321</v>
      </c>
      <c s="34" t="s">
        <v>3646</v>
      </c>
      <c s="35" t="s">
        <v>5</v>
      </c>
      <c s="6" t="s">
        <v>3647</v>
      </c>
      <c s="36" t="s">
        <v>214</v>
      </c>
      <c s="37">
        <v>6</v>
      </c>
      <c s="36">
        <v>0</v>
      </c>
      <c s="36">
        <f>ROUND(G130*H130,6)</f>
      </c>
      <c r="L130" s="38">
        <v>0</v>
      </c>
      <c s="32">
        <f>ROUND(ROUND(L130,2)*ROUND(G130,3),2)</f>
      </c>
      <c s="36" t="s">
        <v>56</v>
      </c>
      <c>
        <f>(M130*21)/100</f>
      </c>
      <c t="s">
        <v>28</v>
      </c>
    </row>
    <row r="131" spans="1:5" ht="12.75">
      <c r="A131" s="35" t="s">
        <v>57</v>
      </c>
      <c r="E131" s="39" t="s">
        <v>3647</v>
      </c>
    </row>
    <row r="132" spans="1:5" ht="12.75">
      <c r="A132" s="35" t="s">
        <v>58</v>
      </c>
      <c r="E132" s="40" t="s">
        <v>5</v>
      </c>
    </row>
    <row r="133" spans="1:5" ht="12.75">
      <c r="A133" t="s">
        <v>60</v>
      </c>
      <c r="E133" s="39" t="s">
        <v>5</v>
      </c>
    </row>
    <row r="134" spans="1:16" ht="25.5">
      <c r="A134" t="s">
        <v>50</v>
      </c>
      <c s="34" t="s">
        <v>324</v>
      </c>
      <c s="34" t="s">
        <v>3648</v>
      </c>
      <c s="35" t="s">
        <v>5</v>
      </c>
      <c s="6" t="s">
        <v>3649</v>
      </c>
      <c s="36" t="s">
        <v>214</v>
      </c>
      <c s="37">
        <v>1</v>
      </c>
      <c s="36">
        <v>0</v>
      </c>
      <c s="36">
        <f>ROUND(G134*H134,6)</f>
      </c>
      <c r="L134" s="38">
        <v>0</v>
      </c>
      <c s="32">
        <f>ROUND(ROUND(L134,2)*ROUND(G134,3),2)</f>
      </c>
      <c s="36" t="s">
        <v>56</v>
      </c>
      <c>
        <f>(M134*21)/100</f>
      </c>
      <c t="s">
        <v>28</v>
      </c>
    </row>
    <row r="135" spans="1:5" ht="25.5">
      <c r="A135" s="35" t="s">
        <v>57</v>
      </c>
      <c r="E135" s="39" t="s">
        <v>3649</v>
      </c>
    </row>
    <row r="136" spans="1:5" ht="12.75">
      <c r="A136" s="35" t="s">
        <v>58</v>
      </c>
      <c r="E136" s="40" t="s">
        <v>5</v>
      </c>
    </row>
    <row r="137" spans="1:5" ht="12.75">
      <c r="A137" t="s">
        <v>60</v>
      </c>
      <c r="E137" s="39" t="s">
        <v>5</v>
      </c>
    </row>
    <row r="138" spans="1:16" ht="25.5">
      <c r="A138" t="s">
        <v>50</v>
      </c>
      <c s="34" t="s">
        <v>325</v>
      </c>
      <c s="34" t="s">
        <v>3650</v>
      </c>
      <c s="35" t="s">
        <v>5</v>
      </c>
      <c s="6" t="s">
        <v>3651</v>
      </c>
      <c s="36" t="s">
        <v>214</v>
      </c>
      <c s="37">
        <v>2</v>
      </c>
      <c s="36">
        <v>0</v>
      </c>
      <c s="36">
        <f>ROUND(G138*H138,6)</f>
      </c>
      <c r="L138" s="38">
        <v>0</v>
      </c>
      <c s="32">
        <f>ROUND(ROUND(L138,2)*ROUND(G138,3),2)</f>
      </c>
      <c s="36" t="s">
        <v>56</v>
      </c>
      <c>
        <f>(M138*21)/100</f>
      </c>
      <c t="s">
        <v>28</v>
      </c>
    </row>
    <row r="139" spans="1:5" ht="25.5">
      <c r="A139" s="35" t="s">
        <v>57</v>
      </c>
      <c r="E139" s="39" t="s">
        <v>3651</v>
      </c>
    </row>
    <row r="140" spans="1:5" ht="12.75">
      <c r="A140" s="35" t="s">
        <v>58</v>
      </c>
      <c r="E140" s="40" t="s">
        <v>5</v>
      </c>
    </row>
    <row r="141" spans="1:5" ht="12.75">
      <c r="A141" t="s">
        <v>60</v>
      </c>
      <c r="E141" s="39" t="s">
        <v>5</v>
      </c>
    </row>
    <row r="142" spans="1:16" ht="25.5">
      <c r="A142" t="s">
        <v>50</v>
      </c>
      <c s="34" t="s">
        <v>327</v>
      </c>
      <c s="34" t="s">
        <v>3652</v>
      </c>
      <c s="35" t="s">
        <v>5</v>
      </c>
      <c s="6" t="s">
        <v>3653</v>
      </c>
      <c s="36" t="s">
        <v>214</v>
      </c>
      <c s="37">
        <v>1</v>
      </c>
      <c s="36">
        <v>0</v>
      </c>
      <c s="36">
        <f>ROUND(G142*H142,6)</f>
      </c>
      <c r="L142" s="38">
        <v>0</v>
      </c>
      <c s="32">
        <f>ROUND(ROUND(L142,2)*ROUND(G142,3),2)</f>
      </c>
      <c s="36" t="s">
        <v>56</v>
      </c>
      <c>
        <f>(M142*21)/100</f>
      </c>
      <c t="s">
        <v>28</v>
      </c>
    </row>
    <row r="143" spans="1:5" ht="25.5">
      <c r="A143" s="35" t="s">
        <v>57</v>
      </c>
      <c r="E143" s="39" t="s">
        <v>3653</v>
      </c>
    </row>
    <row r="144" spans="1:5" ht="12.75">
      <c r="A144" s="35" t="s">
        <v>58</v>
      </c>
      <c r="E144" s="40" t="s">
        <v>5</v>
      </c>
    </row>
    <row r="145" spans="1:5" ht="12.75">
      <c r="A145" t="s">
        <v>60</v>
      </c>
      <c r="E145" s="39" t="s">
        <v>5</v>
      </c>
    </row>
    <row r="146" spans="1:16" ht="25.5">
      <c r="A146" t="s">
        <v>50</v>
      </c>
      <c s="34" t="s">
        <v>328</v>
      </c>
      <c s="34" t="s">
        <v>3654</v>
      </c>
      <c s="35" t="s">
        <v>5</v>
      </c>
      <c s="6" t="s">
        <v>3655</v>
      </c>
      <c s="36" t="s">
        <v>214</v>
      </c>
      <c s="37">
        <v>4</v>
      </c>
      <c s="36">
        <v>0</v>
      </c>
      <c s="36">
        <f>ROUND(G146*H146,6)</f>
      </c>
      <c r="L146" s="38">
        <v>0</v>
      </c>
      <c s="32">
        <f>ROUND(ROUND(L146,2)*ROUND(G146,3),2)</f>
      </c>
      <c s="36" t="s">
        <v>56</v>
      </c>
      <c>
        <f>(M146*21)/100</f>
      </c>
      <c t="s">
        <v>28</v>
      </c>
    </row>
    <row r="147" spans="1:5" ht="25.5">
      <c r="A147" s="35" t="s">
        <v>57</v>
      </c>
      <c r="E147" s="39" t="s">
        <v>3655</v>
      </c>
    </row>
    <row r="148" spans="1:5" ht="12.75">
      <c r="A148" s="35" t="s">
        <v>58</v>
      </c>
      <c r="E148" s="40" t="s">
        <v>5</v>
      </c>
    </row>
    <row r="149" spans="1:5" ht="12.75">
      <c r="A149" t="s">
        <v>60</v>
      </c>
      <c r="E149" s="39" t="s">
        <v>5</v>
      </c>
    </row>
    <row r="150" spans="1:16" ht="25.5">
      <c r="A150" t="s">
        <v>50</v>
      </c>
      <c s="34" t="s">
        <v>329</v>
      </c>
      <c s="34" t="s">
        <v>3656</v>
      </c>
      <c s="35" t="s">
        <v>5</v>
      </c>
      <c s="6" t="s">
        <v>3657</v>
      </c>
      <c s="36" t="s">
        <v>214</v>
      </c>
      <c s="37">
        <v>1</v>
      </c>
      <c s="36">
        <v>0</v>
      </c>
      <c s="36">
        <f>ROUND(G150*H150,6)</f>
      </c>
      <c r="L150" s="38">
        <v>0</v>
      </c>
      <c s="32">
        <f>ROUND(ROUND(L150,2)*ROUND(G150,3),2)</f>
      </c>
      <c s="36" t="s">
        <v>56</v>
      </c>
      <c>
        <f>(M150*21)/100</f>
      </c>
      <c t="s">
        <v>28</v>
      </c>
    </row>
    <row r="151" spans="1:5" ht="25.5">
      <c r="A151" s="35" t="s">
        <v>57</v>
      </c>
      <c r="E151" s="39" t="s">
        <v>3657</v>
      </c>
    </row>
    <row r="152" spans="1:5" ht="12.75">
      <c r="A152" s="35" t="s">
        <v>58</v>
      </c>
      <c r="E152" s="40" t="s">
        <v>5</v>
      </c>
    </row>
    <row r="153" spans="1:5" ht="12.75">
      <c r="A153" t="s">
        <v>60</v>
      </c>
      <c r="E153" s="39" t="s">
        <v>5</v>
      </c>
    </row>
    <row r="154" spans="1:16" ht="25.5">
      <c r="A154" t="s">
        <v>50</v>
      </c>
      <c s="34" t="s">
        <v>331</v>
      </c>
      <c s="34" t="s">
        <v>3658</v>
      </c>
      <c s="35" t="s">
        <v>5</v>
      </c>
      <c s="6" t="s">
        <v>3659</v>
      </c>
      <c s="36" t="s">
        <v>214</v>
      </c>
      <c s="37">
        <v>1</v>
      </c>
      <c s="36">
        <v>0</v>
      </c>
      <c s="36">
        <f>ROUND(G154*H154,6)</f>
      </c>
      <c r="L154" s="38">
        <v>0</v>
      </c>
      <c s="32">
        <f>ROUND(ROUND(L154,2)*ROUND(G154,3),2)</f>
      </c>
      <c s="36" t="s">
        <v>56</v>
      </c>
      <c>
        <f>(M154*21)/100</f>
      </c>
      <c t="s">
        <v>28</v>
      </c>
    </row>
    <row r="155" spans="1:5" ht="25.5">
      <c r="A155" s="35" t="s">
        <v>57</v>
      </c>
      <c r="E155" s="39" t="s">
        <v>3659</v>
      </c>
    </row>
    <row r="156" spans="1:5" ht="12.75">
      <c r="A156" s="35" t="s">
        <v>58</v>
      </c>
      <c r="E156" s="40" t="s">
        <v>5</v>
      </c>
    </row>
    <row r="157" spans="1:5" ht="12.75">
      <c r="A157" t="s">
        <v>60</v>
      </c>
      <c r="E157" s="39" t="s">
        <v>5</v>
      </c>
    </row>
    <row r="158" spans="1:16" ht="25.5">
      <c r="A158" t="s">
        <v>50</v>
      </c>
      <c s="34" t="s">
        <v>408</v>
      </c>
      <c s="34" t="s">
        <v>3660</v>
      </c>
      <c s="35" t="s">
        <v>5</v>
      </c>
      <c s="6" t="s">
        <v>3661</v>
      </c>
      <c s="36" t="s">
        <v>214</v>
      </c>
      <c s="37">
        <v>1</v>
      </c>
      <c s="36">
        <v>0</v>
      </c>
      <c s="36">
        <f>ROUND(G158*H158,6)</f>
      </c>
      <c r="L158" s="38">
        <v>0</v>
      </c>
      <c s="32">
        <f>ROUND(ROUND(L158,2)*ROUND(G158,3),2)</f>
      </c>
      <c s="36" t="s">
        <v>56</v>
      </c>
      <c>
        <f>(M158*21)/100</f>
      </c>
      <c t="s">
        <v>28</v>
      </c>
    </row>
    <row r="159" spans="1:5" ht="25.5">
      <c r="A159" s="35" t="s">
        <v>57</v>
      </c>
      <c r="E159" s="39" t="s">
        <v>3661</v>
      </c>
    </row>
    <row r="160" spans="1:5" ht="12.75">
      <c r="A160" s="35" t="s">
        <v>58</v>
      </c>
      <c r="E160" s="40" t="s">
        <v>5</v>
      </c>
    </row>
    <row r="161" spans="1:5" ht="12.75">
      <c r="A161" t="s">
        <v>60</v>
      </c>
      <c r="E161" s="39" t="s">
        <v>5</v>
      </c>
    </row>
    <row r="162" spans="1:16" ht="38.25">
      <c r="A162" t="s">
        <v>50</v>
      </c>
      <c s="34" t="s">
        <v>409</v>
      </c>
      <c s="34" t="s">
        <v>3662</v>
      </c>
      <c s="35" t="s">
        <v>5</v>
      </c>
      <c s="6" t="s">
        <v>3663</v>
      </c>
      <c s="36" t="s">
        <v>214</v>
      </c>
      <c s="37">
        <v>2</v>
      </c>
      <c s="36">
        <v>0</v>
      </c>
      <c s="36">
        <f>ROUND(G162*H162,6)</f>
      </c>
      <c r="L162" s="38">
        <v>0</v>
      </c>
      <c s="32">
        <f>ROUND(ROUND(L162,2)*ROUND(G162,3),2)</f>
      </c>
      <c s="36" t="s">
        <v>56</v>
      </c>
      <c>
        <f>(M162*21)/100</f>
      </c>
      <c t="s">
        <v>28</v>
      </c>
    </row>
    <row r="163" spans="1:5" ht="38.25">
      <c r="A163" s="35" t="s">
        <v>57</v>
      </c>
      <c r="E163" s="39" t="s">
        <v>3664</v>
      </c>
    </row>
    <row r="164" spans="1:5" ht="12.75">
      <c r="A164" s="35" t="s">
        <v>58</v>
      </c>
      <c r="E164" s="40" t="s">
        <v>5</v>
      </c>
    </row>
    <row r="165" spans="1:5" ht="12.75">
      <c r="A165" t="s">
        <v>60</v>
      </c>
      <c r="E165" s="39" t="s">
        <v>5</v>
      </c>
    </row>
    <row r="166" spans="1:16" ht="38.25">
      <c r="A166" t="s">
        <v>50</v>
      </c>
      <c s="34" t="s">
        <v>412</v>
      </c>
      <c s="34" t="s">
        <v>3665</v>
      </c>
      <c s="35" t="s">
        <v>5</v>
      </c>
      <c s="6" t="s">
        <v>3666</v>
      </c>
      <c s="36" t="s">
        <v>214</v>
      </c>
      <c s="37">
        <v>6</v>
      </c>
      <c s="36">
        <v>0</v>
      </c>
      <c s="36">
        <f>ROUND(G166*H166,6)</f>
      </c>
      <c r="L166" s="38">
        <v>0</v>
      </c>
      <c s="32">
        <f>ROUND(ROUND(L166,2)*ROUND(G166,3),2)</f>
      </c>
      <c s="36" t="s">
        <v>56</v>
      </c>
      <c>
        <f>(M166*21)/100</f>
      </c>
      <c t="s">
        <v>28</v>
      </c>
    </row>
    <row r="167" spans="1:5" ht="38.25">
      <c r="A167" s="35" t="s">
        <v>57</v>
      </c>
      <c r="E167" s="39" t="s">
        <v>3667</v>
      </c>
    </row>
    <row r="168" spans="1:5" ht="12.75">
      <c r="A168" s="35" t="s">
        <v>58</v>
      </c>
      <c r="E168" s="40" t="s">
        <v>5</v>
      </c>
    </row>
    <row r="169" spans="1:5" ht="12.75">
      <c r="A169" t="s">
        <v>60</v>
      </c>
      <c r="E169" s="39" t="s">
        <v>5</v>
      </c>
    </row>
    <row r="170" spans="1:16" ht="38.25">
      <c r="A170" t="s">
        <v>50</v>
      </c>
      <c s="34" t="s">
        <v>413</v>
      </c>
      <c s="34" t="s">
        <v>3668</v>
      </c>
      <c s="35" t="s">
        <v>5</v>
      </c>
      <c s="6" t="s">
        <v>3669</v>
      </c>
      <c s="36" t="s">
        <v>214</v>
      </c>
      <c s="37">
        <v>14</v>
      </c>
      <c s="36">
        <v>0</v>
      </c>
      <c s="36">
        <f>ROUND(G170*H170,6)</f>
      </c>
      <c r="L170" s="38">
        <v>0</v>
      </c>
      <c s="32">
        <f>ROUND(ROUND(L170,2)*ROUND(G170,3),2)</f>
      </c>
      <c s="36" t="s">
        <v>56</v>
      </c>
      <c>
        <f>(M170*21)/100</f>
      </c>
      <c t="s">
        <v>28</v>
      </c>
    </row>
    <row r="171" spans="1:5" ht="38.25">
      <c r="A171" s="35" t="s">
        <v>57</v>
      </c>
      <c r="E171" s="39" t="s">
        <v>3670</v>
      </c>
    </row>
    <row r="172" spans="1:5" ht="12.75">
      <c r="A172" s="35" t="s">
        <v>58</v>
      </c>
      <c r="E172" s="40" t="s">
        <v>5</v>
      </c>
    </row>
    <row r="173" spans="1:5" ht="12.75">
      <c r="A173" t="s">
        <v>60</v>
      </c>
      <c r="E173" s="39" t="s">
        <v>5</v>
      </c>
    </row>
    <row r="174" spans="1:16" ht="38.25">
      <c r="A174" t="s">
        <v>50</v>
      </c>
      <c s="34" t="s">
        <v>414</v>
      </c>
      <c s="34" t="s">
        <v>3671</v>
      </c>
      <c s="35" t="s">
        <v>5</v>
      </c>
      <c s="6" t="s">
        <v>3672</v>
      </c>
      <c s="36" t="s">
        <v>214</v>
      </c>
      <c s="37">
        <v>2</v>
      </c>
      <c s="36">
        <v>0</v>
      </c>
      <c s="36">
        <f>ROUND(G174*H174,6)</f>
      </c>
      <c r="L174" s="38">
        <v>0</v>
      </c>
      <c s="32">
        <f>ROUND(ROUND(L174,2)*ROUND(G174,3),2)</f>
      </c>
      <c s="36" t="s">
        <v>56</v>
      </c>
      <c>
        <f>(M174*21)/100</f>
      </c>
      <c t="s">
        <v>28</v>
      </c>
    </row>
    <row r="175" spans="1:5" ht="38.25">
      <c r="A175" s="35" t="s">
        <v>57</v>
      </c>
      <c r="E175" s="39" t="s">
        <v>3673</v>
      </c>
    </row>
    <row r="176" spans="1:5" ht="12.75">
      <c r="A176" s="35" t="s">
        <v>58</v>
      </c>
      <c r="E176" s="40" t="s">
        <v>5</v>
      </c>
    </row>
    <row r="177" spans="1:5" ht="12.75">
      <c r="A177" t="s">
        <v>60</v>
      </c>
      <c r="E177" s="39" t="s">
        <v>5</v>
      </c>
    </row>
    <row r="178" spans="1:16" ht="38.25">
      <c r="A178" t="s">
        <v>50</v>
      </c>
      <c s="34" t="s">
        <v>415</v>
      </c>
      <c s="34" t="s">
        <v>3674</v>
      </c>
      <c s="35" t="s">
        <v>5</v>
      </c>
      <c s="6" t="s">
        <v>3675</v>
      </c>
      <c s="36" t="s">
        <v>214</v>
      </c>
      <c s="37">
        <v>2</v>
      </c>
      <c s="36">
        <v>0</v>
      </c>
      <c s="36">
        <f>ROUND(G178*H178,6)</f>
      </c>
      <c r="L178" s="38">
        <v>0</v>
      </c>
      <c s="32">
        <f>ROUND(ROUND(L178,2)*ROUND(G178,3),2)</f>
      </c>
      <c s="36" t="s">
        <v>56</v>
      </c>
      <c>
        <f>(M178*21)/100</f>
      </c>
      <c t="s">
        <v>28</v>
      </c>
    </row>
    <row r="179" spans="1:5" ht="38.25">
      <c r="A179" s="35" t="s">
        <v>57</v>
      </c>
      <c r="E179" s="39" t="s">
        <v>3676</v>
      </c>
    </row>
    <row r="180" spans="1:5" ht="12.75">
      <c r="A180" s="35" t="s">
        <v>58</v>
      </c>
      <c r="E180" s="40" t="s">
        <v>5</v>
      </c>
    </row>
    <row r="181" spans="1:5" ht="12.75">
      <c r="A181" t="s">
        <v>60</v>
      </c>
      <c r="E181" s="39" t="s">
        <v>5</v>
      </c>
    </row>
    <row r="182" spans="1:13" ht="12.75">
      <c r="A182" t="s">
        <v>47</v>
      </c>
      <c r="C182" s="31" t="s">
        <v>3677</v>
      </c>
      <c r="E182" s="33" t="s">
        <v>3678</v>
      </c>
      <c r="J182" s="32">
        <f>0</f>
      </c>
      <c s="32">
        <f>0</f>
      </c>
      <c s="32">
        <f>0+L183</f>
      </c>
      <c s="32">
        <f>0+M183</f>
      </c>
    </row>
    <row r="183" spans="1:16" ht="12.75">
      <c r="A183" t="s">
        <v>50</v>
      </c>
      <c s="34" t="s">
        <v>51</v>
      </c>
      <c s="34" t="s">
        <v>3679</v>
      </c>
      <c s="35" t="s">
        <v>5</v>
      </c>
      <c s="6" t="s">
        <v>3680</v>
      </c>
      <c s="36" t="s">
        <v>727</v>
      </c>
      <c s="37">
        <v>950</v>
      </c>
      <c s="36">
        <v>0</v>
      </c>
      <c s="36">
        <f>ROUND(G183*H183,6)</f>
      </c>
      <c r="L183" s="38">
        <v>0</v>
      </c>
      <c s="32">
        <f>ROUND(ROUND(L183,2)*ROUND(G183,3),2)</f>
      </c>
      <c s="36" t="s">
        <v>56</v>
      </c>
      <c>
        <f>(M183*21)/100</f>
      </c>
      <c t="s">
        <v>28</v>
      </c>
    </row>
    <row r="184" spans="1:5" ht="12.75">
      <c r="A184" s="35" t="s">
        <v>57</v>
      </c>
      <c r="E184" s="39" t="s">
        <v>3680</v>
      </c>
    </row>
    <row r="185" spans="1:5" ht="12.75">
      <c r="A185" s="35" t="s">
        <v>58</v>
      </c>
      <c r="E185" s="40" t="s">
        <v>5</v>
      </c>
    </row>
    <row r="186" spans="1:5" ht="12.75">
      <c r="A186" t="s">
        <v>60</v>
      </c>
      <c r="E186" s="39" t="s">
        <v>5</v>
      </c>
    </row>
    <row r="187" spans="1:13" ht="12.75">
      <c r="A187" t="s">
        <v>47</v>
      </c>
      <c r="C187" s="31" t="s">
        <v>3681</v>
      </c>
      <c r="E187" s="33" t="s">
        <v>3682</v>
      </c>
      <c r="J187" s="32">
        <f>0</f>
      </c>
      <c s="32">
        <f>0</f>
      </c>
      <c s="32">
        <f>0+L188+L192+L196+L200+L204</f>
      </c>
      <c s="32">
        <f>0+M188+M192+M196+M200+M204</f>
      </c>
    </row>
    <row r="188" spans="1:16" ht="12.75">
      <c r="A188" t="s">
        <v>50</v>
      </c>
      <c s="34" t="s">
        <v>28</v>
      </c>
      <c s="34" t="s">
        <v>3683</v>
      </c>
      <c s="35" t="s">
        <v>5</v>
      </c>
      <c s="6" t="s">
        <v>3684</v>
      </c>
      <c s="36" t="s">
        <v>727</v>
      </c>
      <c s="37">
        <v>135</v>
      </c>
      <c s="36">
        <v>0</v>
      </c>
      <c s="36">
        <f>ROUND(G188*H188,6)</f>
      </c>
      <c r="L188" s="38">
        <v>0</v>
      </c>
      <c s="32">
        <f>ROUND(ROUND(L188,2)*ROUND(G188,3),2)</f>
      </c>
      <c s="36" t="s">
        <v>56</v>
      </c>
      <c>
        <f>(M188*21)/100</f>
      </c>
      <c t="s">
        <v>28</v>
      </c>
    </row>
    <row r="189" spans="1:5" ht="12.75">
      <c r="A189" s="35" t="s">
        <v>57</v>
      </c>
      <c r="E189" s="39" t="s">
        <v>3684</v>
      </c>
    </row>
    <row r="190" spans="1:5" ht="12.75">
      <c r="A190" s="35" t="s">
        <v>58</v>
      </c>
      <c r="E190" s="40" t="s">
        <v>5</v>
      </c>
    </row>
    <row r="191" spans="1:5" ht="12.75">
      <c r="A191" t="s">
        <v>60</v>
      </c>
      <c r="E191" s="39" t="s">
        <v>5</v>
      </c>
    </row>
    <row r="192" spans="1:16" ht="12.75">
      <c r="A192" t="s">
        <v>50</v>
      </c>
      <c s="34" t="s">
        <v>26</v>
      </c>
      <c s="34" t="s">
        <v>3685</v>
      </c>
      <c s="35" t="s">
        <v>5</v>
      </c>
      <c s="6" t="s">
        <v>3686</v>
      </c>
      <c s="36" t="s">
        <v>727</v>
      </c>
      <c s="37">
        <v>24</v>
      </c>
      <c s="36">
        <v>0</v>
      </c>
      <c s="36">
        <f>ROUND(G192*H192,6)</f>
      </c>
      <c r="L192" s="38">
        <v>0</v>
      </c>
      <c s="32">
        <f>ROUND(ROUND(L192,2)*ROUND(G192,3),2)</f>
      </c>
      <c s="36" t="s">
        <v>56</v>
      </c>
      <c>
        <f>(M192*21)/100</f>
      </c>
      <c t="s">
        <v>28</v>
      </c>
    </row>
    <row r="193" spans="1:5" ht="12.75">
      <c r="A193" s="35" t="s">
        <v>57</v>
      </c>
      <c r="E193" s="39" t="s">
        <v>3686</v>
      </c>
    </row>
    <row r="194" spans="1:5" ht="12.75">
      <c r="A194" s="35" t="s">
        <v>58</v>
      </c>
      <c r="E194" s="40" t="s">
        <v>5</v>
      </c>
    </row>
    <row r="195" spans="1:5" ht="12.75">
      <c r="A195" t="s">
        <v>60</v>
      </c>
      <c r="E195" s="39" t="s">
        <v>5</v>
      </c>
    </row>
    <row r="196" spans="1:16" ht="12.75">
      <c r="A196" t="s">
        <v>50</v>
      </c>
      <c s="34" t="s">
        <v>70</v>
      </c>
      <c s="34" t="s">
        <v>3687</v>
      </c>
      <c s="35" t="s">
        <v>5</v>
      </c>
      <c s="6" t="s">
        <v>3688</v>
      </c>
      <c s="36" t="s">
        <v>727</v>
      </c>
      <c s="37">
        <v>16</v>
      </c>
      <c s="36">
        <v>0</v>
      </c>
      <c s="36">
        <f>ROUND(G196*H196,6)</f>
      </c>
      <c r="L196" s="38">
        <v>0</v>
      </c>
      <c s="32">
        <f>ROUND(ROUND(L196,2)*ROUND(G196,3),2)</f>
      </c>
      <c s="36" t="s">
        <v>56</v>
      </c>
      <c>
        <f>(M196*21)/100</f>
      </c>
      <c t="s">
        <v>28</v>
      </c>
    </row>
    <row r="197" spans="1:5" ht="12.75">
      <c r="A197" s="35" t="s">
        <v>57</v>
      </c>
      <c r="E197" s="39" t="s">
        <v>3688</v>
      </c>
    </row>
    <row r="198" spans="1:5" ht="12.75">
      <c r="A198" s="35" t="s">
        <v>58</v>
      </c>
      <c r="E198" s="40" t="s">
        <v>5</v>
      </c>
    </row>
    <row r="199" spans="1:5" ht="12.75">
      <c r="A199" t="s">
        <v>60</v>
      </c>
      <c r="E199" s="39" t="s">
        <v>5</v>
      </c>
    </row>
    <row r="200" spans="1:16" ht="12.75">
      <c r="A200" t="s">
        <v>50</v>
      </c>
      <c s="34" t="s">
        <v>75</v>
      </c>
      <c s="34" t="s">
        <v>3689</v>
      </c>
      <c s="35" t="s">
        <v>5</v>
      </c>
      <c s="6" t="s">
        <v>3690</v>
      </c>
      <c s="36" t="s">
        <v>214</v>
      </c>
      <c s="37">
        <v>1</v>
      </c>
      <c s="36">
        <v>0</v>
      </c>
      <c s="36">
        <f>ROUND(G200*H200,6)</f>
      </c>
      <c r="L200" s="38">
        <v>0</v>
      </c>
      <c s="32">
        <f>ROUND(ROUND(L200,2)*ROUND(G200,3),2)</f>
      </c>
      <c s="36" t="s">
        <v>56</v>
      </c>
      <c>
        <f>(M200*21)/100</f>
      </c>
      <c t="s">
        <v>28</v>
      </c>
    </row>
    <row r="201" spans="1:5" ht="12.75">
      <c r="A201" s="35" t="s">
        <v>57</v>
      </c>
      <c r="E201" s="39" t="s">
        <v>3690</v>
      </c>
    </row>
    <row r="202" spans="1:5" ht="12.75">
      <c r="A202" s="35" t="s">
        <v>58</v>
      </c>
      <c r="E202" s="40" t="s">
        <v>5</v>
      </c>
    </row>
    <row r="203" spans="1:5" ht="12.75">
      <c r="A203" t="s">
        <v>60</v>
      </c>
      <c r="E203" s="39" t="s">
        <v>5</v>
      </c>
    </row>
    <row r="204" spans="1:16" ht="12.75">
      <c r="A204" t="s">
        <v>50</v>
      </c>
      <c s="34" t="s">
        <v>27</v>
      </c>
      <c s="34" t="s">
        <v>3691</v>
      </c>
      <c s="35" t="s">
        <v>5</v>
      </c>
      <c s="6" t="s">
        <v>3692</v>
      </c>
      <c s="36" t="s">
        <v>214</v>
      </c>
      <c s="37">
        <v>1</v>
      </c>
      <c s="36">
        <v>0</v>
      </c>
      <c s="36">
        <f>ROUND(G204*H204,6)</f>
      </c>
      <c r="L204" s="38">
        <v>0</v>
      </c>
      <c s="32">
        <f>ROUND(ROUND(L204,2)*ROUND(G204,3),2)</f>
      </c>
      <c s="36" t="s">
        <v>56</v>
      </c>
      <c>
        <f>(M204*21)/100</f>
      </c>
      <c t="s">
        <v>28</v>
      </c>
    </row>
    <row r="205" spans="1:5" ht="12.75">
      <c r="A205" s="35" t="s">
        <v>57</v>
      </c>
      <c r="E205" s="39" t="s">
        <v>3692</v>
      </c>
    </row>
    <row r="206" spans="1:5" ht="12.75">
      <c r="A206" s="35" t="s">
        <v>58</v>
      </c>
      <c r="E206" s="40" t="s">
        <v>5</v>
      </c>
    </row>
    <row r="207" spans="1:5" ht="12.75">
      <c r="A207" t="s">
        <v>60</v>
      </c>
      <c r="E207" s="39" t="s">
        <v>5</v>
      </c>
    </row>
    <row r="208" spans="1:13" ht="12.75">
      <c r="A208" t="s">
        <v>47</v>
      </c>
      <c r="C208" s="31" t="s">
        <v>3693</v>
      </c>
      <c r="E208" s="33" t="s">
        <v>149</v>
      </c>
      <c r="J208" s="32">
        <f>0</f>
      </c>
      <c s="32">
        <f>0</f>
      </c>
      <c s="32">
        <f>0+L209+L213+L217</f>
      </c>
      <c s="32">
        <f>0+M209+M213+M217</f>
      </c>
    </row>
    <row r="209" spans="1:16" ht="25.5">
      <c r="A209" t="s">
        <v>50</v>
      </c>
      <c s="34" t="s">
        <v>84</v>
      </c>
      <c s="34" t="s">
        <v>3694</v>
      </c>
      <c s="35" t="s">
        <v>5</v>
      </c>
      <c s="6" t="s">
        <v>3695</v>
      </c>
      <c s="36" t="s">
        <v>532</v>
      </c>
      <c s="37">
        <v>295</v>
      </c>
      <c s="36">
        <v>0</v>
      </c>
      <c s="36">
        <f>ROUND(G209*H209,6)</f>
      </c>
      <c r="L209" s="38">
        <v>0</v>
      </c>
      <c s="32">
        <f>ROUND(ROUND(L209,2)*ROUND(G209,3),2)</f>
      </c>
      <c s="36" t="s">
        <v>56</v>
      </c>
      <c>
        <f>(M209*21)/100</f>
      </c>
      <c t="s">
        <v>28</v>
      </c>
    </row>
    <row r="210" spans="1:5" ht="25.5">
      <c r="A210" s="35" t="s">
        <v>57</v>
      </c>
      <c r="E210" s="39" t="s">
        <v>3695</v>
      </c>
    </row>
    <row r="211" spans="1:5" ht="12.75">
      <c r="A211" s="35" t="s">
        <v>58</v>
      </c>
      <c r="E211" s="40" t="s">
        <v>5</v>
      </c>
    </row>
    <row r="212" spans="1:5" ht="12.75">
      <c r="A212" t="s">
        <v>60</v>
      </c>
      <c r="E212" s="39" t="s">
        <v>5</v>
      </c>
    </row>
    <row r="213" spans="1:16" ht="25.5">
      <c r="A213" t="s">
        <v>50</v>
      </c>
      <c s="34" t="s">
        <v>89</v>
      </c>
      <c s="34" t="s">
        <v>3696</v>
      </c>
      <c s="35" t="s">
        <v>5</v>
      </c>
      <c s="6" t="s">
        <v>3697</v>
      </c>
      <c s="36" t="s">
        <v>55</v>
      </c>
      <c s="37">
        <v>1.25</v>
      </c>
      <c s="36">
        <v>0</v>
      </c>
      <c s="36">
        <f>ROUND(G213*H213,6)</f>
      </c>
      <c r="L213" s="38">
        <v>0</v>
      </c>
      <c s="32">
        <f>ROUND(ROUND(L213,2)*ROUND(G213,3),2)</f>
      </c>
      <c s="36" t="s">
        <v>56</v>
      </c>
      <c>
        <f>(M213*21)/100</f>
      </c>
      <c t="s">
        <v>28</v>
      </c>
    </row>
    <row r="214" spans="1:5" ht="51">
      <c r="A214" s="35" t="s">
        <v>57</v>
      </c>
      <c r="E214" s="39" t="s">
        <v>3698</v>
      </c>
    </row>
    <row r="215" spans="1:5" ht="12.75">
      <c r="A215" s="35" t="s">
        <v>58</v>
      </c>
      <c r="E215" s="40" t="s">
        <v>5</v>
      </c>
    </row>
    <row r="216" spans="1:5" ht="12.75">
      <c r="A216" t="s">
        <v>60</v>
      </c>
      <c r="E216" s="39" t="s">
        <v>5</v>
      </c>
    </row>
    <row r="217" spans="1:16" ht="25.5">
      <c r="A217" t="s">
        <v>50</v>
      </c>
      <c s="34" t="s">
        <v>94</v>
      </c>
      <c s="34" t="s">
        <v>71</v>
      </c>
      <c s="35" t="s">
        <v>72</v>
      </c>
      <c s="6" t="s">
        <v>1020</v>
      </c>
      <c s="36" t="s">
        <v>55</v>
      </c>
      <c s="37">
        <v>1.25</v>
      </c>
      <c s="36">
        <v>0</v>
      </c>
      <c s="36">
        <f>ROUND(G217*H217,6)</f>
      </c>
      <c r="L217" s="38">
        <v>0</v>
      </c>
      <c s="32">
        <f>ROUND(ROUND(L217,2)*ROUND(G217,3),2)</f>
      </c>
      <c s="36" t="s">
        <v>256</v>
      </c>
      <c>
        <f>(M217*21)/100</f>
      </c>
      <c t="s">
        <v>28</v>
      </c>
    </row>
    <row r="218" spans="1:5" ht="25.5">
      <c r="A218" s="35" t="s">
        <v>57</v>
      </c>
      <c r="E218" s="39" t="s">
        <v>1020</v>
      </c>
    </row>
    <row r="219" spans="1:5" ht="25.5">
      <c r="A219" s="35" t="s">
        <v>58</v>
      </c>
      <c r="E219" s="40" t="s">
        <v>3699</v>
      </c>
    </row>
    <row r="220" spans="1:5" ht="102">
      <c r="A220" t="s">
        <v>60</v>
      </c>
      <c r="E220" s="39" t="s">
        <v>258</v>
      </c>
    </row>
    <row r="221" spans="1:13" ht="12.75">
      <c r="A221" t="s">
        <v>47</v>
      </c>
      <c r="C221" s="31" t="s">
        <v>3700</v>
      </c>
      <c r="E221" s="33" t="s">
        <v>3701</v>
      </c>
      <c r="J221" s="32">
        <f>0</f>
      </c>
      <c s="32">
        <f>0</f>
      </c>
      <c s="32">
        <f>0+L222+L226+L230+L234+L238+L242+L246+L250+L254+L258+L262+L266+L270+L274+L278</f>
      </c>
      <c s="32">
        <f>0+M222+M226+M230+M234+M238+M242+M246+M250+M254+M258+M262+M266+M270+M274+M278</f>
      </c>
    </row>
    <row r="222" spans="1:16" ht="25.5">
      <c r="A222" t="s">
        <v>50</v>
      </c>
      <c s="34" t="s">
        <v>99</v>
      </c>
      <c s="34" t="s">
        <v>3702</v>
      </c>
      <c s="35" t="s">
        <v>5</v>
      </c>
      <c s="6" t="s">
        <v>3703</v>
      </c>
      <c s="36" t="s">
        <v>214</v>
      </c>
      <c s="37">
        <v>2</v>
      </c>
      <c s="36">
        <v>0</v>
      </c>
      <c s="36">
        <f>ROUND(G222*H222,6)</f>
      </c>
      <c r="L222" s="38">
        <v>0</v>
      </c>
      <c s="32">
        <f>ROUND(ROUND(L222,2)*ROUND(G222,3),2)</f>
      </c>
      <c s="36" t="s">
        <v>56</v>
      </c>
      <c>
        <f>(M222*21)/100</f>
      </c>
      <c t="s">
        <v>28</v>
      </c>
    </row>
    <row r="223" spans="1:5" ht="114.75">
      <c r="A223" s="35" t="s">
        <v>57</v>
      </c>
      <c r="E223" s="39" t="s">
        <v>3704</v>
      </c>
    </row>
    <row r="224" spans="1:5" ht="12.75">
      <c r="A224" s="35" t="s">
        <v>58</v>
      </c>
      <c r="E224" s="40" t="s">
        <v>5</v>
      </c>
    </row>
    <row r="225" spans="1:5" ht="12.75">
      <c r="A225" t="s">
        <v>60</v>
      </c>
      <c r="E225" s="39" t="s">
        <v>5</v>
      </c>
    </row>
    <row r="226" spans="1:16" ht="25.5">
      <c r="A226" t="s">
        <v>50</v>
      </c>
      <c s="34" t="s">
        <v>105</v>
      </c>
      <c s="34" t="s">
        <v>3705</v>
      </c>
      <c s="35" t="s">
        <v>5</v>
      </c>
      <c s="6" t="s">
        <v>3706</v>
      </c>
      <c s="36" t="s">
        <v>214</v>
      </c>
      <c s="37">
        <v>2</v>
      </c>
      <c s="36">
        <v>0</v>
      </c>
      <c s="36">
        <f>ROUND(G226*H226,6)</f>
      </c>
      <c r="L226" s="38">
        <v>0</v>
      </c>
      <c s="32">
        <f>ROUND(ROUND(L226,2)*ROUND(G226,3),2)</f>
      </c>
      <c s="36" t="s">
        <v>56</v>
      </c>
      <c>
        <f>(M226*21)/100</f>
      </c>
      <c t="s">
        <v>28</v>
      </c>
    </row>
    <row r="227" spans="1:5" ht="63.75">
      <c r="A227" s="35" t="s">
        <v>57</v>
      </c>
      <c r="E227" s="39" t="s">
        <v>3707</v>
      </c>
    </row>
    <row r="228" spans="1:5" ht="12.75">
      <c r="A228" s="35" t="s">
        <v>58</v>
      </c>
      <c r="E228" s="40" t="s">
        <v>5</v>
      </c>
    </row>
    <row r="229" spans="1:5" ht="12.75">
      <c r="A229" t="s">
        <v>60</v>
      </c>
      <c r="E229" s="39" t="s">
        <v>5</v>
      </c>
    </row>
    <row r="230" spans="1:16" ht="25.5">
      <c r="A230" t="s">
        <v>50</v>
      </c>
      <c s="34" t="s">
        <v>111</v>
      </c>
      <c s="34" t="s">
        <v>3708</v>
      </c>
      <c s="35" t="s">
        <v>5</v>
      </c>
      <c s="6" t="s">
        <v>3709</v>
      </c>
      <c s="36" t="s">
        <v>214</v>
      </c>
      <c s="37">
        <v>1</v>
      </c>
      <c s="36">
        <v>0</v>
      </c>
      <c s="36">
        <f>ROUND(G230*H230,6)</f>
      </c>
      <c r="L230" s="38">
        <v>0</v>
      </c>
      <c s="32">
        <f>ROUND(ROUND(L230,2)*ROUND(G230,3),2)</f>
      </c>
      <c s="36" t="s">
        <v>56</v>
      </c>
      <c>
        <f>(M230*21)/100</f>
      </c>
      <c t="s">
        <v>28</v>
      </c>
    </row>
    <row r="231" spans="1:5" ht="25.5">
      <c r="A231" s="35" t="s">
        <v>57</v>
      </c>
      <c r="E231" s="39" t="s">
        <v>3709</v>
      </c>
    </row>
    <row r="232" spans="1:5" ht="12.75">
      <c r="A232" s="35" t="s">
        <v>58</v>
      </c>
      <c r="E232" s="40" t="s">
        <v>5</v>
      </c>
    </row>
    <row r="233" spans="1:5" ht="12.75">
      <c r="A233" t="s">
        <v>60</v>
      </c>
      <c r="E233" s="39" t="s">
        <v>5</v>
      </c>
    </row>
    <row r="234" spans="1:16" ht="12.75">
      <c r="A234" t="s">
        <v>50</v>
      </c>
      <c s="34" t="s">
        <v>117</v>
      </c>
      <c s="34" t="s">
        <v>3710</v>
      </c>
      <c s="35" t="s">
        <v>5</v>
      </c>
      <c s="6" t="s">
        <v>3711</v>
      </c>
      <c s="36" t="s">
        <v>214</v>
      </c>
      <c s="37">
        <v>1</v>
      </c>
      <c s="36">
        <v>0</v>
      </c>
      <c s="36">
        <f>ROUND(G234*H234,6)</f>
      </c>
      <c r="L234" s="38">
        <v>0</v>
      </c>
      <c s="32">
        <f>ROUND(ROUND(L234,2)*ROUND(G234,3),2)</f>
      </c>
      <c s="36" t="s">
        <v>56</v>
      </c>
      <c>
        <f>(M234*21)/100</f>
      </c>
      <c t="s">
        <v>28</v>
      </c>
    </row>
    <row r="235" spans="1:5" ht="12.75">
      <c r="A235" s="35" t="s">
        <v>57</v>
      </c>
      <c r="E235" s="39" t="s">
        <v>3711</v>
      </c>
    </row>
    <row r="236" spans="1:5" ht="12.75">
      <c r="A236" s="35" t="s">
        <v>58</v>
      </c>
      <c r="E236" s="40" t="s">
        <v>5</v>
      </c>
    </row>
    <row r="237" spans="1:5" ht="12.75">
      <c r="A237" t="s">
        <v>60</v>
      </c>
      <c r="E237" s="39" t="s">
        <v>5</v>
      </c>
    </row>
    <row r="238" spans="1:16" ht="25.5">
      <c r="A238" t="s">
        <v>50</v>
      </c>
      <c s="34" t="s">
        <v>122</v>
      </c>
      <c s="34" t="s">
        <v>3712</v>
      </c>
      <c s="35" t="s">
        <v>5</v>
      </c>
      <c s="6" t="s">
        <v>3713</v>
      </c>
      <c s="36" t="s">
        <v>214</v>
      </c>
      <c s="37">
        <v>1</v>
      </c>
      <c s="36">
        <v>0</v>
      </c>
      <c s="36">
        <f>ROUND(G238*H238,6)</f>
      </c>
      <c r="L238" s="38">
        <v>0</v>
      </c>
      <c s="32">
        <f>ROUND(ROUND(L238,2)*ROUND(G238,3),2)</f>
      </c>
      <c s="36" t="s">
        <v>56</v>
      </c>
      <c>
        <f>(M238*21)/100</f>
      </c>
      <c t="s">
        <v>28</v>
      </c>
    </row>
    <row r="239" spans="1:5" ht="25.5">
      <c r="A239" s="35" t="s">
        <v>57</v>
      </c>
      <c r="E239" s="39" t="s">
        <v>3713</v>
      </c>
    </row>
    <row r="240" spans="1:5" ht="12.75">
      <c r="A240" s="35" t="s">
        <v>58</v>
      </c>
      <c r="E240" s="40" t="s">
        <v>5</v>
      </c>
    </row>
    <row r="241" spans="1:5" ht="12.75">
      <c r="A241" t="s">
        <v>60</v>
      </c>
      <c r="E241" s="39" t="s">
        <v>5</v>
      </c>
    </row>
    <row r="242" spans="1:16" ht="25.5">
      <c r="A242" t="s">
        <v>50</v>
      </c>
      <c s="34" t="s">
        <v>127</v>
      </c>
      <c s="34" t="s">
        <v>3714</v>
      </c>
      <c s="35" t="s">
        <v>5</v>
      </c>
      <c s="6" t="s">
        <v>3715</v>
      </c>
      <c s="36" t="s">
        <v>214</v>
      </c>
      <c s="37">
        <v>1</v>
      </c>
      <c s="36">
        <v>0</v>
      </c>
      <c s="36">
        <f>ROUND(G242*H242,6)</f>
      </c>
      <c r="L242" s="38">
        <v>0</v>
      </c>
      <c s="32">
        <f>ROUND(ROUND(L242,2)*ROUND(G242,3),2)</f>
      </c>
      <c s="36" t="s">
        <v>56</v>
      </c>
      <c>
        <f>(M242*21)/100</f>
      </c>
      <c t="s">
        <v>28</v>
      </c>
    </row>
    <row r="243" spans="1:5" ht="38.25">
      <c r="A243" s="35" t="s">
        <v>57</v>
      </c>
      <c r="E243" s="39" t="s">
        <v>3716</v>
      </c>
    </row>
    <row r="244" spans="1:5" ht="12.75">
      <c r="A244" s="35" t="s">
        <v>58</v>
      </c>
      <c r="E244" s="40" t="s">
        <v>5</v>
      </c>
    </row>
    <row r="245" spans="1:5" ht="12.75">
      <c r="A245" t="s">
        <v>60</v>
      </c>
      <c r="E245" s="39" t="s">
        <v>5</v>
      </c>
    </row>
    <row r="246" spans="1:16" ht="25.5">
      <c r="A246" t="s">
        <v>50</v>
      </c>
      <c s="34" t="s">
        <v>211</v>
      </c>
      <c s="34" t="s">
        <v>3717</v>
      </c>
      <c s="35" t="s">
        <v>5</v>
      </c>
      <c s="6" t="s">
        <v>3718</v>
      </c>
      <c s="36" t="s">
        <v>214</v>
      </c>
      <c s="37">
        <v>1</v>
      </c>
      <c s="36">
        <v>0</v>
      </c>
      <c s="36">
        <f>ROUND(G246*H246,6)</f>
      </c>
      <c r="L246" s="38">
        <v>0</v>
      </c>
      <c s="32">
        <f>ROUND(ROUND(L246,2)*ROUND(G246,3),2)</f>
      </c>
      <c s="36" t="s">
        <v>56</v>
      </c>
      <c>
        <f>(M246*21)/100</f>
      </c>
      <c t="s">
        <v>28</v>
      </c>
    </row>
    <row r="247" spans="1:5" ht="38.25">
      <c r="A247" s="35" t="s">
        <v>57</v>
      </c>
      <c r="E247" s="39" t="s">
        <v>3719</v>
      </c>
    </row>
    <row r="248" spans="1:5" ht="12.75">
      <c r="A248" s="35" t="s">
        <v>58</v>
      </c>
      <c r="E248" s="40" t="s">
        <v>5</v>
      </c>
    </row>
    <row r="249" spans="1:5" ht="12.75">
      <c r="A249" t="s">
        <v>60</v>
      </c>
      <c r="E249" s="39" t="s">
        <v>5</v>
      </c>
    </row>
    <row r="250" spans="1:16" ht="25.5">
      <c r="A250" t="s">
        <v>50</v>
      </c>
      <c s="34" t="s">
        <v>215</v>
      </c>
      <c s="34" t="s">
        <v>3720</v>
      </c>
      <c s="35" t="s">
        <v>5</v>
      </c>
      <c s="6" t="s">
        <v>3721</v>
      </c>
      <c s="36" t="s">
        <v>214</v>
      </c>
      <c s="37">
        <v>1</v>
      </c>
      <c s="36">
        <v>0</v>
      </c>
      <c s="36">
        <f>ROUND(G250*H250,6)</f>
      </c>
      <c r="L250" s="38">
        <v>0</v>
      </c>
      <c s="32">
        <f>ROUND(ROUND(L250,2)*ROUND(G250,3),2)</f>
      </c>
      <c s="36" t="s">
        <v>56</v>
      </c>
      <c>
        <f>(M250*21)/100</f>
      </c>
      <c t="s">
        <v>28</v>
      </c>
    </row>
    <row r="251" spans="1:5" ht="25.5">
      <c r="A251" s="35" t="s">
        <v>57</v>
      </c>
      <c r="E251" s="39" t="s">
        <v>3721</v>
      </c>
    </row>
    <row r="252" spans="1:5" ht="12.75">
      <c r="A252" s="35" t="s">
        <v>58</v>
      </c>
      <c r="E252" s="40" t="s">
        <v>5</v>
      </c>
    </row>
    <row r="253" spans="1:5" ht="12.75">
      <c r="A253" t="s">
        <v>60</v>
      </c>
      <c r="E253" s="39" t="s">
        <v>5</v>
      </c>
    </row>
    <row r="254" spans="1:16" ht="25.5">
      <c r="A254" t="s">
        <v>50</v>
      </c>
      <c s="34" t="s">
        <v>218</v>
      </c>
      <c s="34" t="s">
        <v>3722</v>
      </c>
      <c s="35" t="s">
        <v>5</v>
      </c>
      <c s="6" t="s">
        <v>3723</v>
      </c>
      <c s="36" t="s">
        <v>214</v>
      </c>
      <c s="37">
        <v>1</v>
      </c>
      <c s="36">
        <v>0</v>
      </c>
      <c s="36">
        <f>ROUND(G254*H254,6)</f>
      </c>
      <c r="L254" s="38">
        <v>0</v>
      </c>
      <c s="32">
        <f>ROUND(ROUND(L254,2)*ROUND(G254,3),2)</f>
      </c>
      <c s="36" t="s">
        <v>56</v>
      </c>
      <c>
        <f>(M254*21)/100</f>
      </c>
      <c t="s">
        <v>28</v>
      </c>
    </row>
    <row r="255" spans="1:5" ht="51">
      <c r="A255" s="35" t="s">
        <v>57</v>
      </c>
      <c r="E255" s="39" t="s">
        <v>3724</v>
      </c>
    </row>
    <row r="256" spans="1:5" ht="12.75">
      <c r="A256" s="35" t="s">
        <v>58</v>
      </c>
      <c r="E256" s="40" t="s">
        <v>5</v>
      </c>
    </row>
    <row r="257" spans="1:5" ht="12.75">
      <c r="A257" t="s">
        <v>60</v>
      </c>
      <c r="E257" s="39" t="s">
        <v>5</v>
      </c>
    </row>
    <row r="258" spans="1:16" ht="25.5">
      <c r="A258" t="s">
        <v>50</v>
      </c>
      <c s="34" t="s">
        <v>221</v>
      </c>
      <c s="34" t="s">
        <v>3725</v>
      </c>
      <c s="35" t="s">
        <v>5</v>
      </c>
      <c s="6" t="s">
        <v>3726</v>
      </c>
      <c s="36" t="s">
        <v>214</v>
      </c>
      <c s="37">
        <v>1</v>
      </c>
      <c s="36">
        <v>0</v>
      </c>
      <c s="36">
        <f>ROUND(G258*H258,6)</f>
      </c>
      <c r="L258" s="38">
        <v>0</v>
      </c>
      <c s="32">
        <f>ROUND(ROUND(L258,2)*ROUND(G258,3),2)</f>
      </c>
      <c s="36" t="s">
        <v>56</v>
      </c>
      <c>
        <f>(M258*21)/100</f>
      </c>
      <c t="s">
        <v>28</v>
      </c>
    </row>
    <row r="259" spans="1:5" ht="25.5">
      <c r="A259" s="35" t="s">
        <v>57</v>
      </c>
      <c r="E259" s="39" t="s">
        <v>3726</v>
      </c>
    </row>
    <row r="260" spans="1:5" ht="12.75">
      <c r="A260" s="35" t="s">
        <v>58</v>
      </c>
      <c r="E260" s="40" t="s">
        <v>5</v>
      </c>
    </row>
    <row r="261" spans="1:5" ht="12.75">
      <c r="A261" t="s">
        <v>60</v>
      </c>
      <c r="E261" s="39" t="s">
        <v>5</v>
      </c>
    </row>
    <row r="262" spans="1:16" ht="25.5">
      <c r="A262" t="s">
        <v>50</v>
      </c>
      <c s="34" t="s">
        <v>224</v>
      </c>
      <c s="34" t="s">
        <v>3727</v>
      </c>
      <c s="35" t="s">
        <v>5</v>
      </c>
      <c s="6" t="s">
        <v>3728</v>
      </c>
      <c s="36" t="s">
        <v>214</v>
      </c>
      <c s="37">
        <v>1</v>
      </c>
      <c s="36">
        <v>0</v>
      </c>
      <c s="36">
        <f>ROUND(G262*H262,6)</f>
      </c>
      <c r="L262" s="38">
        <v>0</v>
      </c>
      <c s="32">
        <f>ROUND(ROUND(L262,2)*ROUND(G262,3),2)</f>
      </c>
      <c s="36" t="s">
        <v>56</v>
      </c>
      <c>
        <f>(M262*21)/100</f>
      </c>
      <c t="s">
        <v>28</v>
      </c>
    </row>
    <row r="263" spans="1:5" ht="25.5">
      <c r="A263" s="35" t="s">
        <v>57</v>
      </c>
      <c r="E263" s="39" t="s">
        <v>3728</v>
      </c>
    </row>
    <row r="264" spans="1:5" ht="12.75">
      <c r="A264" s="35" t="s">
        <v>58</v>
      </c>
      <c r="E264" s="40" t="s">
        <v>5</v>
      </c>
    </row>
    <row r="265" spans="1:5" ht="12.75">
      <c r="A265" t="s">
        <v>60</v>
      </c>
      <c r="E265" s="39" t="s">
        <v>5</v>
      </c>
    </row>
    <row r="266" spans="1:16" ht="25.5">
      <c r="A266" t="s">
        <v>50</v>
      </c>
      <c s="34" t="s">
        <v>227</v>
      </c>
      <c s="34" t="s">
        <v>3729</v>
      </c>
      <c s="35" t="s">
        <v>5</v>
      </c>
      <c s="6" t="s">
        <v>3730</v>
      </c>
      <c s="36" t="s">
        <v>214</v>
      </c>
      <c s="37">
        <v>1</v>
      </c>
      <c s="36">
        <v>0</v>
      </c>
      <c s="36">
        <f>ROUND(G266*H266,6)</f>
      </c>
      <c r="L266" s="38">
        <v>0</v>
      </c>
      <c s="32">
        <f>ROUND(ROUND(L266,2)*ROUND(G266,3),2)</f>
      </c>
      <c s="36" t="s">
        <v>56</v>
      </c>
      <c>
        <f>(M266*21)/100</f>
      </c>
      <c t="s">
        <v>28</v>
      </c>
    </row>
    <row r="267" spans="1:5" ht="25.5">
      <c r="A267" s="35" t="s">
        <v>57</v>
      </c>
      <c r="E267" s="39" t="s">
        <v>3730</v>
      </c>
    </row>
    <row r="268" spans="1:5" ht="12.75">
      <c r="A268" s="35" t="s">
        <v>58</v>
      </c>
      <c r="E268" s="40" t="s">
        <v>5</v>
      </c>
    </row>
    <row r="269" spans="1:5" ht="12.75">
      <c r="A269" t="s">
        <v>60</v>
      </c>
      <c r="E269" s="39" t="s">
        <v>5</v>
      </c>
    </row>
    <row r="270" spans="1:16" ht="25.5">
      <c r="A270" t="s">
        <v>50</v>
      </c>
      <c s="34" t="s">
        <v>230</v>
      </c>
      <c s="34" t="s">
        <v>3731</v>
      </c>
      <c s="35" t="s">
        <v>5</v>
      </c>
      <c s="6" t="s">
        <v>3732</v>
      </c>
      <c s="36" t="s">
        <v>214</v>
      </c>
      <c s="37">
        <v>2</v>
      </c>
      <c s="36">
        <v>0</v>
      </c>
      <c s="36">
        <f>ROUND(G270*H270,6)</f>
      </c>
      <c r="L270" s="38">
        <v>0</v>
      </c>
      <c s="32">
        <f>ROUND(ROUND(L270,2)*ROUND(G270,3),2)</f>
      </c>
      <c s="36" t="s">
        <v>56</v>
      </c>
      <c>
        <f>(M270*21)/100</f>
      </c>
      <c t="s">
        <v>28</v>
      </c>
    </row>
    <row r="271" spans="1:5" ht="51">
      <c r="A271" s="35" t="s">
        <v>57</v>
      </c>
      <c r="E271" s="39" t="s">
        <v>3733</v>
      </c>
    </row>
    <row r="272" spans="1:5" ht="12.75">
      <c r="A272" s="35" t="s">
        <v>58</v>
      </c>
      <c r="E272" s="40" t="s">
        <v>5</v>
      </c>
    </row>
    <row r="273" spans="1:5" ht="12.75">
      <c r="A273" t="s">
        <v>60</v>
      </c>
      <c r="E273" s="39" t="s">
        <v>5</v>
      </c>
    </row>
    <row r="274" spans="1:16" ht="25.5">
      <c r="A274" t="s">
        <v>50</v>
      </c>
      <c s="34" t="s">
        <v>233</v>
      </c>
      <c s="34" t="s">
        <v>3734</v>
      </c>
      <c s="35" t="s">
        <v>5</v>
      </c>
      <c s="6" t="s">
        <v>3735</v>
      </c>
      <c s="36" t="s">
        <v>214</v>
      </c>
      <c s="37">
        <v>1</v>
      </c>
      <c s="36">
        <v>0</v>
      </c>
      <c s="36">
        <f>ROUND(G274*H274,6)</f>
      </c>
      <c r="L274" s="38">
        <v>0</v>
      </c>
      <c s="32">
        <f>ROUND(ROUND(L274,2)*ROUND(G274,3),2)</f>
      </c>
      <c s="36" t="s">
        <v>56</v>
      </c>
      <c>
        <f>(M274*21)/100</f>
      </c>
      <c t="s">
        <v>28</v>
      </c>
    </row>
    <row r="275" spans="1:5" ht="51">
      <c r="A275" s="35" t="s">
        <v>57</v>
      </c>
      <c r="E275" s="39" t="s">
        <v>3736</v>
      </c>
    </row>
    <row r="276" spans="1:5" ht="12.75">
      <c r="A276" s="35" t="s">
        <v>58</v>
      </c>
      <c r="E276" s="40" t="s">
        <v>5</v>
      </c>
    </row>
    <row r="277" spans="1:5" ht="12.75">
      <c r="A277" t="s">
        <v>60</v>
      </c>
      <c r="E277" s="39" t="s">
        <v>5</v>
      </c>
    </row>
    <row r="278" spans="1:16" ht="25.5">
      <c r="A278" t="s">
        <v>50</v>
      </c>
      <c s="34" t="s">
        <v>237</v>
      </c>
      <c s="34" t="s">
        <v>3737</v>
      </c>
      <c s="35" t="s">
        <v>5</v>
      </c>
      <c s="6" t="s">
        <v>3738</v>
      </c>
      <c s="36" t="s">
        <v>214</v>
      </c>
      <c s="37">
        <v>2</v>
      </c>
      <c s="36">
        <v>0</v>
      </c>
      <c s="36">
        <f>ROUND(G278*H278,6)</f>
      </c>
      <c r="L278" s="38">
        <v>0</v>
      </c>
      <c s="32">
        <f>ROUND(ROUND(L278,2)*ROUND(G278,3),2)</f>
      </c>
      <c s="36" t="s">
        <v>56</v>
      </c>
      <c>
        <f>(M278*21)/100</f>
      </c>
      <c t="s">
        <v>28</v>
      </c>
    </row>
    <row r="279" spans="1:5" ht="63.75">
      <c r="A279" s="35" t="s">
        <v>57</v>
      </c>
      <c r="E279" s="39" t="s">
        <v>3739</v>
      </c>
    </row>
    <row r="280" spans="1:5" ht="12.75">
      <c r="A280" s="35" t="s">
        <v>58</v>
      </c>
      <c r="E280" s="40" t="s">
        <v>5</v>
      </c>
    </row>
    <row r="281" spans="1:5" ht="12.75">
      <c r="A281" t="s">
        <v>60</v>
      </c>
      <c r="E281" s="39" t="s">
        <v>5</v>
      </c>
    </row>
    <row r="282" spans="1:13" ht="12.75">
      <c r="A282" t="s">
        <v>47</v>
      </c>
      <c r="C282" s="31" t="s">
        <v>3740</v>
      </c>
      <c r="E282" s="33" t="s">
        <v>3741</v>
      </c>
      <c r="J282" s="32">
        <f>0</f>
      </c>
      <c s="32">
        <f>0</f>
      </c>
      <c s="32">
        <f>0+L283+L287+L291+L295+L299+L303+L307+L311+L315+L319+L323+L327+L331+L335+L339+L343+L347+L351+L355</f>
      </c>
      <c s="32">
        <f>0+M283+M287+M291+M295+M299+M303+M307+M311+M315+M319+M323+M327+M331+M335+M339+M343+M347+M351+M355</f>
      </c>
    </row>
    <row r="283" spans="1:16" ht="12.75">
      <c r="A283" t="s">
        <v>50</v>
      </c>
      <c s="34" t="s">
        <v>416</v>
      </c>
      <c s="34" t="s">
        <v>3742</v>
      </c>
      <c s="35" t="s">
        <v>5</v>
      </c>
      <c s="6" t="s">
        <v>3743</v>
      </c>
      <c s="36" t="s">
        <v>177</v>
      </c>
      <c s="37">
        <v>10</v>
      </c>
      <c s="36">
        <v>0</v>
      </c>
      <c s="36">
        <f>ROUND(G283*H283,6)</f>
      </c>
      <c r="L283" s="38">
        <v>0</v>
      </c>
      <c s="32">
        <f>ROUND(ROUND(L283,2)*ROUND(G283,3),2)</f>
      </c>
      <c s="36" t="s">
        <v>56</v>
      </c>
      <c>
        <f>(M283*21)/100</f>
      </c>
      <c t="s">
        <v>28</v>
      </c>
    </row>
    <row r="284" spans="1:5" ht="12.75">
      <c r="A284" s="35" t="s">
        <v>57</v>
      </c>
      <c r="E284" s="39" t="s">
        <v>3743</v>
      </c>
    </row>
    <row r="285" spans="1:5" ht="12.75">
      <c r="A285" s="35" t="s">
        <v>58</v>
      </c>
      <c r="E285" s="40" t="s">
        <v>5</v>
      </c>
    </row>
    <row r="286" spans="1:5" ht="12.75">
      <c r="A286" t="s">
        <v>60</v>
      </c>
      <c r="E286" s="39" t="s">
        <v>5</v>
      </c>
    </row>
    <row r="287" spans="1:16" ht="12.75">
      <c r="A287" t="s">
        <v>50</v>
      </c>
      <c s="34" t="s">
        <v>417</v>
      </c>
      <c s="34" t="s">
        <v>3744</v>
      </c>
      <c s="35" t="s">
        <v>5</v>
      </c>
      <c s="6" t="s">
        <v>3745</v>
      </c>
      <c s="36" t="s">
        <v>177</v>
      </c>
      <c s="37">
        <v>52</v>
      </c>
      <c s="36">
        <v>0</v>
      </c>
      <c s="36">
        <f>ROUND(G287*H287,6)</f>
      </c>
      <c r="L287" s="38">
        <v>0</v>
      </c>
      <c s="32">
        <f>ROUND(ROUND(L287,2)*ROUND(G287,3),2)</f>
      </c>
      <c s="36" t="s">
        <v>56</v>
      </c>
      <c>
        <f>(M287*21)/100</f>
      </c>
      <c t="s">
        <v>28</v>
      </c>
    </row>
    <row r="288" spans="1:5" ht="12.75">
      <c r="A288" s="35" t="s">
        <v>57</v>
      </c>
      <c r="E288" s="39" t="s">
        <v>3745</v>
      </c>
    </row>
    <row r="289" spans="1:5" ht="12.75">
      <c r="A289" s="35" t="s">
        <v>58</v>
      </c>
      <c r="E289" s="40" t="s">
        <v>5</v>
      </c>
    </row>
    <row r="290" spans="1:5" ht="12.75">
      <c r="A290" t="s">
        <v>60</v>
      </c>
      <c r="E290" s="39" t="s">
        <v>5</v>
      </c>
    </row>
    <row r="291" spans="1:16" ht="25.5">
      <c r="A291" t="s">
        <v>50</v>
      </c>
      <c s="34" t="s">
        <v>418</v>
      </c>
      <c s="34" t="s">
        <v>3746</v>
      </c>
      <c s="35" t="s">
        <v>5</v>
      </c>
      <c s="6" t="s">
        <v>3747</v>
      </c>
      <c s="36" t="s">
        <v>177</v>
      </c>
      <c s="37">
        <v>35</v>
      </c>
      <c s="36">
        <v>0</v>
      </c>
      <c s="36">
        <f>ROUND(G291*H291,6)</f>
      </c>
      <c r="L291" s="38">
        <v>0</v>
      </c>
      <c s="32">
        <f>ROUND(ROUND(L291,2)*ROUND(G291,3),2)</f>
      </c>
      <c s="36" t="s">
        <v>56</v>
      </c>
      <c>
        <f>(M291*21)/100</f>
      </c>
      <c t="s">
        <v>28</v>
      </c>
    </row>
    <row r="292" spans="1:5" ht="25.5">
      <c r="A292" s="35" t="s">
        <v>57</v>
      </c>
      <c r="E292" s="39" t="s">
        <v>3747</v>
      </c>
    </row>
    <row r="293" spans="1:5" ht="12.75">
      <c r="A293" s="35" t="s">
        <v>58</v>
      </c>
      <c r="E293" s="40" t="s">
        <v>5</v>
      </c>
    </row>
    <row r="294" spans="1:5" ht="12.75">
      <c r="A294" t="s">
        <v>60</v>
      </c>
      <c r="E294" s="39" t="s">
        <v>5</v>
      </c>
    </row>
    <row r="295" spans="1:16" ht="12.75">
      <c r="A295" t="s">
        <v>50</v>
      </c>
      <c s="34" t="s">
        <v>419</v>
      </c>
      <c s="34" t="s">
        <v>3748</v>
      </c>
      <c s="35" t="s">
        <v>5</v>
      </c>
      <c s="6" t="s">
        <v>3749</v>
      </c>
      <c s="36" t="s">
        <v>177</v>
      </c>
      <c s="37">
        <v>65</v>
      </c>
      <c s="36">
        <v>0</v>
      </c>
      <c s="36">
        <f>ROUND(G295*H295,6)</f>
      </c>
      <c r="L295" s="38">
        <v>0</v>
      </c>
      <c s="32">
        <f>ROUND(ROUND(L295,2)*ROUND(G295,3),2)</f>
      </c>
      <c s="36" t="s">
        <v>56</v>
      </c>
      <c>
        <f>(M295*21)/100</f>
      </c>
      <c t="s">
        <v>28</v>
      </c>
    </row>
    <row r="296" spans="1:5" ht="12.75">
      <c r="A296" s="35" t="s">
        <v>57</v>
      </c>
      <c r="E296" s="39" t="s">
        <v>3749</v>
      </c>
    </row>
    <row r="297" spans="1:5" ht="12.75">
      <c r="A297" s="35" t="s">
        <v>58</v>
      </c>
      <c r="E297" s="40" t="s">
        <v>5</v>
      </c>
    </row>
    <row r="298" spans="1:5" ht="12.75">
      <c r="A298" t="s">
        <v>60</v>
      </c>
      <c r="E298" s="39" t="s">
        <v>5</v>
      </c>
    </row>
    <row r="299" spans="1:16" ht="12.75">
      <c r="A299" t="s">
        <v>50</v>
      </c>
      <c s="34" t="s">
        <v>420</v>
      </c>
      <c s="34" t="s">
        <v>3750</v>
      </c>
      <c s="35" t="s">
        <v>5</v>
      </c>
      <c s="6" t="s">
        <v>3751</v>
      </c>
      <c s="36" t="s">
        <v>177</v>
      </c>
      <c s="37">
        <v>193</v>
      </c>
      <c s="36">
        <v>0</v>
      </c>
      <c s="36">
        <f>ROUND(G299*H299,6)</f>
      </c>
      <c r="L299" s="38">
        <v>0</v>
      </c>
      <c s="32">
        <f>ROUND(ROUND(L299,2)*ROUND(G299,3),2)</f>
      </c>
      <c s="36" t="s">
        <v>56</v>
      </c>
      <c>
        <f>(M299*21)/100</f>
      </c>
      <c t="s">
        <v>28</v>
      </c>
    </row>
    <row r="300" spans="1:5" ht="12.75">
      <c r="A300" s="35" t="s">
        <v>57</v>
      </c>
      <c r="E300" s="39" t="s">
        <v>3751</v>
      </c>
    </row>
    <row r="301" spans="1:5" ht="12.75">
      <c r="A301" s="35" t="s">
        <v>58</v>
      </c>
      <c r="E301" s="40" t="s">
        <v>5</v>
      </c>
    </row>
    <row r="302" spans="1:5" ht="12.75">
      <c r="A302" t="s">
        <v>60</v>
      </c>
      <c r="E302" s="39" t="s">
        <v>5</v>
      </c>
    </row>
    <row r="303" spans="1:16" ht="12.75">
      <c r="A303" t="s">
        <v>50</v>
      </c>
      <c s="34" t="s">
        <v>421</v>
      </c>
      <c s="34" t="s">
        <v>3752</v>
      </c>
      <c s="35" t="s">
        <v>5</v>
      </c>
      <c s="6" t="s">
        <v>3753</v>
      </c>
      <c s="36" t="s">
        <v>177</v>
      </c>
      <c s="37">
        <v>66</v>
      </c>
      <c s="36">
        <v>0</v>
      </c>
      <c s="36">
        <f>ROUND(G303*H303,6)</f>
      </c>
      <c r="L303" s="38">
        <v>0</v>
      </c>
      <c s="32">
        <f>ROUND(ROUND(L303,2)*ROUND(G303,3),2)</f>
      </c>
      <c s="36" t="s">
        <v>56</v>
      </c>
      <c>
        <f>(M303*21)/100</f>
      </c>
      <c t="s">
        <v>28</v>
      </c>
    </row>
    <row r="304" spans="1:5" ht="12.75">
      <c r="A304" s="35" t="s">
        <v>57</v>
      </c>
      <c r="E304" s="39" t="s">
        <v>3753</v>
      </c>
    </row>
    <row r="305" spans="1:5" ht="12.75">
      <c r="A305" s="35" t="s">
        <v>58</v>
      </c>
      <c r="E305" s="40" t="s">
        <v>5</v>
      </c>
    </row>
    <row r="306" spans="1:5" ht="12.75">
      <c r="A306" t="s">
        <v>60</v>
      </c>
      <c r="E306" s="39" t="s">
        <v>5</v>
      </c>
    </row>
    <row r="307" spans="1:16" ht="12.75">
      <c r="A307" t="s">
        <v>50</v>
      </c>
      <c s="34" t="s">
        <v>422</v>
      </c>
      <c s="34" t="s">
        <v>3754</v>
      </c>
      <c s="35" t="s">
        <v>5</v>
      </c>
      <c s="6" t="s">
        <v>3755</v>
      </c>
      <c s="36" t="s">
        <v>177</v>
      </c>
      <c s="37">
        <v>86</v>
      </c>
      <c s="36">
        <v>0</v>
      </c>
      <c s="36">
        <f>ROUND(G307*H307,6)</f>
      </c>
      <c r="L307" s="38">
        <v>0</v>
      </c>
      <c s="32">
        <f>ROUND(ROUND(L307,2)*ROUND(G307,3),2)</f>
      </c>
      <c s="36" t="s">
        <v>56</v>
      </c>
      <c>
        <f>(M307*21)/100</f>
      </c>
      <c t="s">
        <v>28</v>
      </c>
    </row>
    <row r="308" spans="1:5" ht="12.75">
      <c r="A308" s="35" t="s">
        <v>57</v>
      </c>
      <c r="E308" s="39" t="s">
        <v>3755</v>
      </c>
    </row>
    <row r="309" spans="1:5" ht="12.75">
      <c r="A309" s="35" t="s">
        <v>58</v>
      </c>
      <c r="E309" s="40" t="s">
        <v>5</v>
      </c>
    </row>
    <row r="310" spans="1:5" ht="12.75">
      <c r="A310" t="s">
        <v>60</v>
      </c>
      <c r="E310" s="39" t="s">
        <v>5</v>
      </c>
    </row>
    <row r="311" spans="1:16" ht="12.75">
      <c r="A311" t="s">
        <v>50</v>
      </c>
      <c s="34" t="s">
        <v>423</v>
      </c>
      <c s="34" t="s">
        <v>3756</v>
      </c>
      <c s="35" t="s">
        <v>5</v>
      </c>
      <c s="6" t="s">
        <v>3757</v>
      </c>
      <c s="36" t="s">
        <v>177</v>
      </c>
      <c s="37">
        <v>274</v>
      </c>
      <c s="36">
        <v>0</v>
      </c>
      <c s="36">
        <f>ROUND(G311*H311,6)</f>
      </c>
      <c r="L311" s="38">
        <v>0</v>
      </c>
      <c s="32">
        <f>ROUND(ROUND(L311,2)*ROUND(G311,3),2)</f>
      </c>
      <c s="36" t="s">
        <v>56</v>
      </c>
      <c>
        <f>(M311*21)/100</f>
      </c>
      <c t="s">
        <v>28</v>
      </c>
    </row>
    <row r="312" spans="1:5" ht="12.75">
      <c r="A312" s="35" t="s">
        <v>57</v>
      </c>
      <c r="E312" s="39" t="s">
        <v>3757</v>
      </c>
    </row>
    <row r="313" spans="1:5" ht="12.75">
      <c r="A313" s="35" t="s">
        <v>58</v>
      </c>
      <c r="E313" s="40" t="s">
        <v>5</v>
      </c>
    </row>
    <row r="314" spans="1:5" ht="12.75">
      <c r="A314" t="s">
        <v>60</v>
      </c>
      <c r="E314" s="39" t="s">
        <v>5</v>
      </c>
    </row>
    <row r="315" spans="1:16" ht="25.5">
      <c r="A315" t="s">
        <v>50</v>
      </c>
      <c s="34" t="s">
        <v>424</v>
      </c>
      <c s="34" t="s">
        <v>3758</v>
      </c>
      <c s="35" t="s">
        <v>5</v>
      </c>
      <c s="6" t="s">
        <v>3759</v>
      </c>
      <c s="36" t="s">
        <v>177</v>
      </c>
      <c s="37">
        <v>10</v>
      </c>
      <c s="36">
        <v>0</v>
      </c>
      <c s="36">
        <f>ROUND(G315*H315,6)</f>
      </c>
      <c r="L315" s="38">
        <v>0</v>
      </c>
      <c s="32">
        <f>ROUND(ROUND(L315,2)*ROUND(G315,3),2)</f>
      </c>
      <c s="36" t="s">
        <v>56</v>
      </c>
      <c>
        <f>(M315*21)/100</f>
      </c>
      <c t="s">
        <v>28</v>
      </c>
    </row>
    <row r="316" spans="1:5" ht="25.5">
      <c r="A316" s="35" t="s">
        <v>57</v>
      </c>
      <c r="E316" s="39" t="s">
        <v>3759</v>
      </c>
    </row>
    <row r="317" spans="1:5" ht="12.75">
      <c r="A317" s="35" t="s">
        <v>58</v>
      </c>
      <c r="E317" s="40" t="s">
        <v>5</v>
      </c>
    </row>
    <row r="318" spans="1:5" ht="12.75">
      <c r="A318" t="s">
        <v>60</v>
      </c>
      <c r="E318" s="39" t="s">
        <v>5</v>
      </c>
    </row>
    <row r="319" spans="1:16" ht="25.5">
      <c r="A319" t="s">
        <v>50</v>
      </c>
      <c s="34" t="s">
        <v>425</v>
      </c>
      <c s="34" t="s">
        <v>3760</v>
      </c>
      <c s="35" t="s">
        <v>5</v>
      </c>
      <c s="6" t="s">
        <v>3761</v>
      </c>
      <c s="36" t="s">
        <v>177</v>
      </c>
      <c s="37">
        <v>52</v>
      </c>
      <c s="36">
        <v>0</v>
      </c>
      <c s="36">
        <f>ROUND(G319*H319,6)</f>
      </c>
      <c r="L319" s="38">
        <v>0</v>
      </c>
      <c s="32">
        <f>ROUND(ROUND(L319,2)*ROUND(G319,3),2)</f>
      </c>
      <c s="36" t="s">
        <v>56</v>
      </c>
      <c>
        <f>(M319*21)/100</f>
      </c>
      <c t="s">
        <v>28</v>
      </c>
    </row>
    <row r="320" spans="1:5" ht="25.5">
      <c r="A320" s="35" t="s">
        <v>57</v>
      </c>
      <c r="E320" s="39" t="s">
        <v>3761</v>
      </c>
    </row>
    <row r="321" spans="1:5" ht="12.75">
      <c r="A321" s="35" t="s">
        <v>58</v>
      </c>
      <c r="E321" s="40" t="s">
        <v>5</v>
      </c>
    </row>
    <row r="322" spans="1:5" ht="12.75">
      <c r="A322" t="s">
        <v>60</v>
      </c>
      <c r="E322" s="39" t="s">
        <v>5</v>
      </c>
    </row>
    <row r="323" spans="1:16" ht="25.5">
      <c r="A323" t="s">
        <v>50</v>
      </c>
      <c s="34" t="s">
        <v>426</v>
      </c>
      <c s="34" t="s">
        <v>3762</v>
      </c>
      <c s="35" t="s">
        <v>5</v>
      </c>
      <c s="6" t="s">
        <v>3763</v>
      </c>
      <c s="36" t="s">
        <v>177</v>
      </c>
      <c s="37">
        <v>35</v>
      </c>
      <c s="36">
        <v>0</v>
      </c>
      <c s="36">
        <f>ROUND(G323*H323,6)</f>
      </c>
      <c r="L323" s="38">
        <v>0</v>
      </c>
      <c s="32">
        <f>ROUND(ROUND(L323,2)*ROUND(G323,3),2)</f>
      </c>
      <c s="36" t="s">
        <v>56</v>
      </c>
      <c>
        <f>(M323*21)/100</f>
      </c>
      <c t="s">
        <v>28</v>
      </c>
    </row>
    <row r="324" spans="1:5" ht="25.5">
      <c r="A324" s="35" t="s">
        <v>57</v>
      </c>
      <c r="E324" s="39" t="s">
        <v>3763</v>
      </c>
    </row>
    <row r="325" spans="1:5" ht="12.75">
      <c r="A325" s="35" t="s">
        <v>58</v>
      </c>
      <c r="E325" s="40" t="s">
        <v>5</v>
      </c>
    </row>
    <row r="326" spans="1:5" ht="12.75">
      <c r="A326" t="s">
        <v>60</v>
      </c>
      <c r="E326" s="39" t="s">
        <v>5</v>
      </c>
    </row>
    <row r="327" spans="1:16" ht="25.5">
      <c r="A327" t="s">
        <v>50</v>
      </c>
      <c s="34" t="s">
        <v>963</v>
      </c>
      <c s="34" t="s">
        <v>3764</v>
      </c>
      <c s="35" t="s">
        <v>5</v>
      </c>
      <c s="6" t="s">
        <v>3765</v>
      </c>
      <c s="36" t="s">
        <v>177</v>
      </c>
      <c s="37">
        <v>65</v>
      </c>
      <c s="36">
        <v>0</v>
      </c>
      <c s="36">
        <f>ROUND(G327*H327,6)</f>
      </c>
      <c r="L327" s="38">
        <v>0</v>
      </c>
      <c s="32">
        <f>ROUND(ROUND(L327,2)*ROUND(G327,3),2)</f>
      </c>
      <c s="36" t="s">
        <v>56</v>
      </c>
      <c>
        <f>(M327*21)/100</f>
      </c>
      <c t="s">
        <v>28</v>
      </c>
    </row>
    <row r="328" spans="1:5" ht="25.5">
      <c r="A328" s="35" t="s">
        <v>57</v>
      </c>
      <c r="E328" s="39" t="s">
        <v>3765</v>
      </c>
    </row>
    <row r="329" spans="1:5" ht="12.75">
      <c r="A329" s="35" t="s">
        <v>58</v>
      </c>
      <c r="E329" s="40" t="s">
        <v>5</v>
      </c>
    </row>
    <row r="330" spans="1:5" ht="12.75">
      <c r="A330" t="s">
        <v>60</v>
      </c>
      <c r="E330" s="39" t="s">
        <v>5</v>
      </c>
    </row>
    <row r="331" spans="1:16" ht="25.5">
      <c r="A331" t="s">
        <v>50</v>
      </c>
      <c s="34" t="s">
        <v>965</v>
      </c>
      <c s="34" t="s">
        <v>3766</v>
      </c>
      <c s="35" t="s">
        <v>5</v>
      </c>
      <c s="6" t="s">
        <v>3767</v>
      </c>
      <c s="36" t="s">
        <v>177</v>
      </c>
      <c s="37">
        <v>193</v>
      </c>
      <c s="36">
        <v>0</v>
      </c>
      <c s="36">
        <f>ROUND(G331*H331,6)</f>
      </c>
      <c r="L331" s="38">
        <v>0</v>
      </c>
      <c s="32">
        <f>ROUND(ROUND(L331,2)*ROUND(G331,3),2)</f>
      </c>
      <c s="36" t="s">
        <v>56</v>
      </c>
      <c>
        <f>(M331*21)/100</f>
      </c>
      <c t="s">
        <v>28</v>
      </c>
    </row>
    <row r="332" spans="1:5" ht="25.5">
      <c r="A332" s="35" t="s">
        <v>57</v>
      </c>
      <c r="E332" s="39" t="s">
        <v>3767</v>
      </c>
    </row>
    <row r="333" spans="1:5" ht="12.75">
      <c r="A333" s="35" t="s">
        <v>58</v>
      </c>
      <c r="E333" s="40" t="s">
        <v>5</v>
      </c>
    </row>
    <row r="334" spans="1:5" ht="12.75">
      <c r="A334" t="s">
        <v>60</v>
      </c>
      <c r="E334" s="39" t="s">
        <v>5</v>
      </c>
    </row>
    <row r="335" spans="1:16" ht="25.5">
      <c r="A335" t="s">
        <v>50</v>
      </c>
      <c s="34" t="s">
        <v>969</v>
      </c>
      <c s="34" t="s">
        <v>3768</v>
      </c>
      <c s="35" t="s">
        <v>5</v>
      </c>
      <c s="6" t="s">
        <v>3769</v>
      </c>
      <c s="36" t="s">
        <v>177</v>
      </c>
      <c s="37">
        <v>66</v>
      </c>
      <c s="36">
        <v>0</v>
      </c>
      <c s="36">
        <f>ROUND(G335*H335,6)</f>
      </c>
      <c r="L335" s="38">
        <v>0</v>
      </c>
      <c s="32">
        <f>ROUND(ROUND(L335,2)*ROUND(G335,3),2)</f>
      </c>
      <c s="36" t="s">
        <v>56</v>
      </c>
      <c>
        <f>(M335*21)/100</f>
      </c>
      <c t="s">
        <v>28</v>
      </c>
    </row>
    <row r="336" spans="1:5" ht="25.5">
      <c r="A336" s="35" t="s">
        <v>57</v>
      </c>
      <c r="E336" s="39" t="s">
        <v>3769</v>
      </c>
    </row>
    <row r="337" spans="1:5" ht="12.75">
      <c r="A337" s="35" t="s">
        <v>58</v>
      </c>
      <c r="E337" s="40" t="s">
        <v>5</v>
      </c>
    </row>
    <row r="338" spans="1:5" ht="12.75">
      <c r="A338" t="s">
        <v>60</v>
      </c>
      <c r="E338" s="39" t="s">
        <v>5</v>
      </c>
    </row>
    <row r="339" spans="1:16" ht="25.5">
      <c r="A339" t="s">
        <v>50</v>
      </c>
      <c s="34" t="s">
        <v>973</v>
      </c>
      <c s="34" t="s">
        <v>3770</v>
      </c>
      <c s="35" t="s">
        <v>5</v>
      </c>
      <c s="6" t="s">
        <v>3771</v>
      </c>
      <c s="36" t="s">
        <v>177</v>
      </c>
      <c s="37">
        <v>86</v>
      </c>
      <c s="36">
        <v>0</v>
      </c>
      <c s="36">
        <f>ROUND(G339*H339,6)</f>
      </c>
      <c r="L339" s="38">
        <v>0</v>
      </c>
      <c s="32">
        <f>ROUND(ROUND(L339,2)*ROUND(G339,3),2)</f>
      </c>
      <c s="36" t="s">
        <v>56</v>
      </c>
      <c>
        <f>(M339*21)/100</f>
      </c>
      <c t="s">
        <v>28</v>
      </c>
    </row>
    <row r="340" spans="1:5" ht="25.5">
      <c r="A340" s="35" t="s">
        <v>57</v>
      </c>
      <c r="E340" s="39" t="s">
        <v>3771</v>
      </c>
    </row>
    <row r="341" spans="1:5" ht="12.75">
      <c r="A341" s="35" t="s">
        <v>58</v>
      </c>
      <c r="E341" s="40" t="s">
        <v>5</v>
      </c>
    </row>
    <row r="342" spans="1:5" ht="12.75">
      <c r="A342" t="s">
        <v>60</v>
      </c>
      <c r="E342" s="39" t="s">
        <v>5</v>
      </c>
    </row>
    <row r="343" spans="1:16" ht="25.5">
      <c r="A343" t="s">
        <v>50</v>
      </c>
      <c s="34" t="s">
        <v>977</v>
      </c>
      <c s="34" t="s">
        <v>3772</v>
      </c>
      <c s="35" t="s">
        <v>5</v>
      </c>
      <c s="6" t="s">
        <v>3773</v>
      </c>
      <c s="36" t="s">
        <v>177</v>
      </c>
      <c s="37">
        <v>274</v>
      </c>
      <c s="36">
        <v>0</v>
      </c>
      <c s="36">
        <f>ROUND(G343*H343,6)</f>
      </c>
      <c r="L343" s="38">
        <v>0</v>
      </c>
      <c s="32">
        <f>ROUND(ROUND(L343,2)*ROUND(G343,3),2)</f>
      </c>
      <c s="36" t="s">
        <v>56</v>
      </c>
      <c>
        <f>(M343*21)/100</f>
      </c>
      <c t="s">
        <v>28</v>
      </c>
    </row>
    <row r="344" spans="1:5" ht="25.5">
      <c r="A344" s="35" t="s">
        <v>57</v>
      </c>
      <c r="E344" s="39" t="s">
        <v>3773</v>
      </c>
    </row>
    <row r="345" spans="1:5" ht="12.75">
      <c r="A345" s="35" t="s">
        <v>58</v>
      </c>
      <c r="E345" s="40" t="s">
        <v>5</v>
      </c>
    </row>
    <row r="346" spans="1:5" ht="12.75">
      <c r="A346" t="s">
        <v>60</v>
      </c>
      <c r="E346" s="39" t="s">
        <v>5</v>
      </c>
    </row>
    <row r="347" spans="1:16" ht="25.5">
      <c r="A347" t="s">
        <v>50</v>
      </c>
      <c s="34" t="s">
        <v>979</v>
      </c>
      <c s="34" t="s">
        <v>3774</v>
      </c>
      <c s="35" t="s">
        <v>5</v>
      </c>
      <c s="6" t="s">
        <v>3775</v>
      </c>
      <c s="36" t="s">
        <v>214</v>
      </c>
      <c s="37">
        <v>1</v>
      </c>
      <c s="36">
        <v>0</v>
      </c>
      <c s="36">
        <f>ROUND(G347*H347,6)</f>
      </c>
      <c r="L347" s="38">
        <v>0</v>
      </c>
      <c s="32">
        <f>ROUND(ROUND(L347,2)*ROUND(G347,3),2)</f>
      </c>
      <c s="36" t="s">
        <v>56</v>
      </c>
      <c>
        <f>(M347*21)/100</f>
      </c>
      <c t="s">
        <v>28</v>
      </c>
    </row>
    <row r="348" spans="1:5" ht="89.25">
      <c r="A348" s="35" t="s">
        <v>57</v>
      </c>
      <c r="E348" s="39" t="s">
        <v>3776</v>
      </c>
    </row>
    <row r="349" spans="1:5" ht="12.75">
      <c r="A349" s="35" t="s">
        <v>58</v>
      </c>
      <c r="E349" s="40" t="s">
        <v>5</v>
      </c>
    </row>
    <row r="350" spans="1:5" ht="12.75">
      <c r="A350" t="s">
        <v>60</v>
      </c>
      <c r="E350" s="39" t="s">
        <v>5</v>
      </c>
    </row>
    <row r="351" spans="1:16" ht="38.25">
      <c r="A351" t="s">
        <v>50</v>
      </c>
      <c s="34" t="s">
        <v>983</v>
      </c>
      <c s="34" t="s">
        <v>3777</v>
      </c>
      <c s="35" t="s">
        <v>5</v>
      </c>
      <c s="6" t="s">
        <v>3778</v>
      </c>
      <c s="36" t="s">
        <v>817</v>
      </c>
      <c s="37">
        <v>520</v>
      </c>
      <c s="36">
        <v>0</v>
      </c>
      <c s="36">
        <f>ROUND(G351*H351,6)</f>
      </c>
      <c r="L351" s="38">
        <v>0</v>
      </c>
      <c s="32">
        <f>ROUND(ROUND(L351,2)*ROUND(G351,3),2)</f>
      </c>
      <c s="36" t="s">
        <v>56</v>
      </c>
      <c>
        <f>(M351*21)/100</f>
      </c>
      <c t="s">
        <v>28</v>
      </c>
    </row>
    <row r="352" spans="1:5" ht="102">
      <c r="A352" s="35" t="s">
        <v>57</v>
      </c>
      <c r="E352" s="39" t="s">
        <v>3779</v>
      </c>
    </row>
    <row r="353" spans="1:5" ht="12.75">
      <c r="A353" s="35" t="s">
        <v>58</v>
      </c>
      <c r="E353" s="40" t="s">
        <v>5</v>
      </c>
    </row>
    <row r="354" spans="1:5" ht="12.75">
      <c r="A354" t="s">
        <v>60</v>
      </c>
      <c r="E354" s="39" t="s">
        <v>5</v>
      </c>
    </row>
    <row r="355" spans="1:16" ht="25.5">
      <c r="A355" t="s">
        <v>50</v>
      </c>
      <c s="34" t="s">
        <v>985</v>
      </c>
      <c s="34" t="s">
        <v>3780</v>
      </c>
      <c s="35" t="s">
        <v>5</v>
      </c>
      <c s="6" t="s">
        <v>3781</v>
      </c>
      <c s="36" t="s">
        <v>214</v>
      </c>
      <c s="37">
        <v>260</v>
      </c>
      <c s="36">
        <v>0</v>
      </c>
      <c s="36">
        <f>ROUND(G355*H355,6)</f>
      </c>
      <c r="L355" s="38">
        <v>0</v>
      </c>
      <c s="32">
        <f>ROUND(ROUND(L355,2)*ROUND(G355,3),2)</f>
      </c>
      <c s="36" t="s">
        <v>56</v>
      </c>
      <c>
        <f>(M355*21)/100</f>
      </c>
      <c t="s">
        <v>28</v>
      </c>
    </row>
    <row r="356" spans="1:5" ht="76.5">
      <c r="A356" s="35" t="s">
        <v>57</v>
      </c>
      <c r="E356" s="39" t="s">
        <v>3782</v>
      </c>
    </row>
    <row r="357" spans="1:5" ht="12.75">
      <c r="A357" s="35" t="s">
        <v>58</v>
      </c>
      <c r="E357" s="40" t="s">
        <v>5</v>
      </c>
    </row>
    <row r="358" spans="1:5" ht="12.75">
      <c r="A358" t="s">
        <v>60</v>
      </c>
      <c r="E3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3785</v>
      </c>
      <c r="E8" s="30" t="s">
        <v>3784</v>
      </c>
      <c r="J8" s="29">
        <f>0+J9+J42+J47+J72+J85</f>
      </c>
      <c s="29">
        <f>0+K9+K42+K47+K72+K85</f>
      </c>
      <c s="29">
        <f>0+L9+L42+L47+L72+L85</f>
      </c>
      <c s="29">
        <f>0+M9+M42+M47+M72+M85</f>
      </c>
    </row>
    <row r="9" spans="1:13" ht="12.75">
      <c r="A9" t="s">
        <v>47</v>
      </c>
      <c r="C9" s="31" t="s">
        <v>136</v>
      </c>
      <c r="E9" s="33" t="s">
        <v>3786</v>
      </c>
      <c r="J9" s="32">
        <f>0</f>
      </c>
      <c s="32">
        <f>0</f>
      </c>
      <c s="32">
        <f>0+L10+L14+L18+L22+L26+L30+L34+L38</f>
      </c>
      <c s="32">
        <f>0+M10+M14+M18+M22+M26+M30+M34+M38</f>
      </c>
    </row>
    <row r="10" spans="1:16" ht="25.5">
      <c r="A10" t="s">
        <v>50</v>
      </c>
      <c s="34" t="s">
        <v>215</v>
      </c>
      <c s="34" t="s">
        <v>3742</v>
      </c>
      <c s="35" t="s">
        <v>5</v>
      </c>
      <c s="6" t="s">
        <v>3787</v>
      </c>
      <c s="36" t="s">
        <v>177</v>
      </c>
      <c s="37">
        <v>24</v>
      </c>
      <c s="36">
        <v>0</v>
      </c>
      <c s="36">
        <f>ROUND(G10*H10,6)</f>
      </c>
      <c r="L10" s="38">
        <v>0</v>
      </c>
      <c s="32">
        <f>ROUND(ROUND(L10,2)*ROUND(G10,3),2)</f>
      </c>
      <c s="36" t="s">
        <v>56</v>
      </c>
      <c>
        <f>(M10*21)/100</f>
      </c>
      <c t="s">
        <v>28</v>
      </c>
    </row>
    <row r="11" spans="1:5" ht="25.5">
      <c r="A11" s="35" t="s">
        <v>57</v>
      </c>
      <c r="E11" s="39" t="s">
        <v>3787</v>
      </c>
    </row>
    <row r="12" spans="1:5" ht="12.75">
      <c r="A12" s="35" t="s">
        <v>58</v>
      </c>
      <c r="E12" s="40" t="s">
        <v>5</v>
      </c>
    </row>
    <row r="13" spans="1:5" ht="12.75">
      <c r="A13" t="s">
        <v>60</v>
      </c>
      <c r="E13" s="39" t="s">
        <v>5</v>
      </c>
    </row>
    <row r="14" spans="1:16" ht="25.5">
      <c r="A14" t="s">
        <v>50</v>
      </c>
      <c s="34" t="s">
        <v>218</v>
      </c>
      <c s="34" t="s">
        <v>3744</v>
      </c>
      <c s="35" t="s">
        <v>5</v>
      </c>
      <c s="6" t="s">
        <v>3788</v>
      </c>
      <c s="36" t="s">
        <v>177</v>
      </c>
      <c s="37">
        <v>24</v>
      </c>
      <c s="36">
        <v>0</v>
      </c>
      <c s="36">
        <f>ROUND(G14*H14,6)</f>
      </c>
      <c r="L14" s="38">
        <v>0</v>
      </c>
      <c s="32">
        <f>ROUND(ROUND(L14,2)*ROUND(G14,3),2)</f>
      </c>
      <c s="36" t="s">
        <v>56</v>
      </c>
      <c>
        <f>(M14*21)/100</f>
      </c>
      <c t="s">
        <v>28</v>
      </c>
    </row>
    <row r="15" spans="1:5" ht="25.5">
      <c r="A15" s="35" t="s">
        <v>57</v>
      </c>
      <c r="E15" s="39" t="s">
        <v>3788</v>
      </c>
    </row>
    <row r="16" spans="1:5" ht="12.75">
      <c r="A16" s="35" t="s">
        <v>58</v>
      </c>
      <c r="E16" s="40" t="s">
        <v>5</v>
      </c>
    </row>
    <row r="17" spans="1:5" ht="12.75">
      <c r="A17" t="s">
        <v>60</v>
      </c>
      <c r="E17" s="39" t="s">
        <v>5</v>
      </c>
    </row>
    <row r="18" spans="1:16" ht="25.5">
      <c r="A18" t="s">
        <v>50</v>
      </c>
      <c s="34" t="s">
        <v>221</v>
      </c>
      <c s="34" t="s">
        <v>3789</v>
      </c>
      <c s="35" t="s">
        <v>5</v>
      </c>
      <c s="6" t="s">
        <v>3790</v>
      </c>
      <c s="36" t="s">
        <v>177</v>
      </c>
      <c s="37">
        <v>12</v>
      </c>
      <c s="36">
        <v>0</v>
      </c>
      <c s="36">
        <f>ROUND(G18*H18,6)</f>
      </c>
      <c r="L18" s="38">
        <v>0</v>
      </c>
      <c s="32">
        <f>ROUND(ROUND(L18,2)*ROUND(G18,3),2)</f>
      </c>
      <c s="36" t="s">
        <v>56</v>
      </c>
      <c>
        <f>(M18*21)/100</f>
      </c>
      <c t="s">
        <v>28</v>
      </c>
    </row>
    <row r="19" spans="1:5" ht="25.5">
      <c r="A19" s="35" t="s">
        <v>57</v>
      </c>
      <c r="E19" s="39" t="s">
        <v>3790</v>
      </c>
    </row>
    <row r="20" spans="1:5" ht="12.75">
      <c r="A20" s="35" t="s">
        <v>58</v>
      </c>
      <c r="E20" s="40" t="s">
        <v>5</v>
      </c>
    </row>
    <row r="21" spans="1:5" ht="12.75">
      <c r="A21" t="s">
        <v>60</v>
      </c>
      <c r="E21" s="39" t="s">
        <v>5</v>
      </c>
    </row>
    <row r="22" spans="1:16" ht="25.5">
      <c r="A22" t="s">
        <v>50</v>
      </c>
      <c s="34" t="s">
        <v>224</v>
      </c>
      <c s="34" t="s">
        <v>3791</v>
      </c>
      <c s="35" t="s">
        <v>5</v>
      </c>
      <c s="6" t="s">
        <v>3792</v>
      </c>
      <c s="36" t="s">
        <v>177</v>
      </c>
      <c s="37">
        <v>12</v>
      </c>
      <c s="36">
        <v>0</v>
      </c>
      <c s="36">
        <f>ROUND(G22*H22,6)</f>
      </c>
      <c r="L22" s="38">
        <v>0</v>
      </c>
      <c s="32">
        <f>ROUND(ROUND(L22,2)*ROUND(G22,3),2)</f>
      </c>
      <c s="36" t="s">
        <v>56</v>
      </c>
      <c>
        <f>(M22*21)/100</f>
      </c>
      <c t="s">
        <v>28</v>
      </c>
    </row>
    <row r="23" spans="1:5" ht="25.5">
      <c r="A23" s="35" t="s">
        <v>57</v>
      </c>
      <c r="E23" s="39" t="s">
        <v>3792</v>
      </c>
    </row>
    <row r="24" spans="1:5" ht="12.75">
      <c r="A24" s="35" t="s">
        <v>58</v>
      </c>
      <c r="E24" s="40" t="s">
        <v>5</v>
      </c>
    </row>
    <row r="25" spans="1:5" ht="12.75">
      <c r="A25" t="s">
        <v>60</v>
      </c>
      <c r="E25" s="39" t="s">
        <v>5</v>
      </c>
    </row>
    <row r="26" spans="1:16" ht="25.5">
      <c r="A26" t="s">
        <v>50</v>
      </c>
      <c s="34" t="s">
        <v>227</v>
      </c>
      <c s="34" t="s">
        <v>3746</v>
      </c>
      <c s="35" t="s">
        <v>5</v>
      </c>
      <c s="6" t="s">
        <v>3793</v>
      </c>
      <c s="36" t="s">
        <v>177</v>
      </c>
      <c s="37">
        <v>36</v>
      </c>
      <c s="36">
        <v>0</v>
      </c>
      <c s="36">
        <f>ROUND(G26*H26,6)</f>
      </c>
      <c r="L26" s="38">
        <v>0</v>
      </c>
      <c s="32">
        <f>ROUND(ROUND(L26,2)*ROUND(G26,3),2)</f>
      </c>
      <c s="36" t="s">
        <v>56</v>
      </c>
      <c>
        <f>(M26*21)/100</f>
      </c>
      <c t="s">
        <v>28</v>
      </c>
    </row>
    <row r="27" spans="1:5" ht="89.25">
      <c r="A27" s="35" t="s">
        <v>57</v>
      </c>
      <c r="E27" s="39" t="s">
        <v>3794</v>
      </c>
    </row>
    <row r="28" spans="1:5" ht="12.75">
      <c r="A28" s="35" t="s">
        <v>58</v>
      </c>
      <c r="E28" s="40" t="s">
        <v>5</v>
      </c>
    </row>
    <row r="29" spans="1:5" ht="12.75">
      <c r="A29" t="s">
        <v>60</v>
      </c>
      <c r="E29" s="39" t="s">
        <v>5</v>
      </c>
    </row>
    <row r="30" spans="1:16" ht="12.75">
      <c r="A30" t="s">
        <v>50</v>
      </c>
      <c s="34" t="s">
        <v>230</v>
      </c>
      <c s="34" t="s">
        <v>3748</v>
      </c>
      <c s="35" t="s">
        <v>5</v>
      </c>
      <c s="6" t="s">
        <v>3795</v>
      </c>
      <c s="36" t="s">
        <v>817</v>
      </c>
      <c s="37">
        <v>5</v>
      </c>
      <c s="36">
        <v>0</v>
      </c>
      <c s="36">
        <f>ROUND(G30*H30,6)</f>
      </c>
      <c r="L30" s="38">
        <v>0</v>
      </c>
      <c s="32">
        <f>ROUND(ROUND(L30,2)*ROUND(G30,3),2)</f>
      </c>
      <c s="36" t="s">
        <v>56</v>
      </c>
      <c>
        <f>(M30*21)/100</f>
      </c>
      <c t="s">
        <v>28</v>
      </c>
    </row>
    <row r="31" spans="1:5" ht="12.75">
      <c r="A31" s="35" t="s">
        <v>57</v>
      </c>
      <c r="E31" s="39" t="s">
        <v>3795</v>
      </c>
    </row>
    <row r="32" spans="1:5" ht="12.75">
      <c r="A32" s="35" t="s">
        <v>58</v>
      </c>
      <c r="E32" s="40" t="s">
        <v>5</v>
      </c>
    </row>
    <row r="33" spans="1:5" ht="12.75">
      <c r="A33" t="s">
        <v>60</v>
      </c>
      <c r="E33" s="39" t="s">
        <v>5</v>
      </c>
    </row>
    <row r="34" spans="1:16" ht="25.5">
      <c r="A34" t="s">
        <v>50</v>
      </c>
      <c s="34" t="s">
        <v>233</v>
      </c>
      <c s="34" t="s">
        <v>3750</v>
      </c>
      <c s="35" t="s">
        <v>5</v>
      </c>
      <c s="6" t="s">
        <v>3781</v>
      </c>
      <c s="36" t="s">
        <v>214</v>
      </c>
      <c s="37">
        <v>28</v>
      </c>
      <c s="36">
        <v>0</v>
      </c>
      <c s="36">
        <f>ROUND(G34*H34,6)</f>
      </c>
      <c r="L34" s="38">
        <v>0</v>
      </c>
      <c s="32">
        <f>ROUND(ROUND(L34,2)*ROUND(G34,3),2)</f>
      </c>
      <c s="36" t="s">
        <v>56</v>
      </c>
      <c>
        <f>(M34*21)/100</f>
      </c>
      <c t="s">
        <v>28</v>
      </c>
    </row>
    <row r="35" spans="1:5" ht="76.5">
      <c r="A35" s="35" t="s">
        <v>57</v>
      </c>
      <c r="E35" s="39" t="s">
        <v>3796</v>
      </c>
    </row>
    <row r="36" spans="1:5" ht="12.75">
      <c r="A36" s="35" t="s">
        <v>58</v>
      </c>
      <c r="E36" s="40" t="s">
        <v>5</v>
      </c>
    </row>
    <row r="37" spans="1:5" ht="12.75">
      <c r="A37" t="s">
        <v>60</v>
      </c>
      <c r="E37" s="39" t="s">
        <v>5</v>
      </c>
    </row>
    <row r="38" spans="1:16" ht="25.5">
      <c r="A38" t="s">
        <v>50</v>
      </c>
      <c s="34" t="s">
        <v>237</v>
      </c>
      <c s="34" t="s">
        <v>3752</v>
      </c>
      <c s="35" t="s">
        <v>5</v>
      </c>
      <c s="6" t="s">
        <v>3797</v>
      </c>
      <c s="36" t="s">
        <v>817</v>
      </c>
      <c s="37">
        <v>90</v>
      </c>
      <c s="36">
        <v>0</v>
      </c>
      <c s="36">
        <f>ROUND(G38*H38,6)</f>
      </c>
      <c r="L38" s="38">
        <v>0</v>
      </c>
      <c s="32">
        <f>ROUND(ROUND(L38,2)*ROUND(G38,3),2)</f>
      </c>
      <c s="36" t="s">
        <v>56</v>
      </c>
      <c>
        <f>(M38*21)/100</f>
      </c>
      <c t="s">
        <v>28</v>
      </c>
    </row>
    <row r="39" spans="1:5" ht="89.25">
      <c r="A39" s="35" t="s">
        <v>57</v>
      </c>
      <c r="E39" s="39" t="s">
        <v>3798</v>
      </c>
    </row>
    <row r="40" spans="1:5" ht="12.75">
      <c r="A40" s="35" t="s">
        <v>58</v>
      </c>
      <c r="E40" s="40" t="s">
        <v>5</v>
      </c>
    </row>
    <row r="41" spans="1:5" ht="12.75">
      <c r="A41" t="s">
        <v>60</v>
      </c>
      <c r="E41" s="39" t="s">
        <v>5</v>
      </c>
    </row>
    <row r="42" spans="1:13" ht="12.75">
      <c r="A42" t="s">
        <v>47</v>
      </c>
      <c r="C42" s="31" t="s">
        <v>3677</v>
      </c>
      <c r="E42" s="33" t="s">
        <v>3678</v>
      </c>
      <c r="J42" s="32">
        <f>0</f>
      </c>
      <c s="32">
        <f>0</f>
      </c>
      <c s="32">
        <f>0+L43</f>
      </c>
      <c s="32">
        <f>0+M43</f>
      </c>
    </row>
    <row r="43" spans="1:16" ht="12.75">
      <c r="A43" t="s">
        <v>50</v>
      </c>
      <c s="34" t="s">
        <v>51</v>
      </c>
      <c s="34" t="s">
        <v>3679</v>
      </c>
      <c s="35" t="s">
        <v>5</v>
      </c>
      <c s="6" t="s">
        <v>3799</v>
      </c>
      <c s="36" t="s">
        <v>727</v>
      </c>
      <c s="37">
        <v>140</v>
      </c>
      <c s="36">
        <v>0</v>
      </c>
      <c s="36">
        <f>ROUND(G43*H43,6)</f>
      </c>
      <c r="L43" s="38">
        <v>0</v>
      </c>
      <c s="32">
        <f>ROUND(ROUND(L43,2)*ROUND(G43,3),2)</f>
      </c>
      <c s="36" t="s">
        <v>56</v>
      </c>
      <c>
        <f>(M43*21)/100</f>
      </c>
      <c t="s">
        <v>28</v>
      </c>
    </row>
    <row r="44" spans="1:5" ht="12.75">
      <c r="A44" s="35" t="s">
        <v>57</v>
      </c>
      <c r="E44" s="39" t="s">
        <v>3799</v>
      </c>
    </row>
    <row r="45" spans="1:5" ht="12.75">
      <c r="A45" s="35" t="s">
        <v>58</v>
      </c>
      <c r="E45" s="40" t="s">
        <v>5</v>
      </c>
    </row>
    <row r="46" spans="1:5" ht="12.75">
      <c r="A46" t="s">
        <v>60</v>
      </c>
      <c r="E46" s="39" t="s">
        <v>5</v>
      </c>
    </row>
    <row r="47" spans="1:13" ht="12.75">
      <c r="A47" t="s">
        <v>47</v>
      </c>
      <c r="C47" s="31" t="s">
        <v>3681</v>
      </c>
      <c r="E47" s="33" t="s">
        <v>3682</v>
      </c>
      <c r="J47" s="32">
        <f>0</f>
      </c>
      <c s="32">
        <f>0</f>
      </c>
      <c s="32">
        <f>0+L48+L52+L56+L60+L64+L68</f>
      </c>
      <c s="32">
        <f>0+M48+M52+M56+M60+M64+M68</f>
      </c>
    </row>
    <row r="48" spans="1:16" ht="12.75">
      <c r="A48" t="s">
        <v>50</v>
      </c>
      <c s="34" t="s">
        <v>28</v>
      </c>
      <c s="34" t="s">
        <v>3683</v>
      </c>
      <c s="35" t="s">
        <v>5</v>
      </c>
      <c s="6" t="s">
        <v>3800</v>
      </c>
      <c s="36" t="s">
        <v>727</v>
      </c>
      <c s="37">
        <v>24</v>
      </c>
      <c s="36">
        <v>0</v>
      </c>
      <c s="36">
        <f>ROUND(G48*H48,6)</f>
      </c>
      <c r="L48" s="38">
        <v>0</v>
      </c>
      <c s="32">
        <f>ROUND(ROUND(L48,2)*ROUND(G48,3),2)</f>
      </c>
      <c s="36" t="s">
        <v>56</v>
      </c>
      <c>
        <f>(M48*21)/100</f>
      </c>
      <c t="s">
        <v>28</v>
      </c>
    </row>
    <row r="49" spans="1:5" ht="12.75">
      <c r="A49" s="35" t="s">
        <v>57</v>
      </c>
      <c r="E49" s="39" t="s">
        <v>3800</v>
      </c>
    </row>
    <row r="50" spans="1:5" ht="12.75">
      <c r="A50" s="35" t="s">
        <v>58</v>
      </c>
      <c r="E50" s="40" t="s">
        <v>5</v>
      </c>
    </row>
    <row r="51" spans="1:5" ht="12.75">
      <c r="A51" t="s">
        <v>60</v>
      </c>
      <c r="E51" s="39" t="s">
        <v>5</v>
      </c>
    </row>
    <row r="52" spans="1:16" ht="12.75">
      <c r="A52" t="s">
        <v>50</v>
      </c>
      <c s="34" t="s">
        <v>26</v>
      </c>
      <c s="34" t="s">
        <v>3685</v>
      </c>
      <c s="35" t="s">
        <v>5</v>
      </c>
      <c s="6" t="s">
        <v>3801</v>
      </c>
      <c s="36" t="s">
        <v>727</v>
      </c>
      <c s="37">
        <v>24</v>
      </c>
      <c s="36">
        <v>0</v>
      </c>
      <c s="36">
        <f>ROUND(G52*H52,6)</f>
      </c>
      <c r="L52" s="38">
        <v>0</v>
      </c>
      <c s="32">
        <f>ROUND(ROUND(L52,2)*ROUND(G52,3),2)</f>
      </c>
      <c s="36" t="s">
        <v>56</v>
      </c>
      <c>
        <f>(M52*21)/100</f>
      </c>
      <c t="s">
        <v>28</v>
      </c>
    </row>
    <row r="53" spans="1:5" ht="12.75">
      <c r="A53" s="35" t="s">
        <v>57</v>
      </c>
      <c r="E53" s="39" t="s">
        <v>3801</v>
      </c>
    </row>
    <row r="54" spans="1:5" ht="12.75">
      <c r="A54" s="35" t="s">
        <v>58</v>
      </c>
      <c r="E54" s="40" t="s">
        <v>5</v>
      </c>
    </row>
    <row r="55" spans="1:5" ht="12.75">
      <c r="A55" t="s">
        <v>60</v>
      </c>
      <c r="E55" s="39" t="s">
        <v>5</v>
      </c>
    </row>
    <row r="56" spans="1:16" ht="12.75">
      <c r="A56" t="s">
        <v>50</v>
      </c>
      <c s="34" t="s">
        <v>70</v>
      </c>
      <c s="34" t="s">
        <v>3687</v>
      </c>
      <c s="35" t="s">
        <v>5</v>
      </c>
      <c s="6" t="s">
        <v>3688</v>
      </c>
      <c s="36" t="s">
        <v>727</v>
      </c>
      <c s="37">
        <v>6</v>
      </c>
      <c s="36">
        <v>0</v>
      </c>
      <c s="36">
        <f>ROUND(G56*H56,6)</f>
      </c>
      <c r="L56" s="38">
        <v>0</v>
      </c>
      <c s="32">
        <f>ROUND(ROUND(L56,2)*ROUND(G56,3),2)</f>
      </c>
      <c s="36" t="s">
        <v>56</v>
      </c>
      <c>
        <f>(M56*21)/100</f>
      </c>
      <c t="s">
        <v>28</v>
      </c>
    </row>
    <row r="57" spans="1:5" ht="12.75">
      <c r="A57" s="35" t="s">
        <v>57</v>
      </c>
      <c r="E57" s="39" t="s">
        <v>3688</v>
      </c>
    </row>
    <row r="58" spans="1:5" ht="12.75">
      <c r="A58" s="35" t="s">
        <v>58</v>
      </c>
      <c r="E58" s="40" t="s">
        <v>5</v>
      </c>
    </row>
    <row r="59" spans="1:5" ht="12.75">
      <c r="A59" t="s">
        <v>60</v>
      </c>
      <c r="E59" s="39" t="s">
        <v>5</v>
      </c>
    </row>
    <row r="60" spans="1:16" ht="12.75">
      <c r="A60" t="s">
        <v>50</v>
      </c>
      <c s="34" t="s">
        <v>75</v>
      </c>
      <c s="34" t="s">
        <v>3689</v>
      </c>
      <c s="35" t="s">
        <v>5</v>
      </c>
      <c s="6" t="s">
        <v>3690</v>
      </c>
      <c s="36" t="s">
        <v>214</v>
      </c>
      <c s="37">
        <v>1</v>
      </c>
      <c s="36">
        <v>0</v>
      </c>
      <c s="36">
        <f>ROUND(G60*H60,6)</f>
      </c>
      <c r="L60" s="38">
        <v>0</v>
      </c>
      <c s="32">
        <f>ROUND(ROUND(L60,2)*ROUND(G60,3),2)</f>
      </c>
      <c s="36" t="s">
        <v>56</v>
      </c>
      <c>
        <f>(M60*21)/100</f>
      </c>
      <c t="s">
        <v>28</v>
      </c>
    </row>
    <row r="61" spans="1:5" ht="12.75">
      <c r="A61" s="35" t="s">
        <v>57</v>
      </c>
      <c r="E61" s="39" t="s">
        <v>3690</v>
      </c>
    </row>
    <row r="62" spans="1:5" ht="12.75">
      <c r="A62" s="35" t="s">
        <v>58</v>
      </c>
      <c r="E62" s="40" t="s">
        <v>5</v>
      </c>
    </row>
    <row r="63" spans="1:5" ht="12.75">
      <c r="A63" t="s">
        <v>60</v>
      </c>
      <c r="E63" s="39" t="s">
        <v>5</v>
      </c>
    </row>
    <row r="64" spans="1:16" ht="12.75">
      <c r="A64" t="s">
        <v>50</v>
      </c>
      <c s="34" t="s">
        <v>27</v>
      </c>
      <c s="34" t="s">
        <v>3691</v>
      </c>
      <c s="35" t="s">
        <v>5</v>
      </c>
      <c s="6" t="s">
        <v>3802</v>
      </c>
      <c s="36" t="s">
        <v>214</v>
      </c>
      <c s="37">
        <v>1</v>
      </c>
      <c s="36">
        <v>0</v>
      </c>
      <c s="36">
        <f>ROUND(G64*H64,6)</f>
      </c>
      <c r="L64" s="38">
        <v>0</v>
      </c>
      <c s="32">
        <f>ROUND(ROUND(L64,2)*ROUND(G64,3),2)</f>
      </c>
      <c s="36" t="s">
        <v>56</v>
      </c>
      <c>
        <f>(M64*21)/100</f>
      </c>
      <c t="s">
        <v>28</v>
      </c>
    </row>
    <row r="65" spans="1:5" ht="12.75">
      <c r="A65" s="35" t="s">
        <v>57</v>
      </c>
      <c r="E65" s="39" t="s">
        <v>3802</v>
      </c>
    </row>
    <row r="66" spans="1:5" ht="12.75">
      <c r="A66" s="35" t="s">
        <v>58</v>
      </c>
      <c r="E66" s="40" t="s">
        <v>5</v>
      </c>
    </row>
    <row r="67" spans="1:5" ht="12.75">
      <c r="A67" t="s">
        <v>60</v>
      </c>
      <c r="E67" s="39" t="s">
        <v>5</v>
      </c>
    </row>
    <row r="68" spans="1:16" ht="12.75">
      <c r="A68" t="s">
        <v>50</v>
      </c>
      <c s="34" t="s">
        <v>84</v>
      </c>
      <c s="34" t="s">
        <v>3803</v>
      </c>
      <c s="35" t="s">
        <v>5</v>
      </c>
      <c s="6" t="s">
        <v>3692</v>
      </c>
      <c s="36" t="s">
        <v>214</v>
      </c>
      <c s="37">
        <v>1</v>
      </c>
      <c s="36">
        <v>0</v>
      </c>
      <c s="36">
        <f>ROUND(G68*H68,6)</f>
      </c>
      <c r="L68" s="38">
        <v>0</v>
      </c>
      <c s="32">
        <f>ROUND(ROUND(L68,2)*ROUND(G68,3),2)</f>
      </c>
      <c s="36" t="s">
        <v>56</v>
      </c>
      <c>
        <f>(M68*21)/100</f>
      </c>
      <c t="s">
        <v>28</v>
      </c>
    </row>
    <row r="69" spans="1:5" ht="12.75">
      <c r="A69" s="35" t="s">
        <v>57</v>
      </c>
      <c r="E69" s="39" t="s">
        <v>3692</v>
      </c>
    </row>
    <row r="70" spans="1:5" ht="12.75">
      <c r="A70" s="35" t="s">
        <v>58</v>
      </c>
      <c r="E70" s="40" t="s">
        <v>5</v>
      </c>
    </row>
    <row r="71" spans="1:5" ht="12.75">
      <c r="A71" t="s">
        <v>60</v>
      </c>
      <c r="E71" s="39" t="s">
        <v>5</v>
      </c>
    </row>
    <row r="72" spans="1:13" ht="12.75">
      <c r="A72" t="s">
        <v>47</v>
      </c>
      <c r="C72" s="31" t="s">
        <v>3693</v>
      </c>
      <c r="E72" s="33" t="s">
        <v>149</v>
      </c>
      <c r="J72" s="32">
        <f>0</f>
      </c>
      <c s="32">
        <f>0</f>
      </c>
      <c s="32">
        <f>0+L73+L77+L81</f>
      </c>
      <c s="32">
        <f>0+M73+M77+M81</f>
      </c>
    </row>
    <row r="73" spans="1:16" ht="25.5">
      <c r="A73" t="s">
        <v>50</v>
      </c>
      <c s="34" t="s">
        <v>89</v>
      </c>
      <c s="34" t="s">
        <v>3694</v>
      </c>
      <c s="35" t="s">
        <v>5</v>
      </c>
      <c s="6" t="s">
        <v>3804</v>
      </c>
      <c s="36" t="s">
        <v>532</v>
      </c>
      <c s="37">
        <v>20</v>
      </c>
      <c s="36">
        <v>0</v>
      </c>
      <c s="36">
        <f>ROUND(G73*H73,6)</f>
      </c>
      <c r="L73" s="38">
        <v>0</v>
      </c>
      <c s="32">
        <f>ROUND(ROUND(L73,2)*ROUND(G73,3),2)</f>
      </c>
      <c s="36" t="s">
        <v>56</v>
      </c>
      <c>
        <f>(M73*21)/100</f>
      </c>
      <c t="s">
        <v>28</v>
      </c>
    </row>
    <row r="74" spans="1:5" ht="25.5">
      <c r="A74" s="35" t="s">
        <v>57</v>
      </c>
      <c r="E74" s="39" t="s">
        <v>3804</v>
      </c>
    </row>
    <row r="75" spans="1:5" ht="12.75">
      <c r="A75" s="35" t="s">
        <v>58</v>
      </c>
      <c r="E75" s="40" t="s">
        <v>5</v>
      </c>
    </row>
    <row r="76" spans="1:5" ht="12.75">
      <c r="A76" t="s">
        <v>60</v>
      </c>
      <c r="E76" s="39" t="s">
        <v>5</v>
      </c>
    </row>
    <row r="77" spans="1:16" ht="25.5">
      <c r="A77" t="s">
        <v>50</v>
      </c>
      <c s="34" t="s">
        <v>94</v>
      </c>
      <c s="34" t="s">
        <v>3696</v>
      </c>
      <c s="35" t="s">
        <v>5</v>
      </c>
      <c s="6" t="s">
        <v>3805</v>
      </c>
      <c s="36" t="s">
        <v>55</v>
      </c>
      <c s="37">
        <v>0.07</v>
      </c>
      <c s="36">
        <v>0</v>
      </c>
      <c s="36">
        <f>ROUND(G77*H77,6)</f>
      </c>
      <c r="L77" s="38">
        <v>0</v>
      </c>
      <c s="32">
        <f>ROUND(ROUND(L77,2)*ROUND(G77,3),2)</f>
      </c>
      <c s="36" t="s">
        <v>56</v>
      </c>
      <c>
        <f>(M77*21)/100</f>
      </c>
      <c t="s">
        <v>28</v>
      </c>
    </row>
    <row r="78" spans="1:5" ht="38.25">
      <c r="A78" s="35" t="s">
        <v>57</v>
      </c>
      <c r="E78" s="39" t="s">
        <v>3806</v>
      </c>
    </row>
    <row r="79" spans="1:5" ht="12.75">
      <c r="A79" s="35" t="s">
        <v>58</v>
      </c>
      <c r="E79" s="40" t="s">
        <v>5</v>
      </c>
    </row>
    <row r="80" spans="1:5" ht="12.75">
      <c r="A80" t="s">
        <v>60</v>
      </c>
      <c r="E80" s="39" t="s">
        <v>5</v>
      </c>
    </row>
    <row r="81" spans="1:16" ht="25.5">
      <c r="A81" t="s">
        <v>50</v>
      </c>
      <c s="34" t="s">
        <v>99</v>
      </c>
      <c s="34" t="s">
        <v>71</v>
      </c>
      <c s="35" t="s">
        <v>72</v>
      </c>
      <c s="6" t="s">
        <v>1020</v>
      </c>
      <c s="36" t="s">
        <v>55</v>
      </c>
      <c s="37">
        <v>0.07</v>
      </c>
      <c s="36">
        <v>0</v>
      </c>
      <c s="36">
        <f>ROUND(G81*H81,6)</f>
      </c>
      <c r="L81" s="38">
        <v>0</v>
      </c>
      <c s="32">
        <f>ROUND(ROUND(L81,2)*ROUND(G81,3),2)</f>
      </c>
      <c s="36" t="s">
        <v>256</v>
      </c>
      <c>
        <f>(M81*21)/100</f>
      </c>
      <c t="s">
        <v>28</v>
      </c>
    </row>
    <row r="82" spans="1:5" ht="25.5">
      <c r="A82" s="35" t="s">
        <v>57</v>
      </c>
      <c r="E82" s="39" t="s">
        <v>1020</v>
      </c>
    </row>
    <row r="83" spans="1:5" ht="25.5">
      <c r="A83" s="35" t="s">
        <v>58</v>
      </c>
      <c r="E83" s="40" t="s">
        <v>3807</v>
      </c>
    </row>
    <row r="84" spans="1:5" ht="102">
      <c r="A84" t="s">
        <v>60</v>
      </c>
      <c r="E84" s="39" t="s">
        <v>258</v>
      </c>
    </row>
    <row r="85" spans="1:13" ht="12.75">
      <c r="A85" t="s">
        <v>47</v>
      </c>
      <c r="C85" s="31" t="s">
        <v>3700</v>
      </c>
      <c r="E85" s="33" t="s">
        <v>3808</v>
      </c>
      <c r="J85" s="32">
        <f>0</f>
      </c>
      <c s="32">
        <f>0</f>
      </c>
      <c s="32">
        <f>0+L86+L90+L94+L98+L102+L106</f>
      </c>
      <c s="32">
        <f>0+M86+M90+M94+M98+M102+M106</f>
      </c>
    </row>
    <row r="86" spans="1:16" ht="38.25">
      <c r="A86" t="s">
        <v>50</v>
      </c>
      <c s="34" t="s">
        <v>105</v>
      </c>
      <c s="34" t="s">
        <v>3702</v>
      </c>
      <c s="35" t="s">
        <v>5</v>
      </c>
      <c s="6" t="s">
        <v>3809</v>
      </c>
      <c s="36" t="s">
        <v>214</v>
      </c>
      <c s="37">
        <v>2</v>
      </c>
      <c s="36">
        <v>0</v>
      </c>
      <c s="36">
        <f>ROUND(G86*H86,6)</f>
      </c>
      <c r="L86" s="38">
        <v>0</v>
      </c>
      <c s="32">
        <f>ROUND(ROUND(L86,2)*ROUND(G86,3),2)</f>
      </c>
      <c s="36" t="s">
        <v>56</v>
      </c>
      <c>
        <f>(M86*21)/100</f>
      </c>
      <c t="s">
        <v>28</v>
      </c>
    </row>
    <row r="87" spans="1:5" ht="51">
      <c r="A87" s="35" t="s">
        <v>57</v>
      </c>
      <c r="E87" s="39" t="s">
        <v>3810</v>
      </c>
    </row>
    <row r="88" spans="1:5" ht="12.75">
      <c r="A88" s="35" t="s">
        <v>58</v>
      </c>
      <c r="E88" s="40" t="s">
        <v>5</v>
      </c>
    </row>
    <row r="89" spans="1:5" ht="12.75">
      <c r="A89" t="s">
        <v>60</v>
      </c>
      <c r="E89" s="39" t="s">
        <v>5</v>
      </c>
    </row>
    <row r="90" spans="1:16" ht="25.5">
      <c r="A90" t="s">
        <v>50</v>
      </c>
      <c s="34" t="s">
        <v>111</v>
      </c>
      <c s="34" t="s">
        <v>3705</v>
      </c>
      <c s="35" t="s">
        <v>5</v>
      </c>
      <c s="6" t="s">
        <v>3811</v>
      </c>
      <c s="36" t="s">
        <v>214</v>
      </c>
      <c s="37">
        <v>2</v>
      </c>
      <c s="36">
        <v>0</v>
      </c>
      <c s="36">
        <f>ROUND(G90*H90,6)</f>
      </c>
      <c r="L90" s="38">
        <v>0</v>
      </c>
      <c s="32">
        <f>ROUND(ROUND(L90,2)*ROUND(G90,3),2)</f>
      </c>
      <c s="36" t="s">
        <v>56</v>
      </c>
      <c>
        <f>(M90*21)/100</f>
      </c>
      <c t="s">
        <v>28</v>
      </c>
    </row>
    <row r="91" spans="1:5" ht="63.75">
      <c r="A91" s="35" t="s">
        <v>57</v>
      </c>
      <c r="E91" s="39" t="s">
        <v>3812</v>
      </c>
    </row>
    <row r="92" spans="1:5" ht="12.75">
      <c r="A92" s="35" t="s">
        <v>58</v>
      </c>
      <c r="E92" s="40" t="s">
        <v>5</v>
      </c>
    </row>
    <row r="93" spans="1:5" ht="12.75">
      <c r="A93" t="s">
        <v>60</v>
      </c>
      <c r="E93" s="39" t="s">
        <v>5</v>
      </c>
    </row>
    <row r="94" spans="1:16" ht="38.25">
      <c r="A94" t="s">
        <v>50</v>
      </c>
      <c s="34" t="s">
        <v>117</v>
      </c>
      <c s="34" t="s">
        <v>3708</v>
      </c>
      <c s="35" t="s">
        <v>5</v>
      </c>
      <c s="6" t="s">
        <v>3813</v>
      </c>
      <c s="36" t="s">
        <v>214</v>
      </c>
      <c s="37">
        <v>1</v>
      </c>
      <c s="36">
        <v>0</v>
      </c>
      <c s="36">
        <f>ROUND(G94*H94,6)</f>
      </c>
      <c r="L94" s="38">
        <v>0</v>
      </c>
      <c s="32">
        <f>ROUND(ROUND(L94,2)*ROUND(G94,3),2)</f>
      </c>
      <c s="36" t="s">
        <v>56</v>
      </c>
      <c>
        <f>(M94*21)/100</f>
      </c>
      <c t="s">
        <v>28</v>
      </c>
    </row>
    <row r="95" spans="1:5" ht="51">
      <c r="A95" s="35" t="s">
        <v>57</v>
      </c>
      <c r="E95" s="39" t="s">
        <v>3814</v>
      </c>
    </row>
    <row r="96" spans="1:5" ht="12.75">
      <c r="A96" s="35" t="s">
        <v>58</v>
      </c>
      <c r="E96" s="40" t="s">
        <v>5</v>
      </c>
    </row>
    <row r="97" spans="1:5" ht="12.75">
      <c r="A97" t="s">
        <v>60</v>
      </c>
      <c r="E97" s="39" t="s">
        <v>5</v>
      </c>
    </row>
    <row r="98" spans="1:16" ht="25.5">
      <c r="A98" t="s">
        <v>50</v>
      </c>
      <c s="34" t="s">
        <v>122</v>
      </c>
      <c s="34" t="s">
        <v>3710</v>
      </c>
      <c s="35" t="s">
        <v>5</v>
      </c>
      <c s="6" t="s">
        <v>3815</v>
      </c>
      <c s="36" t="s">
        <v>214</v>
      </c>
      <c s="37">
        <v>1</v>
      </c>
      <c s="36">
        <v>0</v>
      </c>
      <c s="36">
        <f>ROUND(G98*H98,6)</f>
      </c>
      <c r="L98" s="38">
        <v>0</v>
      </c>
      <c s="32">
        <f>ROUND(ROUND(L98,2)*ROUND(G98,3),2)</f>
      </c>
      <c s="36" t="s">
        <v>56</v>
      </c>
      <c>
        <f>(M98*21)/100</f>
      </c>
      <c t="s">
        <v>28</v>
      </c>
    </row>
    <row r="99" spans="1:5" ht="63.75">
      <c r="A99" s="35" t="s">
        <v>57</v>
      </c>
      <c r="E99" s="39" t="s">
        <v>3816</v>
      </c>
    </row>
    <row r="100" spans="1:5" ht="12.75">
      <c r="A100" s="35" t="s">
        <v>58</v>
      </c>
      <c r="E100" s="40" t="s">
        <v>5</v>
      </c>
    </row>
    <row r="101" spans="1:5" ht="12.75">
      <c r="A101" t="s">
        <v>60</v>
      </c>
      <c r="E101" s="39" t="s">
        <v>5</v>
      </c>
    </row>
    <row r="102" spans="1:16" ht="38.25">
      <c r="A102" t="s">
        <v>50</v>
      </c>
      <c s="34" t="s">
        <v>127</v>
      </c>
      <c s="34" t="s">
        <v>3712</v>
      </c>
      <c s="35" t="s">
        <v>5</v>
      </c>
      <c s="6" t="s">
        <v>3817</v>
      </c>
      <c s="36" t="s">
        <v>214</v>
      </c>
      <c s="37">
        <v>1</v>
      </c>
      <c s="36">
        <v>0</v>
      </c>
      <c s="36">
        <f>ROUND(G102*H102,6)</f>
      </c>
      <c r="L102" s="38">
        <v>0</v>
      </c>
      <c s="32">
        <f>ROUND(ROUND(L102,2)*ROUND(G102,3),2)</f>
      </c>
      <c s="36" t="s">
        <v>56</v>
      </c>
      <c>
        <f>(M102*21)/100</f>
      </c>
      <c t="s">
        <v>28</v>
      </c>
    </row>
    <row r="103" spans="1:5" ht="51">
      <c r="A103" s="35" t="s">
        <v>57</v>
      </c>
      <c r="E103" s="39" t="s">
        <v>3818</v>
      </c>
    </row>
    <row r="104" spans="1:5" ht="12.75">
      <c r="A104" s="35" t="s">
        <v>58</v>
      </c>
      <c r="E104" s="40" t="s">
        <v>5</v>
      </c>
    </row>
    <row r="105" spans="1:5" ht="12.75">
      <c r="A105" t="s">
        <v>60</v>
      </c>
      <c r="E105" s="39" t="s">
        <v>5</v>
      </c>
    </row>
    <row r="106" spans="1:16" ht="25.5">
      <c r="A106" t="s">
        <v>50</v>
      </c>
      <c s="34" t="s">
        <v>211</v>
      </c>
      <c s="34" t="s">
        <v>3714</v>
      </c>
      <c s="35" t="s">
        <v>5</v>
      </c>
      <c s="6" t="s">
        <v>3819</v>
      </c>
      <c s="36" t="s">
        <v>214</v>
      </c>
      <c s="37">
        <v>1</v>
      </c>
      <c s="36">
        <v>0</v>
      </c>
      <c s="36">
        <f>ROUND(G106*H106,6)</f>
      </c>
      <c r="L106" s="38">
        <v>0</v>
      </c>
      <c s="32">
        <f>ROUND(ROUND(L106,2)*ROUND(G106,3),2)</f>
      </c>
      <c s="36" t="s">
        <v>56</v>
      </c>
      <c>
        <f>(M106*21)/100</f>
      </c>
      <c t="s">
        <v>28</v>
      </c>
    </row>
    <row r="107" spans="1:5" ht="63.75">
      <c r="A107" s="35" t="s">
        <v>57</v>
      </c>
      <c r="E107" s="39" t="s">
        <v>3820</v>
      </c>
    </row>
    <row r="108" spans="1:5" ht="12.75">
      <c r="A108" s="35" t="s">
        <v>58</v>
      </c>
      <c r="E108" s="40" t="s">
        <v>5</v>
      </c>
    </row>
    <row r="109" spans="1:5" ht="12.75">
      <c r="A109" t="s">
        <v>60</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3823</v>
      </c>
      <c r="E8" s="30" t="s">
        <v>3822</v>
      </c>
      <c r="J8" s="29">
        <f>0+J9+J14+J35+J40+J65</f>
      </c>
      <c s="29">
        <f>0+K9+K14+K35+K40+K65</f>
      </c>
      <c s="29">
        <f>0+L9+L14+L35+L40+L65</f>
      </c>
      <c s="29">
        <f>0+M9+M14+M35+M40+M65</f>
      </c>
    </row>
    <row r="9" spans="1:13" ht="12.75">
      <c r="A9" t="s">
        <v>47</v>
      </c>
      <c r="C9" s="31" t="s">
        <v>3677</v>
      </c>
      <c r="E9" s="33" t="s">
        <v>3678</v>
      </c>
      <c r="J9" s="32">
        <f>0</f>
      </c>
      <c s="32">
        <f>0</f>
      </c>
      <c s="32">
        <f>0+L10</f>
      </c>
      <c s="32">
        <f>0+M10</f>
      </c>
    </row>
    <row r="10" spans="1:16" ht="12.75">
      <c r="A10" t="s">
        <v>50</v>
      </c>
      <c s="34" t="s">
        <v>51</v>
      </c>
      <c s="34" t="s">
        <v>3679</v>
      </c>
      <c s="35" t="s">
        <v>5</v>
      </c>
      <c s="6" t="s">
        <v>3824</v>
      </c>
      <c s="36" t="s">
        <v>727</v>
      </c>
      <c s="37">
        <v>325</v>
      </c>
      <c s="36">
        <v>0</v>
      </c>
      <c s="36">
        <f>ROUND(G10*H10,6)</f>
      </c>
      <c r="L10" s="38">
        <v>0</v>
      </c>
      <c s="32">
        <f>ROUND(ROUND(L10,2)*ROUND(G10,3),2)</f>
      </c>
      <c s="36" t="s">
        <v>56</v>
      </c>
      <c>
        <f>(M10*21)/100</f>
      </c>
      <c t="s">
        <v>28</v>
      </c>
    </row>
    <row r="11" spans="1:5" ht="12.75">
      <c r="A11" s="35" t="s">
        <v>57</v>
      </c>
      <c r="E11" s="39" t="s">
        <v>3824</v>
      </c>
    </row>
    <row r="12" spans="1:5" ht="12.75">
      <c r="A12" s="35" t="s">
        <v>58</v>
      </c>
      <c r="E12" s="40" t="s">
        <v>5</v>
      </c>
    </row>
    <row r="13" spans="1:5" ht="12.75">
      <c r="A13" t="s">
        <v>60</v>
      </c>
      <c r="E13" s="39" t="s">
        <v>5</v>
      </c>
    </row>
    <row r="14" spans="1:13" ht="12.75">
      <c r="A14" t="s">
        <v>47</v>
      </c>
      <c r="C14" s="31" t="s">
        <v>3681</v>
      </c>
      <c r="E14" s="33" t="s">
        <v>3682</v>
      </c>
      <c r="J14" s="32">
        <f>0</f>
      </c>
      <c s="32">
        <f>0</f>
      </c>
      <c s="32">
        <f>0+L15+L19+L23+L27+L31</f>
      </c>
      <c s="32">
        <f>0+M15+M19+M23+M27+M31</f>
      </c>
    </row>
    <row r="15" spans="1:16" ht="12.75">
      <c r="A15" t="s">
        <v>50</v>
      </c>
      <c s="34" t="s">
        <v>28</v>
      </c>
      <c s="34" t="s">
        <v>3683</v>
      </c>
      <c s="35" t="s">
        <v>5</v>
      </c>
      <c s="6" t="s">
        <v>3800</v>
      </c>
      <c s="36" t="s">
        <v>727</v>
      </c>
      <c s="37">
        <v>48</v>
      </c>
      <c s="36">
        <v>0</v>
      </c>
      <c s="36">
        <f>ROUND(G15*H15,6)</f>
      </c>
      <c r="L15" s="38">
        <v>0</v>
      </c>
      <c s="32">
        <f>ROUND(ROUND(L15,2)*ROUND(G15,3),2)</f>
      </c>
      <c s="36" t="s">
        <v>56</v>
      </c>
      <c>
        <f>(M15*21)/100</f>
      </c>
      <c t="s">
        <v>28</v>
      </c>
    </row>
    <row r="16" spans="1:5" ht="12.75">
      <c r="A16" s="35" t="s">
        <v>57</v>
      </c>
      <c r="E16" s="39" t="s">
        <v>3800</v>
      </c>
    </row>
    <row r="17" spans="1:5" ht="12.75">
      <c r="A17" s="35" t="s">
        <v>58</v>
      </c>
      <c r="E17" s="40" t="s">
        <v>5</v>
      </c>
    </row>
    <row r="18" spans="1:5" ht="12.75">
      <c r="A18" t="s">
        <v>60</v>
      </c>
      <c r="E18" s="39" t="s">
        <v>5</v>
      </c>
    </row>
    <row r="19" spans="1:16" ht="12.75">
      <c r="A19" t="s">
        <v>50</v>
      </c>
      <c s="34" t="s">
        <v>26</v>
      </c>
      <c s="34" t="s">
        <v>3685</v>
      </c>
      <c s="35" t="s">
        <v>5</v>
      </c>
      <c s="6" t="s">
        <v>3825</v>
      </c>
      <c s="36" t="s">
        <v>727</v>
      </c>
      <c s="37">
        <v>24</v>
      </c>
      <c s="36">
        <v>0</v>
      </c>
      <c s="36">
        <f>ROUND(G19*H19,6)</f>
      </c>
      <c r="L19" s="38">
        <v>0</v>
      </c>
      <c s="32">
        <f>ROUND(ROUND(L19,2)*ROUND(G19,3),2)</f>
      </c>
      <c s="36" t="s">
        <v>56</v>
      </c>
      <c>
        <f>(M19*21)/100</f>
      </c>
      <c t="s">
        <v>28</v>
      </c>
    </row>
    <row r="20" spans="1:5" ht="12.75">
      <c r="A20" s="35" t="s">
        <v>57</v>
      </c>
      <c r="E20" s="39" t="s">
        <v>3825</v>
      </c>
    </row>
    <row r="21" spans="1:5" ht="12.75">
      <c r="A21" s="35" t="s">
        <v>58</v>
      </c>
      <c r="E21" s="40" t="s">
        <v>5</v>
      </c>
    </row>
    <row r="22" spans="1:5" ht="12.75">
      <c r="A22" t="s">
        <v>60</v>
      </c>
      <c r="E22" s="39" t="s">
        <v>5</v>
      </c>
    </row>
    <row r="23" spans="1:16" ht="12.75">
      <c r="A23" t="s">
        <v>50</v>
      </c>
      <c s="34" t="s">
        <v>70</v>
      </c>
      <c s="34" t="s">
        <v>3687</v>
      </c>
      <c s="35" t="s">
        <v>5</v>
      </c>
      <c s="6" t="s">
        <v>3688</v>
      </c>
      <c s="36" t="s">
        <v>727</v>
      </c>
      <c s="37">
        <v>6</v>
      </c>
      <c s="36">
        <v>0</v>
      </c>
      <c s="36">
        <f>ROUND(G23*H23,6)</f>
      </c>
      <c r="L23" s="38">
        <v>0</v>
      </c>
      <c s="32">
        <f>ROUND(ROUND(L23,2)*ROUND(G23,3),2)</f>
      </c>
      <c s="36" t="s">
        <v>56</v>
      </c>
      <c>
        <f>(M23*21)/100</f>
      </c>
      <c t="s">
        <v>28</v>
      </c>
    </row>
    <row r="24" spans="1:5" ht="12.75">
      <c r="A24" s="35" t="s">
        <v>57</v>
      </c>
      <c r="E24" s="39" t="s">
        <v>3688</v>
      </c>
    </row>
    <row r="25" spans="1:5" ht="12.75">
      <c r="A25" s="35" t="s">
        <v>58</v>
      </c>
      <c r="E25" s="40" t="s">
        <v>5</v>
      </c>
    </row>
    <row r="26" spans="1:5" ht="12.75">
      <c r="A26" t="s">
        <v>60</v>
      </c>
      <c r="E26" s="39" t="s">
        <v>5</v>
      </c>
    </row>
    <row r="27" spans="1:16" ht="12.75">
      <c r="A27" t="s">
        <v>50</v>
      </c>
      <c s="34" t="s">
        <v>75</v>
      </c>
      <c s="34" t="s">
        <v>3689</v>
      </c>
      <c s="35" t="s">
        <v>5</v>
      </c>
      <c s="6" t="s">
        <v>3690</v>
      </c>
      <c s="36" t="s">
        <v>214</v>
      </c>
      <c s="37">
        <v>1</v>
      </c>
      <c s="36">
        <v>0</v>
      </c>
      <c s="36">
        <f>ROUND(G27*H27,6)</f>
      </c>
      <c r="L27" s="38">
        <v>0</v>
      </c>
      <c s="32">
        <f>ROUND(ROUND(L27,2)*ROUND(G27,3),2)</f>
      </c>
      <c s="36" t="s">
        <v>56</v>
      </c>
      <c>
        <f>(M27*21)/100</f>
      </c>
      <c t="s">
        <v>28</v>
      </c>
    </row>
    <row r="28" spans="1:5" ht="12.75">
      <c r="A28" s="35" t="s">
        <v>57</v>
      </c>
      <c r="E28" s="39" t="s">
        <v>3690</v>
      </c>
    </row>
    <row r="29" spans="1:5" ht="12.75">
      <c r="A29" s="35" t="s">
        <v>58</v>
      </c>
      <c r="E29" s="40" t="s">
        <v>5</v>
      </c>
    </row>
    <row r="30" spans="1:5" ht="12.75">
      <c r="A30" t="s">
        <v>60</v>
      </c>
      <c r="E30" s="39" t="s">
        <v>5</v>
      </c>
    </row>
    <row r="31" spans="1:16" ht="12.75">
      <c r="A31" t="s">
        <v>50</v>
      </c>
      <c s="34" t="s">
        <v>27</v>
      </c>
      <c s="34" t="s">
        <v>3691</v>
      </c>
      <c s="35" t="s">
        <v>5</v>
      </c>
      <c s="6" t="s">
        <v>3692</v>
      </c>
      <c s="36" t="s">
        <v>214</v>
      </c>
      <c s="37">
        <v>1</v>
      </c>
      <c s="36">
        <v>0</v>
      </c>
      <c s="36">
        <f>ROUND(G31*H31,6)</f>
      </c>
      <c r="L31" s="38">
        <v>0</v>
      </c>
      <c s="32">
        <f>ROUND(ROUND(L31,2)*ROUND(G31,3),2)</f>
      </c>
      <c s="36" t="s">
        <v>56</v>
      </c>
      <c>
        <f>(M31*21)/100</f>
      </c>
      <c t="s">
        <v>28</v>
      </c>
    </row>
    <row r="32" spans="1:5" ht="12.75">
      <c r="A32" s="35" t="s">
        <v>57</v>
      </c>
      <c r="E32" s="39" t="s">
        <v>3692</v>
      </c>
    </row>
    <row r="33" spans="1:5" ht="12.75">
      <c r="A33" s="35" t="s">
        <v>58</v>
      </c>
      <c r="E33" s="40" t="s">
        <v>5</v>
      </c>
    </row>
    <row r="34" spans="1:5" ht="12.75">
      <c r="A34" t="s">
        <v>60</v>
      </c>
      <c r="E34" s="39" t="s">
        <v>5</v>
      </c>
    </row>
    <row r="35" spans="1:13" ht="12.75">
      <c r="A35" t="s">
        <v>47</v>
      </c>
      <c r="C35" s="31" t="s">
        <v>3693</v>
      </c>
      <c r="E35" s="33" t="s">
        <v>149</v>
      </c>
      <c r="J35" s="32">
        <f>0</f>
      </c>
      <c s="32">
        <f>0</f>
      </c>
      <c s="32">
        <f>0+L36</f>
      </c>
      <c s="32">
        <f>0+M36</f>
      </c>
    </row>
    <row r="36" spans="1:16" ht="25.5">
      <c r="A36" t="s">
        <v>50</v>
      </c>
      <c s="34" t="s">
        <v>84</v>
      </c>
      <c s="34" t="s">
        <v>3694</v>
      </c>
      <c s="35" t="s">
        <v>5</v>
      </c>
      <c s="6" t="s">
        <v>3826</v>
      </c>
      <c s="36" t="s">
        <v>532</v>
      </c>
      <c s="37">
        <v>370</v>
      </c>
      <c s="36">
        <v>0</v>
      </c>
      <c s="36">
        <f>ROUND(G36*H36,6)</f>
      </c>
      <c r="L36" s="38">
        <v>0</v>
      </c>
      <c s="32">
        <f>ROUND(ROUND(L36,2)*ROUND(G36,3),2)</f>
      </c>
      <c s="36" t="s">
        <v>56</v>
      </c>
      <c>
        <f>(M36*21)/100</f>
      </c>
      <c t="s">
        <v>28</v>
      </c>
    </row>
    <row r="37" spans="1:5" ht="25.5">
      <c r="A37" s="35" t="s">
        <v>57</v>
      </c>
      <c r="E37" s="39" t="s">
        <v>3826</v>
      </c>
    </row>
    <row r="38" spans="1:5" ht="12.75">
      <c r="A38" s="35" t="s">
        <v>58</v>
      </c>
      <c r="E38" s="40" t="s">
        <v>5</v>
      </c>
    </row>
    <row r="39" spans="1:5" ht="12.75">
      <c r="A39" t="s">
        <v>60</v>
      </c>
      <c r="E39" s="39" t="s">
        <v>5</v>
      </c>
    </row>
    <row r="40" spans="1:13" ht="12.75">
      <c r="A40" t="s">
        <v>47</v>
      </c>
      <c r="C40" s="31" t="s">
        <v>3700</v>
      </c>
      <c r="E40" s="33" t="s">
        <v>3827</v>
      </c>
      <c r="J40" s="32">
        <f>0</f>
      </c>
      <c s="32">
        <f>0</f>
      </c>
      <c s="32">
        <f>0+L41+L45+L49+L53+L57+L61</f>
      </c>
      <c s="32">
        <f>0+M41+M45+M49+M53+M57+M61</f>
      </c>
    </row>
    <row r="41" spans="1:16" ht="25.5">
      <c r="A41" t="s">
        <v>50</v>
      </c>
      <c s="34" t="s">
        <v>89</v>
      </c>
      <c s="34" t="s">
        <v>3702</v>
      </c>
      <c s="35" t="s">
        <v>5</v>
      </c>
      <c s="6" t="s">
        <v>3828</v>
      </c>
      <c s="36" t="s">
        <v>214</v>
      </c>
      <c s="37">
        <v>7</v>
      </c>
      <c s="36">
        <v>0</v>
      </c>
      <c s="36">
        <f>ROUND(G41*H41,6)</f>
      </c>
      <c r="L41" s="38">
        <v>0</v>
      </c>
      <c s="32">
        <f>ROUND(ROUND(L41,2)*ROUND(G41,3),2)</f>
      </c>
      <c s="36" t="s">
        <v>56</v>
      </c>
      <c>
        <f>(M41*21)/100</f>
      </c>
      <c t="s">
        <v>28</v>
      </c>
    </row>
    <row r="42" spans="1:5" ht="76.5">
      <c r="A42" s="35" t="s">
        <v>57</v>
      </c>
      <c r="E42" s="39" t="s">
        <v>3829</v>
      </c>
    </row>
    <row r="43" spans="1:5" ht="12.75">
      <c r="A43" s="35" t="s">
        <v>58</v>
      </c>
      <c r="E43" s="40" t="s">
        <v>5</v>
      </c>
    </row>
    <row r="44" spans="1:5" ht="12.75">
      <c r="A44" t="s">
        <v>60</v>
      </c>
      <c r="E44" s="39" t="s">
        <v>5</v>
      </c>
    </row>
    <row r="45" spans="1:16" ht="25.5">
      <c r="A45" t="s">
        <v>50</v>
      </c>
      <c s="34" t="s">
        <v>94</v>
      </c>
      <c s="34" t="s">
        <v>3705</v>
      </c>
      <c s="35" t="s">
        <v>5</v>
      </c>
      <c s="6" t="s">
        <v>3830</v>
      </c>
      <c s="36" t="s">
        <v>214</v>
      </c>
      <c s="37">
        <v>1</v>
      </c>
      <c s="36">
        <v>0</v>
      </c>
      <c s="36">
        <f>ROUND(G45*H45,6)</f>
      </c>
      <c r="L45" s="38">
        <v>0</v>
      </c>
      <c s="32">
        <f>ROUND(ROUND(L45,2)*ROUND(G45,3),2)</f>
      </c>
      <c s="36" t="s">
        <v>56</v>
      </c>
      <c>
        <f>(M45*21)/100</f>
      </c>
      <c t="s">
        <v>28</v>
      </c>
    </row>
    <row r="46" spans="1:5" ht="102">
      <c r="A46" s="35" t="s">
        <v>57</v>
      </c>
      <c r="E46" s="39" t="s">
        <v>3831</v>
      </c>
    </row>
    <row r="47" spans="1:5" ht="12.75">
      <c r="A47" s="35" t="s">
        <v>58</v>
      </c>
      <c r="E47" s="40" t="s">
        <v>5</v>
      </c>
    </row>
    <row r="48" spans="1:5" ht="12.75">
      <c r="A48" t="s">
        <v>60</v>
      </c>
      <c r="E48" s="39" t="s">
        <v>5</v>
      </c>
    </row>
    <row r="49" spans="1:16" ht="25.5">
      <c r="A49" t="s">
        <v>50</v>
      </c>
      <c s="34" t="s">
        <v>99</v>
      </c>
      <c s="34" t="s">
        <v>3708</v>
      </c>
      <c s="35" t="s">
        <v>5</v>
      </c>
      <c s="6" t="s">
        <v>3832</v>
      </c>
      <c s="36" t="s">
        <v>214</v>
      </c>
      <c s="37">
        <v>3</v>
      </c>
      <c s="36">
        <v>0</v>
      </c>
      <c s="36">
        <f>ROUND(G49*H49,6)</f>
      </c>
      <c r="L49" s="38">
        <v>0</v>
      </c>
      <c s="32">
        <f>ROUND(ROUND(L49,2)*ROUND(G49,3),2)</f>
      </c>
      <c s="36" t="s">
        <v>56</v>
      </c>
      <c>
        <f>(M49*21)/100</f>
      </c>
      <c t="s">
        <v>28</v>
      </c>
    </row>
    <row r="50" spans="1:5" ht="63.75">
      <c r="A50" s="35" t="s">
        <v>57</v>
      </c>
      <c r="E50" s="39" t="s">
        <v>3833</v>
      </c>
    </row>
    <row r="51" spans="1:5" ht="12.75">
      <c r="A51" s="35" t="s">
        <v>58</v>
      </c>
      <c r="E51" s="40" t="s">
        <v>5</v>
      </c>
    </row>
    <row r="52" spans="1:5" ht="12.75">
      <c r="A52" t="s">
        <v>60</v>
      </c>
      <c r="E52" s="39" t="s">
        <v>5</v>
      </c>
    </row>
    <row r="53" spans="1:16" ht="25.5">
      <c r="A53" t="s">
        <v>50</v>
      </c>
      <c s="34" t="s">
        <v>105</v>
      </c>
      <c s="34" t="s">
        <v>3710</v>
      </c>
      <c s="35" t="s">
        <v>5</v>
      </c>
      <c s="6" t="s">
        <v>3834</v>
      </c>
      <c s="36" t="s">
        <v>214</v>
      </c>
      <c s="37">
        <v>1</v>
      </c>
      <c s="36">
        <v>0</v>
      </c>
      <c s="36">
        <f>ROUND(G53*H53,6)</f>
      </c>
      <c r="L53" s="38">
        <v>0</v>
      </c>
      <c s="32">
        <f>ROUND(ROUND(L53,2)*ROUND(G53,3),2)</f>
      </c>
      <c s="36" t="s">
        <v>56</v>
      </c>
      <c>
        <f>(M53*21)/100</f>
      </c>
      <c t="s">
        <v>28</v>
      </c>
    </row>
    <row r="54" spans="1:5" ht="63.75">
      <c r="A54" s="35" t="s">
        <v>57</v>
      </c>
      <c r="E54" s="39" t="s">
        <v>3835</v>
      </c>
    </row>
    <row r="55" spans="1:5" ht="12.75">
      <c r="A55" s="35" t="s">
        <v>58</v>
      </c>
      <c r="E55" s="40" t="s">
        <v>5</v>
      </c>
    </row>
    <row r="56" spans="1:5" ht="12.75">
      <c r="A56" t="s">
        <v>60</v>
      </c>
      <c r="E56" s="39" t="s">
        <v>5</v>
      </c>
    </row>
    <row r="57" spans="1:16" ht="25.5">
      <c r="A57" t="s">
        <v>50</v>
      </c>
      <c s="34" t="s">
        <v>111</v>
      </c>
      <c s="34" t="s">
        <v>3712</v>
      </c>
      <c s="35" t="s">
        <v>5</v>
      </c>
      <c s="6" t="s">
        <v>3836</v>
      </c>
      <c s="36" t="s">
        <v>214</v>
      </c>
      <c s="37">
        <v>1</v>
      </c>
      <c s="36">
        <v>0</v>
      </c>
      <c s="36">
        <f>ROUND(G57*H57,6)</f>
      </c>
      <c r="L57" s="38">
        <v>0</v>
      </c>
      <c s="32">
        <f>ROUND(ROUND(L57,2)*ROUND(G57,3),2)</f>
      </c>
      <c s="36" t="s">
        <v>56</v>
      </c>
      <c>
        <f>(M57*21)/100</f>
      </c>
      <c t="s">
        <v>28</v>
      </c>
    </row>
    <row r="58" spans="1:5" ht="63.75">
      <c r="A58" s="35" t="s">
        <v>57</v>
      </c>
      <c r="E58" s="39" t="s">
        <v>3837</v>
      </c>
    </row>
    <row r="59" spans="1:5" ht="12.75">
      <c r="A59" s="35" t="s">
        <v>58</v>
      </c>
      <c r="E59" s="40" t="s">
        <v>5</v>
      </c>
    </row>
    <row r="60" spans="1:5" ht="12.75">
      <c r="A60" t="s">
        <v>60</v>
      </c>
      <c r="E60" s="39" t="s">
        <v>5</v>
      </c>
    </row>
    <row r="61" spans="1:16" ht="25.5">
      <c r="A61" t="s">
        <v>50</v>
      </c>
      <c s="34" t="s">
        <v>117</v>
      </c>
      <c s="34" t="s">
        <v>3714</v>
      </c>
      <c s="35" t="s">
        <v>5</v>
      </c>
      <c s="6" t="s">
        <v>3838</v>
      </c>
      <c s="36" t="s">
        <v>214</v>
      </c>
      <c s="37">
        <v>5</v>
      </c>
      <c s="36">
        <v>0</v>
      </c>
      <c s="36">
        <f>ROUND(G61*H61,6)</f>
      </c>
      <c r="L61" s="38">
        <v>0</v>
      </c>
      <c s="32">
        <f>ROUND(ROUND(L61,2)*ROUND(G61,3),2)</f>
      </c>
      <c s="36" t="s">
        <v>56</v>
      </c>
      <c>
        <f>(M61*21)/100</f>
      </c>
      <c t="s">
        <v>28</v>
      </c>
    </row>
    <row r="62" spans="1:5" ht="38.25">
      <c r="A62" s="35" t="s">
        <v>57</v>
      </c>
      <c r="E62" s="39" t="s">
        <v>3839</v>
      </c>
    </row>
    <row r="63" spans="1:5" ht="12.75">
      <c r="A63" s="35" t="s">
        <v>58</v>
      </c>
      <c r="E63" s="40" t="s">
        <v>5</v>
      </c>
    </row>
    <row r="64" spans="1:5" ht="12.75">
      <c r="A64" t="s">
        <v>60</v>
      </c>
      <c r="E64" s="39" t="s">
        <v>5</v>
      </c>
    </row>
    <row r="65" spans="1:13" ht="12.75">
      <c r="A65" t="s">
        <v>47</v>
      </c>
      <c r="C65" s="31" t="s">
        <v>3740</v>
      </c>
      <c r="E65" s="33" t="s">
        <v>3840</v>
      </c>
      <c r="J65" s="32">
        <f>0</f>
      </c>
      <c s="32">
        <f>0</f>
      </c>
      <c s="32">
        <f>0+L66+L70+L74+L78+L82+L86+L90+L94+L98+L102+L106+L110+L114+L118+L122+L126+L130+L134+L138+L142+L146+L150+L154+L158+L162+L166+L170+L174+L178+L182</f>
      </c>
      <c s="32">
        <f>0+M66+M70+M74+M78+M82+M86+M90+M94+M98+M102+M106+M110+M114+M118+M122+M126+M130+M134+M138+M142+M146+M150+M154+M158+M162+M166+M170+M174+M178+M182</f>
      </c>
    </row>
    <row r="66" spans="1:16" ht="25.5">
      <c r="A66" t="s">
        <v>50</v>
      </c>
      <c s="34" t="s">
        <v>122</v>
      </c>
      <c s="34" t="s">
        <v>3742</v>
      </c>
      <c s="35" t="s">
        <v>5</v>
      </c>
      <c s="6" t="s">
        <v>3841</v>
      </c>
      <c s="36" t="s">
        <v>177</v>
      </c>
      <c s="37">
        <v>7</v>
      </c>
      <c s="36">
        <v>0</v>
      </c>
      <c s="36">
        <f>ROUND(G66*H66,6)</f>
      </c>
      <c r="L66" s="38">
        <v>0</v>
      </c>
      <c s="32">
        <f>ROUND(ROUND(L66,2)*ROUND(G66,3),2)</f>
      </c>
      <c s="36" t="s">
        <v>56</v>
      </c>
      <c>
        <f>(M66*21)/100</f>
      </c>
      <c t="s">
        <v>28</v>
      </c>
    </row>
    <row r="67" spans="1:5" ht="25.5">
      <c r="A67" s="35" t="s">
        <v>57</v>
      </c>
      <c r="E67" s="39" t="s">
        <v>3841</v>
      </c>
    </row>
    <row r="68" spans="1:5" ht="12.75">
      <c r="A68" s="35" t="s">
        <v>58</v>
      </c>
      <c r="E68" s="40" t="s">
        <v>5</v>
      </c>
    </row>
    <row r="69" spans="1:5" ht="12.75">
      <c r="A69" t="s">
        <v>60</v>
      </c>
      <c r="E69" s="39" t="s">
        <v>5</v>
      </c>
    </row>
    <row r="70" spans="1:16" ht="25.5">
      <c r="A70" t="s">
        <v>50</v>
      </c>
      <c s="34" t="s">
        <v>127</v>
      </c>
      <c s="34" t="s">
        <v>3744</v>
      </c>
      <c s="35" t="s">
        <v>5</v>
      </c>
      <c s="6" t="s">
        <v>3842</v>
      </c>
      <c s="36" t="s">
        <v>177</v>
      </c>
      <c s="37">
        <v>5</v>
      </c>
      <c s="36">
        <v>0</v>
      </c>
      <c s="36">
        <f>ROUND(G70*H70,6)</f>
      </c>
      <c r="L70" s="38">
        <v>0</v>
      </c>
      <c s="32">
        <f>ROUND(ROUND(L70,2)*ROUND(G70,3),2)</f>
      </c>
      <c s="36" t="s">
        <v>56</v>
      </c>
      <c>
        <f>(M70*21)/100</f>
      </c>
      <c t="s">
        <v>28</v>
      </c>
    </row>
    <row r="71" spans="1:5" ht="25.5">
      <c r="A71" s="35" t="s">
        <v>57</v>
      </c>
      <c r="E71" s="39" t="s">
        <v>3842</v>
      </c>
    </row>
    <row r="72" spans="1:5" ht="12.75">
      <c r="A72" s="35" t="s">
        <v>58</v>
      </c>
      <c r="E72" s="40" t="s">
        <v>5</v>
      </c>
    </row>
    <row r="73" spans="1:5" ht="12.75">
      <c r="A73" t="s">
        <v>60</v>
      </c>
      <c r="E73" s="39" t="s">
        <v>5</v>
      </c>
    </row>
    <row r="74" spans="1:16" ht="25.5">
      <c r="A74" t="s">
        <v>50</v>
      </c>
      <c s="34" t="s">
        <v>211</v>
      </c>
      <c s="34" t="s">
        <v>3746</v>
      </c>
      <c s="35" t="s">
        <v>5</v>
      </c>
      <c s="6" t="s">
        <v>3843</v>
      </c>
      <c s="36" t="s">
        <v>177</v>
      </c>
      <c s="37">
        <v>5</v>
      </c>
      <c s="36">
        <v>0</v>
      </c>
      <c s="36">
        <f>ROUND(G74*H74,6)</f>
      </c>
      <c r="L74" s="38">
        <v>0</v>
      </c>
      <c s="32">
        <f>ROUND(ROUND(L74,2)*ROUND(G74,3),2)</f>
      </c>
      <c s="36" t="s">
        <v>56</v>
      </c>
      <c>
        <f>(M74*21)/100</f>
      </c>
      <c t="s">
        <v>28</v>
      </c>
    </row>
    <row r="75" spans="1:5" ht="25.5">
      <c r="A75" s="35" t="s">
        <v>57</v>
      </c>
      <c r="E75" s="39" t="s">
        <v>3843</v>
      </c>
    </row>
    <row r="76" spans="1:5" ht="12.75">
      <c r="A76" s="35" t="s">
        <v>58</v>
      </c>
      <c r="E76" s="40" t="s">
        <v>5</v>
      </c>
    </row>
    <row r="77" spans="1:5" ht="12.75">
      <c r="A77" t="s">
        <v>60</v>
      </c>
      <c r="E77" s="39" t="s">
        <v>5</v>
      </c>
    </row>
    <row r="78" spans="1:16" ht="25.5">
      <c r="A78" t="s">
        <v>50</v>
      </c>
      <c s="34" t="s">
        <v>215</v>
      </c>
      <c s="34" t="s">
        <v>3748</v>
      </c>
      <c s="35" t="s">
        <v>5</v>
      </c>
      <c s="6" t="s">
        <v>3844</v>
      </c>
      <c s="36" t="s">
        <v>177</v>
      </c>
      <c s="37">
        <v>57</v>
      </c>
      <c s="36">
        <v>0</v>
      </c>
      <c s="36">
        <f>ROUND(G78*H78,6)</f>
      </c>
      <c r="L78" s="38">
        <v>0</v>
      </c>
      <c s="32">
        <f>ROUND(ROUND(L78,2)*ROUND(G78,3),2)</f>
      </c>
      <c s="36" t="s">
        <v>56</v>
      </c>
      <c>
        <f>(M78*21)/100</f>
      </c>
      <c t="s">
        <v>28</v>
      </c>
    </row>
    <row r="79" spans="1:5" ht="25.5">
      <c r="A79" s="35" t="s">
        <v>57</v>
      </c>
      <c r="E79" s="39" t="s">
        <v>3844</v>
      </c>
    </row>
    <row r="80" spans="1:5" ht="12.75">
      <c r="A80" s="35" t="s">
        <v>58</v>
      </c>
      <c r="E80" s="40" t="s">
        <v>5</v>
      </c>
    </row>
    <row r="81" spans="1:5" ht="12.75">
      <c r="A81" t="s">
        <v>60</v>
      </c>
      <c r="E81" s="39" t="s">
        <v>5</v>
      </c>
    </row>
    <row r="82" spans="1:16" ht="25.5">
      <c r="A82" t="s">
        <v>50</v>
      </c>
      <c s="34" t="s">
        <v>218</v>
      </c>
      <c s="34" t="s">
        <v>3750</v>
      </c>
      <c s="35" t="s">
        <v>5</v>
      </c>
      <c s="6" t="s">
        <v>3845</v>
      </c>
      <c s="36" t="s">
        <v>177</v>
      </c>
      <c s="37">
        <v>77</v>
      </c>
      <c s="36">
        <v>0</v>
      </c>
      <c s="36">
        <f>ROUND(G82*H82,6)</f>
      </c>
      <c r="L82" s="38">
        <v>0</v>
      </c>
      <c s="32">
        <f>ROUND(ROUND(L82,2)*ROUND(G82,3),2)</f>
      </c>
      <c s="36" t="s">
        <v>56</v>
      </c>
      <c>
        <f>(M82*21)/100</f>
      </c>
      <c t="s">
        <v>28</v>
      </c>
    </row>
    <row r="83" spans="1:5" ht="25.5">
      <c r="A83" s="35" t="s">
        <v>57</v>
      </c>
      <c r="E83" s="39" t="s">
        <v>3845</v>
      </c>
    </row>
    <row r="84" spans="1:5" ht="12.75">
      <c r="A84" s="35" t="s">
        <v>58</v>
      </c>
      <c r="E84" s="40" t="s">
        <v>5</v>
      </c>
    </row>
    <row r="85" spans="1:5" ht="12.75">
      <c r="A85" t="s">
        <v>60</v>
      </c>
      <c r="E85" s="39" t="s">
        <v>5</v>
      </c>
    </row>
    <row r="86" spans="1:16" ht="25.5">
      <c r="A86" t="s">
        <v>50</v>
      </c>
      <c s="34" t="s">
        <v>221</v>
      </c>
      <c s="34" t="s">
        <v>3752</v>
      </c>
      <c s="35" t="s">
        <v>5</v>
      </c>
      <c s="6" t="s">
        <v>3846</v>
      </c>
      <c s="36" t="s">
        <v>177</v>
      </c>
      <c s="37">
        <v>3</v>
      </c>
      <c s="36">
        <v>0</v>
      </c>
      <c s="36">
        <f>ROUND(G86*H86,6)</f>
      </c>
      <c r="L86" s="38">
        <v>0</v>
      </c>
      <c s="32">
        <f>ROUND(ROUND(L86,2)*ROUND(G86,3),2)</f>
      </c>
      <c s="36" t="s">
        <v>56</v>
      </c>
      <c>
        <f>(M86*21)/100</f>
      </c>
      <c t="s">
        <v>28</v>
      </c>
    </row>
    <row r="87" spans="1:5" ht="25.5">
      <c r="A87" s="35" t="s">
        <v>57</v>
      </c>
      <c r="E87" s="39" t="s">
        <v>3846</v>
      </c>
    </row>
    <row r="88" spans="1:5" ht="12.75">
      <c r="A88" s="35" t="s">
        <v>58</v>
      </c>
      <c r="E88" s="40" t="s">
        <v>5</v>
      </c>
    </row>
    <row r="89" spans="1:5" ht="12.75">
      <c r="A89" t="s">
        <v>60</v>
      </c>
      <c r="E89" s="39" t="s">
        <v>5</v>
      </c>
    </row>
    <row r="90" spans="1:16" ht="25.5">
      <c r="A90" t="s">
        <v>50</v>
      </c>
      <c s="34" t="s">
        <v>224</v>
      </c>
      <c s="34" t="s">
        <v>3754</v>
      </c>
      <c s="35" t="s">
        <v>5</v>
      </c>
      <c s="6" t="s">
        <v>3847</v>
      </c>
      <c s="36" t="s">
        <v>214</v>
      </c>
      <c s="37">
        <v>1</v>
      </c>
      <c s="36">
        <v>0</v>
      </c>
      <c s="36">
        <f>ROUND(G90*H90,6)</f>
      </c>
      <c r="L90" s="38">
        <v>0</v>
      </c>
      <c s="32">
        <f>ROUND(ROUND(L90,2)*ROUND(G90,3),2)</f>
      </c>
      <c s="36" t="s">
        <v>56</v>
      </c>
      <c>
        <f>(M90*21)/100</f>
      </c>
      <c t="s">
        <v>28</v>
      </c>
    </row>
    <row r="91" spans="1:5" ht="25.5">
      <c r="A91" s="35" t="s">
        <v>57</v>
      </c>
      <c r="E91" s="39" t="s">
        <v>3847</v>
      </c>
    </row>
    <row r="92" spans="1:5" ht="12.75">
      <c r="A92" s="35" t="s">
        <v>58</v>
      </c>
      <c r="E92" s="40" t="s">
        <v>5</v>
      </c>
    </row>
    <row r="93" spans="1:5" ht="12.75">
      <c r="A93" t="s">
        <v>60</v>
      </c>
      <c r="E93" s="39" t="s">
        <v>5</v>
      </c>
    </row>
    <row r="94" spans="1:16" ht="25.5">
      <c r="A94" t="s">
        <v>50</v>
      </c>
      <c s="34" t="s">
        <v>227</v>
      </c>
      <c s="34" t="s">
        <v>3756</v>
      </c>
      <c s="35" t="s">
        <v>5</v>
      </c>
      <c s="6" t="s">
        <v>3848</v>
      </c>
      <c s="36" t="s">
        <v>214</v>
      </c>
      <c s="37">
        <v>1</v>
      </c>
      <c s="36">
        <v>0</v>
      </c>
      <c s="36">
        <f>ROUND(G94*H94,6)</f>
      </c>
      <c r="L94" s="38">
        <v>0</v>
      </c>
      <c s="32">
        <f>ROUND(ROUND(L94,2)*ROUND(G94,3),2)</f>
      </c>
      <c s="36" t="s">
        <v>56</v>
      </c>
      <c>
        <f>(M94*21)/100</f>
      </c>
      <c t="s">
        <v>28</v>
      </c>
    </row>
    <row r="95" spans="1:5" ht="25.5">
      <c r="A95" s="35" t="s">
        <v>57</v>
      </c>
      <c r="E95" s="39" t="s">
        <v>3848</v>
      </c>
    </row>
    <row r="96" spans="1:5" ht="12.75">
      <c r="A96" s="35" t="s">
        <v>58</v>
      </c>
      <c r="E96" s="40" t="s">
        <v>5</v>
      </c>
    </row>
    <row r="97" spans="1:5" ht="12.75">
      <c r="A97" t="s">
        <v>60</v>
      </c>
      <c r="E97" s="39" t="s">
        <v>5</v>
      </c>
    </row>
    <row r="98" spans="1:16" ht="25.5">
      <c r="A98" t="s">
        <v>50</v>
      </c>
      <c s="34" t="s">
        <v>230</v>
      </c>
      <c s="34" t="s">
        <v>3758</v>
      </c>
      <c s="35" t="s">
        <v>5</v>
      </c>
      <c s="6" t="s">
        <v>3849</v>
      </c>
      <c s="36" t="s">
        <v>214</v>
      </c>
      <c s="37">
        <v>33</v>
      </c>
      <c s="36">
        <v>0</v>
      </c>
      <c s="36">
        <f>ROUND(G98*H98,6)</f>
      </c>
      <c r="L98" s="38">
        <v>0</v>
      </c>
      <c s="32">
        <f>ROUND(ROUND(L98,2)*ROUND(G98,3),2)</f>
      </c>
      <c s="36" t="s">
        <v>56</v>
      </c>
      <c>
        <f>(M98*21)/100</f>
      </c>
      <c t="s">
        <v>28</v>
      </c>
    </row>
    <row r="99" spans="1:5" ht="38.25">
      <c r="A99" s="35" t="s">
        <v>57</v>
      </c>
      <c r="E99" s="39" t="s">
        <v>3850</v>
      </c>
    </row>
    <row r="100" spans="1:5" ht="12.75">
      <c r="A100" s="35" t="s">
        <v>58</v>
      </c>
      <c r="E100" s="40" t="s">
        <v>5</v>
      </c>
    </row>
    <row r="101" spans="1:5" ht="12.75">
      <c r="A101" t="s">
        <v>60</v>
      </c>
      <c r="E101" s="39" t="s">
        <v>5</v>
      </c>
    </row>
    <row r="102" spans="1:16" ht="25.5">
      <c r="A102" t="s">
        <v>50</v>
      </c>
      <c s="34" t="s">
        <v>233</v>
      </c>
      <c s="34" t="s">
        <v>3851</v>
      </c>
      <c s="35" t="s">
        <v>5</v>
      </c>
      <c s="6" t="s">
        <v>3852</v>
      </c>
      <c s="36" t="s">
        <v>214</v>
      </c>
      <c s="37">
        <v>1</v>
      </c>
      <c s="36">
        <v>0</v>
      </c>
      <c s="36">
        <f>ROUND(G102*H102,6)</f>
      </c>
      <c r="L102" s="38">
        <v>0</v>
      </c>
      <c s="32">
        <f>ROUND(ROUND(L102,2)*ROUND(G102,3),2)</f>
      </c>
      <c s="36" t="s">
        <v>56</v>
      </c>
      <c>
        <f>(M102*21)/100</f>
      </c>
      <c t="s">
        <v>28</v>
      </c>
    </row>
    <row r="103" spans="1:5" ht="25.5">
      <c r="A103" s="35" t="s">
        <v>57</v>
      </c>
      <c r="E103" s="39" t="s">
        <v>3852</v>
      </c>
    </row>
    <row r="104" spans="1:5" ht="12.75">
      <c r="A104" s="35" t="s">
        <v>58</v>
      </c>
      <c r="E104" s="40" t="s">
        <v>5</v>
      </c>
    </row>
    <row r="105" spans="1:5" ht="12.75">
      <c r="A105" t="s">
        <v>60</v>
      </c>
      <c r="E105" s="39" t="s">
        <v>5</v>
      </c>
    </row>
    <row r="106" spans="1:16" ht="12.75">
      <c r="A106" t="s">
        <v>50</v>
      </c>
      <c s="34" t="s">
        <v>237</v>
      </c>
      <c s="34" t="s">
        <v>3762</v>
      </c>
      <c s="35" t="s">
        <v>5</v>
      </c>
      <c s="6" t="s">
        <v>3853</v>
      </c>
      <c s="36" t="s">
        <v>214</v>
      </c>
      <c s="37">
        <v>3</v>
      </c>
      <c s="36">
        <v>0</v>
      </c>
      <c s="36">
        <f>ROUND(G106*H106,6)</f>
      </c>
      <c r="L106" s="38">
        <v>0</v>
      </c>
      <c s="32">
        <f>ROUND(ROUND(L106,2)*ROUND(G106,3),2)</f>
      </c>
      <c s="36" t="s">
        <v>56</v>
      </c>
      <c>
        <f>(M106*21)/100</f>
      </c>
      <c t="s">
        <v>28</v>
      </c>
    </row>
    <row r="107" spans="1:5" ht="12.75">
      <c r="A107" s="35" t="s">
        <v>57</v>
      </c>
      <c r="E107" s="39" t="s">
        <v>3853</v>
      </c>
    </row>
    <row r="108" spans="1:5" ht="12.75">
      <c r="A108" s="35" t="s">
        <v>58</v>
      </c>
      <c r="E108" s="40" t="s">
        <v>5</v>
      </c>
    </row>
    <row r="109" spans="1:5" ht="12.75">
      <c r="A109" t="s">
        <v>60</v>
      </c>
      <c r="E109" s="39" t="s">
        <v>5</v>
      </c>
    </row>
    <row r="110" spans="1:16" ht="12.75">
      <c r="A110" t="s">
        <v>50</v>
      </c>
      <c s="34" t="s">
        <v>240</v>
      </c>
      <c s="34" t="s">
        <v>3764</v>
      </c>
      <c s="35" t="s">
        <v>5</v>
      </c>
      <c s="6" t="s">
        <v>3854</v>
      </c>
      <c s="36" t="s">
        <v>214</v>
      </c>
      <c s="37">
        <v>1</v>
      </c>
      <c s="36">
        <v>0</v>
      </c>
      <c s="36">
        <f>ROUND(G110*H110,6)</f>
      </c>
      <c r="L110" s="38">
        <v>0</v>
      </c>
      <c s="32">
        <f>ROUND(ROUND(L110,2)*ROUND(G110,3),2)</f>
      </c>
      <c s="36" t="s">
        <v>56</v>
      </c>
      <c>
        <f>(M110*21)/100</f>
      </c>
      <c t="s">
        <v>28</v>
      </c>
    </row>
    <row r="111" spans="1:5" ht="12.75">
      <c r="A111" s="35" t="s">
        <v>57</v>
      </c>
      <c r="E111" s="39" t="s">
        <v>3854</v>
      </c>
    </row>
    <row r="112" spans="1:5" ht="12.75">
      <c r="A112" s="35" t="s">
        <v>58</v>
      </c>
      <c r="E112" s="40" t="s">
        <v>5</v>
      </c>
    </row>
    <row r="113" spans="1:5" ht="12.75">
      <c r="A113" t="s">
        <v>60</v>
      </c>
      <c r="E113" s="39" t="s">
        <v>5</v>
      </c>
    </row>
    <row r="114" spans="1:16" ht="12.75">
      <c r="A114" t="s">
        <v>50</v>
      </c>
      <c s="34" t="s">
        <v>243</v>
      </c>
      <c s="34" t="s">
        <v>3766</v>
      </c>
      <c s="35" t="s">
        <v>5</v>
      </c>
      <c s="6" t="s">
        <v>3855</v>
      </c>
      <c s="36" t="s">
        <v>214</v>
      </c>
      <c s="37">
        <v>1</v>
      </c>
      <c s="36">
        <v>0</v>
      </c>
      <c s="36">
        <f>ROUND(G114*H114,6)</f>
      </c>
      <c r="L114" s="38">
        <v>0</v>
      </c>
      <c s="32">
        <f>ROUND(ROUND(L114,2)*ROUND(G114,3),2)</f>
      </c>
      <c s="36" t="s">
        <v>56</v>
      </c>
      <c>
        <f>(M114*21)/100</f>
      </c>
      <c t="s">
        <v>28</v>
      </c>
    </row>
    <row r="115" spans="1:5" ht="12.75">
      <c r="A115" s="35" t="s">
        <v>57</v>
      </c>
      <c r="E115" s="39" t="s">
        <v>3855</v>
      </c>
    </row>
    <row r="116" spans="1:5" ht="12.75">
      <c r="A116" s="35" t="s">
        <v>58</v>
      </c>
      <c r="E116" s="40" t="s">
        <v>5</v>
      </c>
    </row>
    <row r="117" spans="1:5" ht="12.75">
      <c r="A117" t="s">
        <v>60</v>
      </c>
      <c r="E117" s="39" t="s">
        <v>5</v>
      </c>
    </row>
    <row r="118" spans="1:16" ht="25.5">
      <c r="A118" t="s">
        <v>50</v>
      </c>
      <c s="34" t="s">
        <v>246</v>
      </c>
      <c s="34" t="s">
        <v>3768</v>
      </c>
      <c s="35" t="s">
        <v>5</v>
      </c>
      <c s="6" t="s">
        <v>3856</v>
      </c>
      <c s="36" t="s">
        <v>214</v>
      </c>
      <c s="37">
        <v>3</v>
      </c>
      <c s="36">
        <v>0</v>
      </c>
      <c s="36">
        <f>ROUND(G118*H118,6)</f>
      </c>
      <c r="L118" s="38">
        <v>0</v>
      </c>
      <c s="32">
        <f>ROUND(ROUND(L118,2)*ROUND(G118,3),2)</f>
      </c>
      <c s="36" t="s">
        <v>56</v>
      </c>
      <c>
        <f>(M118*21)/100</f>
      </c>
      <c t="s">
        <v>28</v>
      </c>
    </row>
    <row r="119" spans="1:5" ht="25.5">
      <c r="A119" s="35" t="s">
        <v>57</v>
      </c>
      <c r="E119" s="39" t="s">
        <v>3856</v>
      </c>
    </row>
    <row r="120" spans="1:5" ht="12.75">
      <c r="A120" s="35" t="s">
        <v>58</v>
      </c>
      <c r="E120" s="40" t="s">
        <v>5</v>
      </c>
    </row>
    <row r="121" spans="1:5" ht="12.75">
      <c r="A121" t="s">
        <v>60</v>
      </c>
      <c r="E121" s="39" t="s">
        <v>5</v>
      </c>
    </row>
    <row r="122" spans="1:16" ht="25.5">
      <c r="A122" t="s">
        <v>50</v>
      </c>
      <c s="34" t="s">
        <v>249</v>
      </c>
      <c s="34" t="s">
        <v>3770</v>
      </c>
      <c s="35" t="s">
        <v>5</v>
      </c>
      <c s="6" t="s">
        <v>3857</v>
      </c>
      <c s="36" t="s">
        <v>214</v>
      </c>
      <c s="37">
        <v>2</v>
      </c>
      <c s="36">
        <v>0</v>
      </c>
      <c s="36">
        <f>ROUND(G122*H122,6)</f>
      </c>
      <c r="L122" s="38">
        <v>0</v>
      </c>
      <c s="32">
        <f>ROUND(ROUND(L122,2)*ROUND(G122,3),2)</f>
      </c>
      <c s="36" t="s">
        <v>56</v>
      </c>
      <c>
        <f>(M122*21)/100</f>
      </c>
      <c t="s">
        <v>28</v>
      </c>
    </row>
    <row r="123" spans="1:5" ht="38.25">
      <c r="A123" s="35" t="s">
        <v>57</v>
      </c>
      <c r="E123" s="39" t="s">
        <v>3858</v>
      </c>
    </row>
    <row r="124" spans="1:5" ht="12.75">
      <c r="A124" s="35" t="s">
        <v>58</v>
      </c>
      <c r="E124" s="40" t="s">
        <v>5</v>
      </c>
    </row>
    <row r="125" spans="1:5" ht="12.75">
      <c r="A125" t="s">
        <v>60</v>
      </c>
      <c r="E125" s="39" t="s">
        <v>5</v>
      </c>
    </row>
    <row r="126" spans="1:16" ht="25.5">
      <c r="A126" t="s">
        <v>50</v>
      </c>
      <c s="34" t="s">
        <v>252</v>
      </c>
      <c s="34" t="s">
        <v>3772</v>
      </c>
      <c s="35" t="s">
        <v>5</v>
      </c>
      <c s="6" t="s">
        <v>3859</v>
      </c>
      <c s="36" t="s">
        <v>214</v>
      </c>
      <c s="37">
        <v>1</v>
      </c>
      <c s="36">
        <v>0</v>
      </c>
      <c s="36">
        <f>ROUND(G126*H126,6)</f>
      </c>
      <c r="L126" s="38">
        <v>0</v>
      </c>
      <c s="32">
        <f>ROUND(ROUND(L126,2)*ROUND(G126,3),2)</f>
      </c>
      <c s="36" t="s">
        <v>56</v>
      </c>
      <c>
        <f>(M126*21)/100</f>
      </c>
      <c t="s">
        <v>28</v>
      </c>
    </row>
    <row r="127" spans="1:5" ht="25.5">
      <c r="A127" s="35" t="s">
        <v>57</v>
      </c>
      <c r="E127" s="39" t="s">
        <v>3859</v>
      </c>
    </row>
    <row r="128" spans="1:5" ht="12.75">
      <c r="A128" s="35" t="s">
        <v>58</v>
      </c>
      <c r="E128" s="40" t="s">
        <v>5</v>
      </c>
    </row>
    <row r="129" spans="1:5" ht="12.75">
      <c r="A129" t="s">
        <v>60</v>
      </c>
      <c r="E129" s="39" t="s">
        <v>5</v>
      </c>
    </row>
    <row r="130" spans="1:16" ht="25.5">
      <c r="A130" t="s">
        <v>50</v>
      </c>
      <c s="34" t="s">
        <v>255</v>
      </c>
      <c s="34" t="s">
        <v>3774</v>
      </c>
      <c s="35" t="s">
        <v>5</v>
      </c>
      <c s="6" t="s">
        <v>3860</v>
      </c>
      <c s="36" t="s">
        <v>214</v>
      </c>
      <c s="37">
        <v>2</v>
      </c>
      <c s="36">
        <v>0</v>
      </c>
      <c s="36">
        <f>ROUND(G130*H130,6)</f>
      </c>
      <c r="L130" s="38">
        <v>0</v>
      </c>
      <c s="32">
        <f>ROUND(ROUND(L130,2)*ROUND(G130,3),2)</f>
      </c>
      <c s="36" t="s">
        <v>56</v>
      </c>
      <c>
        <f>(M130*21)/100</f>
      </c>
      <c t="s">
        <v>28</v>
      </c>
    </row>
    <row r="131" spans="1:5" ht="25.5">
      <c r="A131" s="35" t="s">
        <v>57</v>
      </c>
      <c r="E131" s="39" t="s">
        <v>3860</v>
      </c>
    </row>
    <row r="132" spans="1:5" ht="12.75">
      <c r="A132" s="35" t="s">
        <v>58</v>
      </c>
      <c r="E132" s="40" t="s">
        <v>5</v>
      </c>
    </row>
    <row r="133" spans="1:5" ht="12.75">
      <c r="A133" t="s">
        <v>60</v>
      </c>
      <c r="E133" s="39" t="s">
        <v>5</v>
      </c>
    </row>
    <row r="134" spans="1:16" ht="12.75">
      <c r="A134" t="s">
        <v>50</v>
      </c>
      <c s="34" t="s">
        <v>261</v>
      </c>
      <c s="34" t="s">
        <v>3777</v>
      </c>
      <c s="35" t="s">
        <v>5</v>
      </c>
      <c s="6" t="s">
        <v>3861</v>
      </c>
      <c s="36" t="s">
        <v>214</v>
      </c>
      <c s="37">
        <v>2</v>
      </c>
      <c s="36">
        <v>0</v>
      </c>
      <c s="36">
        <f>ROUND(G134*H134,6)</f>
      </c>
      <c r="L134" s="38">
        <v>0</v>
      </c>
      <c s="32">
        <f>ROUND(ROUND(L134,2)*ROUND(G134,3),2)</f>
      </c>
      <c s="36" t="s">
        <v>56</v>
      </c>
      <c>
        <f>(M134*21)/100</f>
      </c>
      <c t="s">
        <v>28</v>
      </c>
    </row>
    <row r="135" spans="1:5" ht="12.75">
      <c r="A135" s="35" t="s">
        <v>57</v>
      </c>
      <c r="E135" s="39" t="s">
        <v>3861</v>
      </c>
    </row>
    <row r="136" spans="1:5" ht="12.75">
      <c r="A136" s="35" t="s">
        <v>58</v>
      </c>
      <c r="E136" s="40" t="s">
        <v>5</v>
      </c>
    </row>
    <row r="137" spans="1:5" ht="12.75">
      <c r="A137" t="s">
        <v>60</v>
      </c>
      <c r="E137" s="39" t="s">
        <v>5</v>
      </c>
    </row>
    <row r="138" spans="1:16" ht="25.5">
      <c r="A138" t="s">
        <v>50</v>
      </c>
      <c s="34" t="s">
        <v>264</v>
      </c>
      <c s="34" t="s">
        <v>3780</v>
      </c>
      <c s="35" t="s">
        <v>5</v>
      </c>
      <c s="6" t="s">
        <v>3862</v>
      </c>
      <c s="36" t="s">
        <v>214</v>
      </c>
      <c s="37">
        <v>2</v>
      </c>
      <c s="36">
        <v>0</v>
      </c>
      <c s="36">
        <f>ROUND(G138*H138,6)</f>
      </c>
      <c r="L138" s="38">
        <v>0</v>
      </c>
      <c s="32">
        <f>ROUND(ROUND(L138,2)*ROUND(G138,3),2)</f>
      </c>
      <c s="36" t="s">
        <v>56</v>
      </c>
      <c>
        <f>(M138*21)/100</f>
      </c>
      <c t="s">
        <v>28</v>
      </c>
    </row>
    <row r="139" spans="1:5" ht="25.5">
      <c r="A139" s="35" t="s">
        <v>57</v>
      </c>
      <c r="E139" s="39" t="s">
        <v>3862</v>
      </c>
    </row>
    <row r="140" spans="1:5" ht="12.75">
      <c r="A140" s="35" t="s">
        <v>58</v>
      </c>
      <c r="E140" s="40" t="s">
        <v>5</v>
      </c>
    </row>
    <row r="141" spans="1:5" ht="12.75">
      <c r="A141" t="s">
        <v>60</v>
      </c>
      <c r="E141" s="39" t="s">
        <v>5</v>
      </c>
    </row>
    <row r="142" spans="1:16" ht="25.5">
      <c r="A142" t="s">
        <v>50</v>
      </c>
      <c s="34" t="s">
        <v>267</v>
      </c>
      <c s="34" t="s">
        <v>3863</v>
      </c>
      <c s="35" t="s">
        <v>5</v>
      </c>
      <c s="6" t="s">
        <v>3864</v>
      </c>
      <c s="36" t="s">
        <v>214</v>
      </c>
      <c s="37">
        <v>2</v>
      </c>
      <c s="36">
        <v>0</v>
      </c>
      <c s="36">
        <f>ROUND(G142*H142,6)</f>
      </c>
      <c r="L142" s="38">
        <v>0</v>
      </c>
      <c s="32">
        <f>ROUND(ROUND(L142,2)*ROUND(G142,3),2)</f>
      </c>
      <c s="36" t="s">
        <v>56</v>
      </c>
      <c>
        <f>(M142*21)/100</f>
      </c>
      <c t="s">
        <v>28</v>
      </c>
    </row>
    <row r="143" spans="1:5" ht="25.5">
      <c r="A143" s="35" t="s">
        <v>57</v>
      </c>
      <c r="E143" s="39" t="s">
        <v>3864</v>
      </c>
    </row>
    <row r="144" spans="1:5" ht="12.75">
      <c r="A144" s="35" t="s">
        <v>58</v>
      </c>
      <c r="E144" s="40" t="s">
        <v>5</v>
      </c>
    </row>
    <row r="145" spans="1:5" ht="12.75">
      <c r="A145" t="s">
        <v>60</v>
      </c>
      <c r="E145" s="39" t="s">
        <v>5</v>
      </c>
    </row>
    <row r="146" spans="1:16" ht="12.75">
      <c r="A146" t="s">
        <v>50</v>
      </c>
      <c s="34" t="s">
        <v>271</v>
      </c>
      <c s="34" t="s">
        <v>3865</v>
      </c>
      <c s="35" t="s">
        <v>5</v>
      </c>
      <c s="6" t="s">
        <v>3866</v>
      </c>
      <c s="36" t="s">
        <v>214</v>
      </c>
      <c s="37">
        <v>5</v>
      </c>
      <c s="36">
        <v>0</v>
      </c>
      <c s="36">
        <f>ROUND(G146*H146,6)</f>
      </c>
      <c r="L146" s="38">
        <v>0</v>
      </c>
      <c s="32">
        <f>ROUND(ROUND(L146,2)*ROUND(G146,3),2)</f>
      </c>
      <c s="36" t="s">
        <v>56</v>
      </c>
      <c>
        <f>(M146*21)/100</f>
      </c>
      <c t="s">
        <v>28</v>
      </c>
    </row>
    <row r="147" spans="1:5" ht="12.75">
      <c r="A147" s="35" t="s">
        <v>57</v>
      </c>
      <c r="E147" s="39" t="s">
        <v>3866</v>
      </c>
    </row>
    <row r="148" spans="1:5" ht="12.75">
      <c r="A148" s="35" t="s">
        <v>58</v>
      </c>
      <c r="E148" s="40" t="s">
        <v>5</v>
      </c>
    </row>
    <row r="149" spans="1:5" ht="12.75">
      <c r="A149" t="s">
        <v>60</v>
      </c>
      <c r="E149" s="39" t="s">
        <v>5</v>
      </c>
    </row>
    <row r="150" spans="1:16" ht="25.5">
      <c r="A150" t="s">
        <v>50</v>
      </c>
      <c s="34" t="s">
        <v>274</v>
      </c>
      <c s="34" t="s">
        <v>3867</v>
      </c>
      <c s="35" t="s">
        <v>5</v>
      </c>
      <c s="6" t="s">
        <v>3868</v>
      </c>
      <c s="36" t="s">
        <v>532</v>
      </c>
      <c s="37">
        <v>14</v>
      </c>
      <c s="36">
        <v>0</v>
      </c>
      <c s="36">
        <f>ROUND(G150*H150,6)</f>
      </c>
      <c r="L150" s="38">
        <v>0</v>
      </c>
      <c s="32">
        <f>ROUND(ROUND(L150,2)*ROUND(G150,3),2)</f>
      </c>
      <c s="36" t="s">
        <v>56</v>
      </c>
      <c>
        <f>(M150*21)/100</f>
      </c>
      <c t="s">
        <v>28</v>
      </c>
    </row>
    <row r="151" spans="1:5" ht="25.5">
      <c r="A151" s="35" t="s">
        <v>57</v>
      </c>
      <c r="E151" s="39" t="s">
        <v>3868</v>
      </c>
    </row>
    <row r="152" spans="1:5" ht="12.75">
      <c r="A152" s="35" t="s">
        <v>58</v>
      </c>
      <c r="E152" s="40" t="s">
        <v>5</v>
      </c>
    </row>
    <row r="153" spans="1:5" ht="12.75">
      <c r="A153" t="s">
        <v>60</v>
      </c>
      <c r="E153" s="39" t="s">
        <v>5</v>
      </c>
    </row>
    <row r="154" spans="1:16" ht="12.75">
      <c r="A154" t="s">
        <v>50</v>
      </c>
      <c s="34" t="s">
        <v>277</v>
      </c>
      <c s="34" t="s">
        <v>3869</v>
      </c>
      <c s="35" t="s">
        <v>5</v>
      </c>
      <c s="6" t="s">
        <v>3870</v>
      </c>
      <c s="36" t="s">
        <v>214</v>
      </c>
      <c s="37">
        <v>8</v>
      </c>
      <c s="36">
        <v>0</v>
      </c>
      <c s="36">
        <f>ROUND(G154*H154,6)</f>
      </c>
      <c r="L154" s="38">
        <v>0</v>
      </c>
      <c s="32">
        <f>ROUND(ROUND(L154,2)*ROUND(G154,3),2)</f>
      </c>
      <c s="36" t="s">
        <v>56</v>
      </c>
      <c>
        <f>(M154*21)/100</f>
      </c>
      <c t="s">
        <v>28</v>
      </c>
    </row>
    <row r="155" spans="1:5" ht="12.75">
      <c r="A155" s="35" t="s">
        <v>57</v>
      </c>
      <c r="E155" s="39" t="s">
        <v>3870</v>
      </c>
    </row>
    <row r="156" spans="1:5" ht="12.75">
      <c r="A156" s="35" t="s">
        <v>58</v>
      </c>
      <c r="E156" s="40" t="s">
        <v>5</v>
      </c>
    </row>
    <row r="157" spans="1:5" ht="12.75">
      <c r="A157" t="s">
        <v>60</v>
      </c>
      <c r="E157" s="39" t="s">
        <v>5</v>
      </c>
    </row>
    <row r="158" spans="1:16" ht="25.5">
      <c r="A158" t="s">
        <v>50</v>
      </c>
      <c s="34" t="s">
        <v>280</v>
      </c>
      <c s="34" t="s">
        <v>3871</v>
      </c>
      <c s="35" t="s">
        <v>5</v>
      </c>
      <c s="6" t="s">
        <v>3872</v>
      </c>
      <c s="36" t="s">
        <v>532</v>
      </c>
      <c s="37">
        <v>15</v>
      </c>
      <c s="36">
        <v>0</v>
      </c>
      <c s="36">
        <f>ROUND(G158*H158,6)</f>
      </c>
      <c r="L158" s="38">
        <v>0</v>
      </c>
      <c s="32">
        <f>ROUND(ROUND(L158,2)*ROUND(G158,3),2)</f>
      </c>
      <c s="36" t="s">
        <v>56</v>
      </c>
      <c>
        <f>(M158*21)/100</f>
      </c>
      <c t="s">
        <v>28</v>
      </c>
    </row>
    <row r="159" spans="1:5" ht="38.25">
      <c r="A159" s="35" t="s">
        <v>57</v>
      </c>
      <c r="E159" s="39" t="s">
        <v>3873</v>
      </c>
    </row>
    <row r="160" spans="1:5" ht="12.75">
      <c r="A160" s="35" t="s">
        <v>58</v>
      </c>
      <c r="E160" s="40" t="s">
        <v>5</v>
      </c>
    </row>
    <row r="161" spans="1:5" ht="12.75">
      <c r="A161" t="s">
        <v>60</v>
      </c>
      <c r="E161" s="39" t="s">
        <v>5</v>
      </c>
    </row>
    <row r="162" spans="1:16" ht="25.5">
      <c r="A162" t="s">
        <v>50</v>
      </c>
      <c s="34" t="s">
        <v>285</v>
      </c>
      <c s="34" t="s">
        <v>3874</v>
      </c>
      <c s="35" t="s">
        <v>5</v>
      </c>
      <c s="6" t="s">
        <v>3875</v>
      </c>
      <c s="36" t="s">
        <v>532</v>
      </c>
      <c s="37">
        <v>12</v>
      </c>
      <c s="36">
        <v>0</v>
      </c>
      <c s="36">
        <f>ROUND(G162*H162,6)</f>
      </c>
      <c r="L162" s="38">
        <v>0</v>
      </c>
      <c s="32">
        <f>ROUND(ROUND(L162,2)*ROUND(G162,3),2)</f>
      </c>
      <c s="36" t="s">
        <v>56</v>
      </c>
      <c>
        <f>(M162*21)/100</f>
      </c>
      <c t="s">
        <v>28</v>
      </c>
    </row>
    <row r="163" spans="1:5" ht="25.5">
      <c r="A163" s="35" t="s">
        <v>57</v>
      </c>
      <c r="E163" s="39" t="s">
        <v>3875</v>
      </c>
    </row>
    <row r="164" spans="1:5" ht="12.75">
      <c r="A164" s="35" t="s">
        <v>58</v>
      </c>
      <c r="E164" s="40" t="s">
        <v>5</v>
      </c>
    </row>
    <row r="165" spans="1:5" ht="12.75">
      <c r="A165" t="s">
        <v>60</v>
      </c>
      <c r="E165" s="39" t="s">
        <v>5</v>
      </c>
    </row>
    <row r="166" spans="1:16" ht="25.5">
      <c r="A166" t="s">
        <v>50</v>
      </c>
      <c s="34" t="s">
        <v>288</v>
      </c>
      <c s="34" t="s">
        <v>3876</v>
      </c>
      <c s="35" t="s">
        <v>5</v>
      </c>
      <c s="6" t="s">
        <v>3877</v>
      </c>
      <c s="36" t="s">
        <v>177</v>
      </c>
      <c s="37">
        <v>4</v>
      </c>
      <c s="36">
        <v>0</v>
      </c>
      <c s="36">
        <f>ROUND(G166*H166,6)</f>
      </c>
      <c r="L166" s="38">
        <v>0</v>
      </c>
      <c s="32">
        <f>ROUND(ROUND(L166,2)*ROUND(G166,3),2)</f>
      </c>
      <c s="36" t="s">
        <v>56</v>
      </c>
      <c>
        <f>(M166*21)/100</f>
      </c>
      <c t="s">
        <v>28</v>
      </c>
    </row>
    <row r="167" spans="1:5" ht="25.5">
      <c r="A167" s="35" t="s">
        <v>57</v>
      </c>
      <c r="E167" s="39" t="s">
        <v>3877</v>
      </c>
    </row>
    <row r="168" spans="1:5" ht="12.75">
      <c r="A168" s="35" t="s">
        <v>58</v>
      </c>
      <c r="E168" s="40" t="s">
        <v>5</v>
      </c>
    </row>
    <row r="169" spans="1:5" ht="12.75">
      <c r="A169" t="s">
        <v>60</v>
      </c>
      <c r="E169" s="39" t="s">
        <v>5</v>
      </c>
    </row>
    <row r="170" spans="1:16" ht="25.5">
      <c r="A170" t="s">
        <v>50</v>
      </c>
      <c s="34" t="s">
        <v>291</v>
      </c>
      <c s="34" t="s">
        <v>3878</v>
      </c>
      <c s="35" t="s">
        <v>5</v>
      </c>
      <c s="6" t="s">
        <v>3879</v>
      </c>
      <c s="36" t="s">
        <v>177</v>
      </c>
      <c s="37">
        <v>17</v>
      </c>
      <c s="36">
        <v>0</v>
      </c>
      <c s="36">
        <f>ROUND(G170*H170,6)</f>
      </c>
      <c r="L170" s="38">
        <v>0</v>
      </c>
      <c s="32">
        <f>ROUND(ROUND(L170,2)*ROUND(G170,3),2)</f>
      </c>
      <c s="36" t="s">
        <v>56</v>
      </c>
      <c>
        <f>(M170*21)/100</f>
      </c>
      <c t="s">
        <v>28</v>
      </c>
    </row>
    <row r="171" spans="1:5" ht="25.5">
      <c r="A171" s="35" t="s">
        <v>57</v>
      </c>
      <c r="E171" s="39" t="s">
        <v>3879</v>
      </c>
    </row>
    <row r="172" spans="1:5" ht="12.75">
      <c r="A172" s="35" t="s">
        <v>58</v>
      </c>
      <c r="E172" s="40" t="s">
        <v>5</v>
      </c>
    </row>
    <row r="173" spans="1:5" ht="12.75">
      <c r="A173" t="s">
        <v>60</v>
      </c>
      <c r="E173" s="39" t="s">
        <v>5</v>
      </c>
    </row>
    <row r="174" spans="1:16" ht="25.5">
      <c r="A174" t="s">
        <v>50</v>
      </c>
      <c s="34" t="s">
        <v>293</v>
      </c>
      <c s="34" t="s">
        <v>3880</v>
      </c>
      <c s="35" t="s">
        <v>5</v>
      </c>
      <c s="6" t="s">
        <v>3881</v>
      </c>
      <c s="36" t="s">
        <v>214</v>
      </c>
      <c s="37">
        <v>18</v>
      </c>
      <c s="36">
        <v>0</v>
      </c>
      <c s="36">
        <f>ROUND(G174*H174,6)</f>
      </c>
      <c r="L174" s="38">
        <v>0</v>
      </c>
      <c s="32">
        <f>ROUND(ROUND(L174,2)*ROUND(G174,3),2)</f>
      </c>
      <c s="36" t="s">
        <v>56</v>
      </c>
      <c>
        <f>(M174*21)/100</f>
      </c>
      <c t="s">
        <v>28</v>
      </c>
    </row>
    <row r="175" spans="1:5" ht="25.5">
      <c r="A175" s="35" t="s">
        <v>57</v>
      </c>
      <c r="E175" s="39" t="s">
        <v>3881</v>
      </c>
    </row>
    <row r="176" spans="1:5" ht="12.75">
      <c r="A176" s="35" t="s">
        <v>58</v>
      </c>
      <c r="E176" s="40" t="s">
        <v>5</v>
      </c>
    </row>
    <row r="177" spans="1:5" ht="12.75">
      <c r="A177" t="s">
        <v>60</v>
      </c>
      <c r="E177" s="39" t="s">
        <v>5</v>
      </c>
    </row>
    <row r="178" spans="1:16" ht="25.5">
      <c r="A178" t="s">
        <v>50</v>
      </c>
      <c s="34" t="s">
        <v>294</v>
      </c>
      <c s="34" t="s">
        <v>3882</v>
      </c>
      <c s="35" t="s">
        <v>5</v>
      </c>
      <c s="6" t="s">
        <v>3781</v>
      </c>
      <c s="36" t="s">
        <v>214</v>
      </c>
      <c s="37">
        <v>85</v>
      </c>
      <c s="36">
        <v>0</v>
      </c>
      <c s="36">
        <f>ROUND(G178*H178,6)</f>
      </c>
      <c r="L178" s="38">
        <v>0</v>
      </c>
      <c s="32">
        <f>ROUND(ROUND(L178,2)*ROUND(G178,3),2)</f>
      </c>
      <c s="36" t="s">
        <v>56</v>
      </c>
      <c>
        <f>(M178*21)/100</f>
      </c>
      <c t="s">
        <v>28</v>
      </c>
    </row>
    <row r="179" spans="1:5" ht="76.5">
      <c r="A179" s="35" t="s">
        <v>57</v>
      </c>
      <c r="E179" s="39" t="s">
        <v>3782</v>
      </c>
    </row>
    <row r="180" spans="1:5" ht="12.75">
      <c r="A180" s="35" t="s">
        <v>58</v>
      </c>
      <c r="E180" s="40" t="s">
        <v>5</v>
      </c>
    </row>
    <row r="181" spans="1:5" ht="12.75">
      <c r="A181" t="s">
        <v>60</v>
      </c>
      <c r="E181" s="39" t="s">
        <v>5</v>
      </c>
    </row>
    <row r="182" spans="1:16" ht="38.25">
      <c r="A182" t="s">
        <v>50</v>
      </c>
      <c s="34" t="s">
        <v>297</v>
      </c>
      <c s="34" t="s">
        <v>3883</v>
      </c>
      <c s="35" t="s">
        <v>5</v>
      </c>
      <c s="6" t="s">
        <v>3884</v>
      </c>
      <c s="36" t="s">
        <v>817</v>
      </c>
      <c s="37">
        <v>230</v>
      </c>
      <c s="36">
        <v>0</v>
      </c>
      <c s="36">
        <f>ROUND(G182*H182,6)</f>
      </c>
      <c r="L182" s="38">
        <v>0</v>
      </c>
      <c s="32">
        <f>ROUND(ROUND(L182,2)*ROUND(G182,3),2)</f>
      </c>
      <c s="36" t="s">
        <v>56</v>
      </c>
      <c>
        <f>(M182*21)/100</f>
      </c>
      <c t="s">
        <v>28</v>
      </c>
    </row>
    <row r="183" spans="1:5" ht="89.25">
      <c r="A183" s="35" t="s">
        <v>57</v>
      </c>
      <c r="E183" s="39" t="s">
        <v>3885</v>
      </c>
    </row>
    <row r="184" spans="1:5" ht="12.75">
      <c r="A184" s="35" t="s">
        <v>58</v>
      </c>
      <c r="E184" s="40" t="s">
        <v>5</v>
      </c>
    </row>
    <row r="185" spans="1:5" ht="12.75">
      <c r="A185" t="s">
        <v>60</v>
      </c>
      <c r="E1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COUNTIFS(L8:L1183,"=0",A8:A1183,"P")+COUNTIFS(L8:L1183,"",A8:A1183,"P")+SUM(Q8:Q1183)</f>
      </c>
    </row>
    <row r="8" spans="1:13" ht="12.75">
      <c r="A8" t="s">
        <v>45</v>
      </c>
      <c r="C8" s="28" t="s">
        <v>3888</v>
      </c>
      <c r="E8" s="30" t="s">
        <v>3887</v>
      </c>
      <c r="J8" s="29">
        <f>0+J9+J50+J323+J332+J357+J366+J403+J476+J493+J582+J683+J700+J773+J838+J903+J968+J1021+J1094</f>
      </c>
      <c s="29">
        <f>0+K9+K50+K323+K332+K357+K366+K403+K476+K493+K582+K683+K700+K773+K838+K903+K968+K1021+K1094</f>
      </c>
      <c s="29">
        <f>0+L9+L50+L323+L332+L357+L366+L403+L476+L493+L582+L683+L700+L773+L838+L903+L968+L1021+L1094</f>
      </c>
      <c s="29">
        <f>0+M9+M50+M323+M332+M357+M366+M403+M476+M493+M582+M683+M700+M773+M838+M903+M968+M1021+M1094</f>
      </c>
    </row>
    <row r="9" spans="1:13" ht="12.75">
      <c r="A9" t="s">
        <v>47</v>
      </c>
      <c r="C9" s="31" t="s">
        <v>622</v>
      </c>
      <c r="E9" s="33" t="s">
        <v>623</v>
      </c>
      <c r="J9" s="32">
        <f>0</f>
      </c>
      <c s="32">
        <f>0</f>
      </c>
      <c s="32">
        <f>0+L10+L14+L18+L22+L26+L30+L34+L38+L42+L46</f>
      </c>
      <c s="32">
        <f>0+M10+M14+M18+M22+M26+M30+M34+M38+M42+M46</f>
      </c>
    </row>
    <row r="10" spans="1:16" ht="25.5">
      <c r="A10" t="s">
        <v>50</v>
      </c>
      <c s="34" t="s">
        <v>993</v>
      </c>
      <c s="34" t="s">
        <v>3889</v>
      </c>
      <c s="35" t="s">
        <v>5</v>
      </c>
      <c s="6" t="s">
        <v>3890</v>
      </c>
      <c s="36" t="s">
        <v>214</v>
      </c>
      <c s="37">
        <v>7</v>
      </c>
      <c s="36">
        <v>0</v>
      </c>
      <c s="36">
        <f>ROUND(G10*H10,6)</f>
      </c>
      <c r="L10" s="38">
        <v>0</v>
      </c>
      <c s="32">
        <f>ROUND(ROUND(L10,2)*ROUND(G10,3),2)</f>
      </c>
      <c s="36" t="s">
        <v>178</v>
      </c>
      <c>
        <f>(M10*21)/100</f>
      </c>
      <c t="s">
        <v>28</v>
      </c>
    </row>
    <row r="11" spans="1:5" ht="25.5">
      <c r="A11" s="35" t="s">
        <v>57</v>
      </c>
      <c r="E11" s="39" t="s">
        <v>3890</v>
      </c>
    </row>
    <row r="12" spans="1:5" ht="12.75">
      <c r="A12" s="35" t="s">
        <v>58</v>
      </c>
      <c r="E12" s="40" t="s">
        <v>5</v>
      </c>
    </row>
    <row r="13" spans="1:5" ht="12.75">
      <c r="A13" t="s">
        <v>60</v>
      </c>
      <c r="E13" s="39" t="s">
        <v>5</v>
      </c>
    </row>
    <row r="14" spans="1:16" ht="12.75">
      <c r="A14" t="s">
        <v>50</v>
      </c>
      <c s="34" t="s">
        <v>997</v>
      </c>
      <c s="34" t="s">
        <v>3891</v>
      </c>
      <c s="35" t="s">
        <v>5</v>
      </c>
      <c s="6" t="s">
        <v>3892</v>
      </c>
      <c s="36" t="s">
        <v>214</v>
      </c>
      <c s="37">
        <v>7</v>
      </c>
      <c s="36">
        <v>0</v>
      </c>
      <c s="36">
        <f>ROUND(G14*H14,6)</f>
      </c>
      <c r="L14" s="38">
        <v>0</v>
      </c>
      <c s="32">
        <f>ROUND(ROUND(L14,2)*ROUND(G14,3),2)</f>
      </c>
      <c s="36" t="s">
        <v>56</v>
      </c>
      <c>
        <f>(M14*21)/100</f>
      </c>
      <c t="s">
        <v>28</v>
      </c>
    </row>
    <row r="15" spans="1:5" ht="12.75">
      <c r="A15" s="35" t="s">
        <v>57</v>
      </c>
      <c r="E15" s="39" t="s">
        <v>3892</v>
      </c>
    </row>
    <row r="16" spans="1:5" ht="12.75">
      <c r="A16" s="35" t="s">
        <v>58</v>
      </c>
      <c r="E16" s="40" t="s">
        <v>5</v>
      </c>
    </row>
    <row r="17" spans="1:5" ht="12.75">
      <c r="A17" t="s">
        <v>60</v>
      </c>
      <c r="E17" s="39" t="s">
        <v>5</v>
      </c>
    </row>
    <row r="18" spans="1:16" ht="12.75">
      <c r="A18" t="s">
        <v>50</v>
      </c>
      <c s="34" t="s">
        <v>999</v>
      </c>
      <c s="34" t="s">
        <v>3893</v>
      </c>
      <c s="35" t="s">
        <v>5</v>
      </c>
      <c s="6" t="s">
        <v>3894</v>
      </c>
      <c s="36" t="s">
        <v>214</v>
      </c>
      <c s="37">
        <v>7</v>
      </c>
      <c s="36">
        <v>0</v>
      </c>
      <c s="36">
        <f>ROUND(G18*H18,6)</f>
      </c>
      <c r="L18" s="38">
        <v>0</v>
      </c>
      <c s="32">
        <f>ROUND(ROUND(L18,2)*ROUND(G18,3),2)</f>
      </c>
      <c s="36" t="s">
        <v>56</v>
      </c>
      <c>
        <f>(M18*21)/100</f>
      </c>
      <c t="s">
        <v>28</v>
      </c>
    </row>
    <row r="19" spans="1:5" ht="12.75">
      <c r="A19" s="35" t="s">
        <v>57</v>
      </c>
      <c r="E19" s="39" t="s">
        <v>3894</v>
      </c>
    </row>
    <row r="20" spans="1:5" ht="12.75">
      <c r="A20" s="35" t="s">
        <v>58</v>
      </c>
      <c r="E20" s="40" t="s">
        <v>5</v>
      </c>
    </row>
    <row r="21" spans="1:5" ht="12.75">
      <c r="A21" t="s">
        <v>60</v>
      </c>
      <c r="E21" s="39" t="s">
        <v>5</v>
      </c>
    </row>
    <row r="22" spans="1:16" ht="12.75">
      <c r="A22" t="s">
        <v>50</v>
      </c>
      <c s="34" t="s">
        <v>1001</v>
      </c>
      <c s="34" t="s">
        <v>3895</v>
      </c>
      <c s="35" t="s">
        <v>5</v>
      </c>
      <c s="6" t="s">
        <v>3896</v>
      </c>
      <c s="36" t="s">
        <v>214</v>
      </c>
      <c s="37">
        <v>7</v>
      </c>
      <c s="36">
        <v>0</v>
      </c>
      <c s="36">
        <f>ROUND(G22*H22,6)</f>
      </c>
      <c r="L22" s="38">
        <v>0</v>
      </c>
      <c s="32">
        <f>ROUND(ROUND(L22,2)*ROUND(G22,3),2)</f>
      </c>
      <c s="36" t="s">
        <v>56</v>
      </c>
      <c>
        <f>(M22*21)/100</f>
      </c>
      <c t="s">
        <v>28</v>
      </c>
    </row>
    <row r="23" spans="1:5" ht="12.75">
      <c r="A23" s="35" t="s">
        <v>57</v>
      </c>
      <c r="E23" s="39" t="s">
        <v>3896</v>
      </c>
    </row>
    <row r="24" spans="1:5" ht="12.75">
      <c r="A24" s="35" t="s">
        <v>58</v>
      </c>
      <c r="E24" s="40" t="s">
        <v>5</v>
      </c>
    </row>
    <row r="25" spans="1:5" ht="12.75">
      <c r="A25" t="s">
        <v>60</v>
      </c>
      <c r="E25" s="39" t="s">
        <v>5</v>
      </c>
    </row>
    <row r="26" spans="1:16" ht="12.75">
      <c r="A26" t="s">
        <v>50</v>
      </c>
      <c s="34" t="s">
        <v>1005</v>
      </c>
      <c s="34" t="s">
        <v>3897</v>
      </c>
      <c s="35" t="s">
        <v>5</v>
      </c>
      <c s="6" t="s">
        <v>3898</v>
      </c>
      <c s="36" t="s">
        <v>214</v>
      </c>
      <c s="37">
        <v>7</v>
      </c>
      <c s="36">
        <v>0</v>
      </c>
      <c s="36">
        <f>ROUND(G26*H26,6)</f>
      </c>
      <c r="L26" s="38">
        <v>0</v>
      </c>
      <c s="32">
        <f>ROUND(ROUND(L26,2)*ROUND(G26,3),2)</f>
      </c>
      <c s="36" t="s">
        <v>56</v>
      </c>
      <c>
        <f>(M26*21)/100</f>
      </c>
      <c t="s">
        <v>28</v>
      </c>
    </row>
    <row r="27" spans="1:5" ht="12.75">
      <c r="A27" s="35" t="s">
        <v>57</v>
      </c>
      <c r="E27" s="39" t="s">
        <v>3898</v>
      </c>
    </row>
    <row r="28" spans="1:5" ht="12.75">
      <c r="A28" s="35" t="s">
        <v>58</v>
      </c>
      <c r="E28" s="40" t="s">
        <v>5</v>
      </c>
    </row>
    <row r="29" spans="1:5" ht="12.75">
      <c r="A29" t="s">
        <v>60</v>
      </c>
      <c r="E29" s="39" t="s">
        <v>5</v>
      </c>
    </row>
    <row r="30" spans="1:16" ht="12.75">
      <c r="A30" t="s">
        <v>50</v>
      </c>
      <c s="34" t="s">
        <v>1008</v>
      </c>
      <c s="34" t="s">
        <v>3899</v>
      </c>
      <c s="35" t="s">
        <v>5</v>
      </c>
      <c s="6" t="s">
        <v>3900</v>
      </c>
      <c s="36" t="s">
        <v>214</v>
      </c>
      <c s="37">
        <v>7</v>
      </c>
      <c s="36">
        <v>0</v>
      </c>
      <c s="36">
        <f>ROUND(G30*H30,6)</f>
      </c>
      <c r="L30" s="38">
        <v>0</v>
      </c>
      <c s="32">
        <f>ROUND(ROUND(L30,2)*ROUND(G30,3),2)</f>
      </c>
      <c s="36" t="s">
        <v>56</v>
      </c>
      <c>
        <f>(M30*21)/100</f>
      </c>
      <c t="s">
        <v>28</v>
      </c>
    </row>
    <row r="31" spans="1:5" ht="12.75">
      <c r="A31" s="35" t="s">
        <v>57</v>
      </c>
      <c r="E31" s="39" t="s">
        <v>3900</v>
      </c>
    </row>
    <row r="32" spans="1:5" ht="12.75">
      <c r="A32" s="35" t="s">
        <v>58</v>
      </c>
      <c r="E32" s="40" t="s">
        <v>5</v>
      </c>
    </row>
    <row r="33" spans="1:5" ht="12.75">
      <c r="A33" t="s">
        <v>60</v>
      </c>
      <c r="E33" s="39" t="s">
        <v>5</v>
      </c>
    </row>
    <row r="34" spans="1:16" ht="12.75">
      <c r="A34" t="s">
        <v>50</v>
      </c>
      <c s="34" t="s">
        <v>1012</v>
      </c>
      <c s="34" t="s">
        <v>3901</v>
      </c>
      <c s="35" t="s">
        <v>5</v>
      </c>
      <c s="6" t="s">
        <v>3902</v>
      </c>
      <c s="36" t="s">
        <v>214</v>
      </c>
      <c s="37">
        <v>7</v>
      </c>
      <c s="36">
        <v>0</v>
      </c>
      <c s="36">
        <f>ROUND(G34*H34,6)</f>
      </c>
      <c r="L34" s="38">
        <v>0</v>
      </c>
      <c s="32">
        <f>ROUND(ROUND(L34,2)*ROUND(G34,3),2)</f>
      </c>
      <c s="36" t="s">
        <v>56</v>
      </c>
      <c>
        <f>(M34*21)/100</f>
      </c>
      <c t="s">
        <v>28</v>
      </c>
    </row>
    <row r="35" spans="1:5" ht="12.75">
      <c r="A35" s="35" t="s">
        <v>57</v>
      </c>
      <c r="E35" s="39" t="s">
        <v>3902</v>
      </c>
    </row>
    <row r="36" spans="1:5" ht="12.75">
      <c r="A36" s="35" t="s">
        <v>58</v>
      </c>
      <c r="E36" s="40" t="s">
        <v>5</v>
      </c>
    </row>
    <row r="37" spans="1:5" ht="12.75">
      <c r="A37" t="s">
        <v>60</v>
      </c>
      <c r="E37" s="39" t="s">
        <v>5</v>
      </c>
    </row>
    <row r="38" spans="1:16" ht="12.75">
      <c r="A38" t="s">
        <v>50</v>
      </c>
      <c s="34" t="s">
        <v>1016</v>
      </c>
      <c s="34" t="s">
        <v>3903</v>
      </c>
      <c s="35" t="s">
        <v>5</v>
      </c>
      <c s="6" t="s">
        <v>3904</v>
      </c>
      <c s="36" t="s">
        <v>214</v>
      </c>
      <c s="37">
        <v>7</v>
      </c>
      <c s="36">
        <v>0</v>
      </c>
      <c s="36">
        <f>ROUND(G38*H38,6)</f>
      </c>
      <c r="L38" s="38">
        <v>0</v>
      </c>
      <c s="32">
        <f>ROUND(ROUND(L38,2)*ROUND(G38,3),2)</f>
      </c>
      <c s="36" t="s">
        <v>56</v>
      </c>
      <c>
        <f>(M38*21)/100</f>
      </c>
      <c t="s">
        <v>28</v>
      </c>
    </row>
    <row r="39" spans="1:5" ht="12.75">
      <c r="A39" s="35" t="s">
        <v>57</v>
      </c>
      <c r="E39" s="39" t="s">
        <v>3904</v>
      </c>
    </row>
    <row r="40" spans="1:5" ht="12.75">
      <c r="A40" s="35" t="s">
        <v>58</v>
      </c>
      <c r="E40" s="40" t="s">
        <v>5</v>
      </c>
    </row>
    <row r="41" spans="1:5" ht="12.75">
      <c r="A41" t="s">
        <v>60</v>
      </c>
      <c r="E41" s="39" t="s">
        <v>5</v>
      </c>
    </row>
    <row r="42" spans="1:16" ht="12.75">
      <c r="A42" t="s">
        <v>50</v>
      </c>
      <c s="34" t="s">
        <v>981</v>
      </c>
      <c s="34" t="s">
        <v>3905</v>
      </c>
      <c s="35" t="s">
        <v>5</v>
      </c>
      <c s="6" t="s">
        <v>3906</v>
      </c>
      <c s="36" t="s">
        <v>214</v>
      </c>
      <c s="37">
        <v>7</v>
      </c>
      <c s="36">
        <v>0</v>
      </c>
      <c s="36">
        <f>ROUND(G42*H42,6)</f>
      </c>
      <c r="L42" s="38">
        <v>0</v>
      </c>
      <c s="32">
        <f>ROUND(ROUND(L42,2)*ROUND(G42,3),2)</f>
      </c>
      <c s="36" t="s">
        <v>56</v>
      </c>
      <c>
        <f>(M42*21)/100</f>
      </c>
      <c t="s">
        <v>28</v>
      </c>
    </row>
    <row r="43" spans="1:5" ht="12.75">
      <c r="A43" s="35" t="s">
        <v>57</v>
      </c>
      <c r="E43" s="39" t="s">
        <v>3906</v>
      </c>
    </row>
    <row r="44" spans="1:5" ht="12.75">
      <c r="A44" s="35" t="s">
        <v>58</v>
      </c>
      <c r="E44" s="40" t="s">
        <v>5</v>
      </c>
    </row>
    <row r="45" spans="1:5" ht="12.75">
      <c r="A45" t="s">
        <v>60</v>
      </c>
      <c r="E45" s="39" t="s">
        <v>5</v>
      </c>
    </row>
    <row r="46" spans="1:16" ht="12.75">
      <c r="A46" t="s">
        <v>50</v>
      </c>
      <c s="34" t="s">
        <v>1019</v>
      </c>
      <c s="34" t="s">
        <v>3907</v>
      </c>
      <c s="35" t="s">
        <v>5</v>
      </c>
      <c s="6" t="s">
        <v>3908</v>
      </c>
      <c s="36" t="s">
        <v>214</v>
      </c>
      <c s="37">
        <v>7</v>
      </c>
      <c s="36">
        <v>0</v>
      </c>
      <c s="36">
        <f>ROUND(G46*H46,6)</f>
      </c>
      <c r="L46" s="38">
        <v>0</v>
      </c>
      <c s="32">
        <f>ROUND(ROUND(L46,2)*ROUND(G46,3),2)</f>
      </c>
      <c s="36" t="s">
        <v>56</v>
      </c>
      <c>
        <f>(M46*21)/100</f>
      </c>
      <c t="s">
        <v>28</v>
      </c>
    </row>
    <row r="47" spans="1:5" ht="12.75">
      <c r="A47" s="35" t="s">
        <v>57</v>
      </c>
      <c r="E47" s="39" t="s">
        <v>3908</v>
      </c>
    </row>
    <row r="48" spans="1:5" ht="12.75">
      <c r="A48" s="35" t="s">
        <v>58</v>
      </c>
      <c r="E48" s="40" t="s">
        <v>5</v>
      </c>
    </row>
    <row r="49" spans="1:5" ht="12.75">
      <c r="A49" t="s">
        <v>60</v>
      </c>
      <c r="E49" s="39" t="s">
        <v>5</v>
      </c>
    </row>
    <row r="50" spans="1:13" ht="12.75">
      <c r="A50" t="s">
        <v>47</v>
      </c>
      <c r="C50" s="31" t="s">
        <v>173</v>
      </c>
      <c r="E50" s="33" t="s">
        <v>174</v>
      </c>
      <c r="J50" s="32">
        <f>0</f>
      </c>
      <c s="32">
        <f>0</f>
      </c>
      <c s="32">
        <f>0+L51+L55+L59+L63+L67+L71+L75+L79+L83+L87+L91+L95+L99+L103+L107+L111+L115+L119+L123+L127+L131+L135+L139+L143+L147+L151+L155+L159+L163+L167+L171+L175+L179+L183+L187+L191+L195+L199+L203+L207+L211+L215+L219+L223+L227+L231+L235+L239+L243+L247+L251+L255+L259+L263+L267+L271+L275+L279+L283+L287+L291+L295+L299+L303+L307+L311+L315+L319</f>
      </c>
      <c s="32">
        <f>0+M51+M55+M59+M63+M67+M71+M75+M79+M83+M87+M91+M95+M99+M103+M107+M111+M115+M119+M123+M127+M131+M135+M139+M143+M147+M151+M155+M159+M163+M167+M171+M175+M179+M183+M187+M191+M195+M199+M203+M207+M211+M215+M219+M223+M227+M231+M235+M239+M243+M247+M251+M255+M259+M263+M267+M271+M275+M279+M283+M287+M291+M295+M299+M303+M307+M311+M315+M319</f>
      </c>
    </row>
    <row r="51" spans="1:16" ht="12.75">
      <c r="A51" t="s">
        <v>50</v>
      </c>
      <c s="34" t="s">
        <v>218</v>
      </c>
      <c s="34" t="s">
        <v>3909</v>
      </c>
      <c s="35" t="s">
        <v>5</v>
      </c>
      <c s="6" t="s">
        <v>3910</v>
      </c>
      <c s="36" t="s">
        <v>140</v>
      </c>
      <c s="37">
        <v>1</v>
      </c>
      <c s="36">
        <v>0</v>
      </c>
      <c s="36">
        <f>ROUND(G51*H51,6)</f>
      </c>
      <c r="L51" s="38">
        <v>0</v>
      </c>
      <c s="32">
        <f>ROUND(ROUND(L51,2)*ROUND(G51,3),2)</f>
      </c>
      <c s="36" t="s">
        <v>56</v>
      </c>
      <c>
        <f>(M51*21)/100</f>
      </c>
      <c t="s">
        <v>28</v>
      </c>
    </row>
    <row r="52" spans="1:5" ht="12.75">
      <c r="A52" s="35" t="s">
        <v>57</v>
      </c>
      <c r="E52" s="39" t="s">
        <v>3910</v>
      </c>
    </row>
    <row r="53" spans="1:5" ht="12.75">
      <c r="A53" s="35" t="s">
        <v>58</v>
      </c>
      <c r="E53" s="40" t="s">
        <v>5</v>
      </c>
    </row>
    <row r="54" spans="1:5" ht="12.75">
      <c r="A54" t="s">
        <v>60</v>
      </c>
      <c r="E54" s="39" t="s">
        <v>5</v>
      </c>
    </row>
    <row r="55" spans="1:16" ht="12.75">
      <c r="A55" t="s">
        <v>50</v>
      </c>
      <c s="34" t="s">
        <v>221</v>
      </c>
      <c s="34" t="s">
        <v>3911</v>
      </c>
      <c s="35" t="s">
        <v>5</v>
      </c>
      <c s="6" t="s">
        <v>3912</v>
      </c>
      <c s="36" t="s">
        <v>140</v>
      </c>
      <c s="37">
        <v>1</v>
      </c>
      <c s="36">
        <v>0</v>
      </c>
      <c s="36">
        <f>ROUND(G55*H55,6)</f>
      </c>
      <c r="L55" s="38">
        <v>0</v>
      </c>
      <c s="32">
        <f>ROUND(ROUND(L55,2)*ROUND(G55,3),2)</f>
      </c>
      <c s="36" t="s">
        <v>56</v>
      </c>
      <c>
        <f>(M55*21)/100</f>
      </c>
      <c t="s">
        <v>28</v>
      </c>
    </row>
    <row r="56" spans="1:5" ht="12.75">
      <c r="A56" s="35" t="s">
        <v>57</v>
      </c>
      <c r="E56" s="39" t="s">
        <v>3912</v>
      </c>
    </row>
    <row r="57" spans="1:5" ht="12.75">
      <c r="A57" s="35" t="s">
        <v>58</v>
      </c>
      <c r="E57" s="40" t="s">
        <v>5</v>
      </c>
    </row>
    <row r="58" spans="1:5" ht="12.75">
      <c r="A58" t="s">
        <v>60</v>
      </c>
      <c r="E58" s="39" t="s">
        <v>5</v>
      </c>
    </row>
    <row r="59" spans="1:16" ht="25.5">
      <c r="A59" t="s">
        <v>50</v>
      </c>
      <c s="34" t="s">
        <v>224</v>
      </c>
      <c s="34" t="s">
        <v>3913</v>
      </c>
      <c s="35" t="s">
        <v>5</v>
      </c>
      <c s="6" t="s">
        <v>3914</v>
      </c>
      <c s="36" t="s">
        <v>177</v>
      </c>
      <c s="37">
        <v>170</v>
      </c>
      <c s="36">
        <v>0</v>
      </c>
      <c s="36">
        <f>ROUND(G59*H59,6)</f>
      </c>
      <c r="L59" s="38">
        <v>0</v>
      </c>
      <c s="32">
        <f>ROUND(ROUND(L59,2)*ROUND(G59,3),2)</f>
      </c>
      <c s="36" t="s">
        <v>178</v>
      </c>
      <c>
        <f>(M59*21)/100</f>
      </c>
      <c t="s">
        <v>28</v>
      </c>
    </row>
    <row r="60" spans="1:5" ht="25.5">
      <c r="A60" s="35" t="s">
        <v>57</v>
      </c>
      <c r="E60" s="39" t="s">
        <v>3914</v>
      </c>
    </row>
    <row r="61" spans="1:5" ht="12.75">
      <c r="A61" s="35" t="s">
        <v>58</v>
      </c>
      <c r="E61" s="40" t="s">
        <v>5</v>
      </c>
    </row>
    <row r="62" spans="1:5" ht="12.75">
      <c r="A62" t="s">
        <v>60</v>
      </c>
      <c r="E62" s="39" t="s">
        <v>5</v>
      </c>
    </row>
    <row r="63" spans="1:16" ht="12.75">
      <c r="A63" t="s">
        <v>50</v>
      </c>
      <c s="34" t="s">
        <v>227</v>
      </c>
      <c s="34" t="s">
        <v>3915</v>
      </c>
      <c s="35" t="s">
        <v>5</v>
      </c>
      <c s="6" t="s">
        <v>3916</v>
      </c>
      <c s="36" t="s">
        <v>177</v>
      </c>
      <c s="37">
        <v>170</v>
      </c>
      <c s="36">
        <v>0</v>
      </c>
      <c s="36">
        <f>ROUND(G63*H63,6)</f>
      </c>
      <c r="L63" s="38">
        <v>0</v>
      </c>
      <c s="32">
        <f>ROUND(ROUND(L63,2)*ROUND(G63,3),2)</f>
      </c>
      <c s="36" t="s">
        <v>178</v>
      </c>
      <c>
        <f>(M63*21)/100</f>
      </c>
      <c t="s">
        <v>28</v>
      </c>
    </row>
    <row r="64" spans="1:5" ht="12.75">
      <c r="A64" s="35" t="s">
        <v>57</v>
      </c>
      <c r="E64" s="39" t="s">
        <v>3916</v>
      </c>
    </row>
    <row r="65" spans="1:5" ht="25.5">
      <c r="A65" s="35" t="s">
        <v>58</v>
      </c>
      <c r="E65" s="40" t="s">
        <v>3917</v>
      </c>
    </row>
    <row r="66" spans="1:5" ht="12.75">
      <c r="A66" t="s">
        <v>60</v>
      </c>
      <c r="E66" s="39" t="s">
        <v>5</v>
      </c>
    </row>
    <row r="67" spans="1:16" ht="25.5">
      <c r="A67" t="s">
        <v>50</v>
      </c>
      <c s="34" t="s">
        <v>230</v>
      </c>
      <c s="34" t="s">
        <v>3918</v>
      </c>
      <c s="35" t="s">
        <v>5</v>
      </c>
      <c s="6" t="s">
        <v>3919</v>
      </c>
      <c s="36" t="s">
        <v>177</v>
      </c>
      <c s="37">
        <v>350</v>
      </c>
      <c s="36">
        <v>0</v>
      </c>
      <c s="36">
        <f>ROUND(G67*H67,6)</f>
      </c>
      <c r="L67" s="38">
        <v>0</v>
      </c>
      <c s="32">
        <f>ROUND(ROUND(L67,2)*ROUND(G67,3),2)</f>
      </c>
      <c s="36" t="s">
        <v>178</v>
      </c>
      <c>
        <f>(M67*21)/100</f>
      </c>
      <c t="s">
        <v>28</v>
      </c>
    </row>
    <row r="68" spans="1:5" ht="25.5">
      <c r="A68" s="35" t="s">
        <v>57</v>
      </c>
      <c r="E68" s="39" t="s">
        <v>3919</v>
      </c>
    </row>
    <row r="69" spans="1:5" ht="12.75">
      <c r="A69" s="35" t="s">
        <v>58</v>
      </c>
      <c r="E69" s="40" t="s">
        <v>5</v>
      </c>
    </row>
    <row r="70" spans="1:5" ht="12.75">
      <c r="A70" t="s">
        <v>60</v>
      </c>
      <c r="E70" s="39" t="s">
        <v>5</v>
      </c>
    </row>
    <row r="71" spans="1:16" ht="12.75">
      <c r="A71" t="s">
        <v>50</v>
      </c>
      <c s="34" t="s">
        <v>233</v>
      </c>
      <c s="34" t="s">
        <v>3920</v>
      </c>
      <c s="35" t="s">
        <v>5</v>
      </c>
      <c s="6" t="s">
        <v>3921</v>
      </c>
      <c s="36" t="s">
        <v>177</v>
      </c>
      <c s="37">
        <v>350</v>
      </c>
      <c s="36">
        <v>0</v>
      </c>
      <c s="36">
        <f>ROUND(G71*H71,6)</f>
      </c>
      <c r="L71" s="38">
        <v>0</v>
      </c>
      <c s="32">
        <f>ROUND(ROUND(L71,2)*ROUND(G71,3),2)</f>
      </c>
      <c s="36" t="s">
        <v>178</v>
      </c>
      <c>
        <f>(M71*21)/100</f>
      </c>
      <c t="s">
        <v>28</v>
      </c>
    </row>
    <row r="72" spans="1:5" ht="12.75">
      <c r="A72" s="35" t="s">
        <v>57</v>
      </c>
      <c r="E72" s="39" t="s">
        <v>3921</v>
      </c>
    </row>
    <row r="73" spans="1:5" ht="25.5">
      <c r="A73" s="35" t="s">
        <v>58</v>
      </c>
      <c r="E73" s="40" t="s">
        <v>3922</v>
      </c>
    </row>
    <row r="74" spans="1:5" ht="12.75">
      <c r="A74" t="s">
        <v>60</v>
      </c>
      <c r="E74" s="39" t="s">
        <v>5</v>
      </c>
    </row>
    <row r="75" spans="1:16" ht="38.25">
      <c r="A75" t="s">
        <v>50</v>
      </c>
      <c s="34" t="s">
        <v>237</v>
      </c>
      <c s="34" t="s">
        <v>3923</v>
      </c>
      <c s="35" t="s">
        <v>5</v>
      </c>
      <c s="6" t="s">
        <v>3924</v>
      </c>
      <c s="36" t="s">
        <v>177</v>
      </c>
      <c s="37">
        <v>330</v>
      </c>
      <c s="36">
        <v>0</v>
      </c>
      <c s="36">
        <f>ROUND(G75*H75,6)</f>
      </c>
      <c r="L75" s="38">
        <v>0</v>
      </c>
      <c s="32">
        <f>ROUND(ROUND(L75,2)*ROUND(G75,3),2)</f>
      </c>
      <c s="36" t="s">
        <v>178</v>
      </c>
      <c>
        <f>(M75*21)/100</f>
      </c>
      <c t="s">
        <v>28</v>
      </c>
    </row>
    <row r="76" spans="1:5" ht="38.25">
      <c r="A76" s="35" t="s">
        <v>57</v>
      </c>
      <c r="E76" s="39" t="s">
        <v>3925</v>
      </c>
    </row>
    <row r="77" spans="1:5" ht="12.75">
      <c r="A77" s="35" t="s">
        <v>58</v>
      </c>
      <c r="E77" s="40" t="s">
        <v>5</v>
      </c>
    </row>
    <row r="78" spans="1:5" ht="12.75">
      <c r="A78" t="s">
        <v>60</v>
      </c>
      <c r="E78" s="39" t="s">
        <v>5</v>
      </c>
    </row>
    <row r="79" spans="1:16" ht="25.5">
      <c r="A79" t="s">
        <v>50</v>
      </c>
      <c s="34" t="s">
        <v>240</v>
      </c>
      <c s="34" t="s">
        <v>3926</v>
      </c>
      <c s="35" t="s">
        <v>5</v>
      </c>
      <c s="6" t="s">
        <v>3927</v>
      </c>
      <c s="36" t="s">
        <v>177</v>
      </c>
      <c s="37">
        <v>23</v>
      </c>
      <c s="36">
        <v>0</v>
      </c>
      <c s="36">
        <f>ROUND(G79*H79,6)</f>
      </c>
      <c r="L79" s="38">
        <v>0</v>
      </c>
      <c s="32">
        <f>ROUND(ROUND(L79,2)*ROUND(G79,3),2)</f>
      </c>
      <c s="36" t="s">
        <v>178</v>
      </c>
      <c>
        <f>(M79*21)/100</f>
      </c>
      <c t="s">
        <v>28</v>
      </c>
    </row>
    <row r="80" spans="1:5" ht="25.5">
      <c r="A80" s="35" t="s">
        <v>57</v>
      </c>
      <c r="E80" s="39" t="s">
        <v>3927</v>
      </c>
    </row>
    <row r="81" spans="1:5" ht="25.5">
      <c r="A81" s="35" t="s">
        <v>58</v>
      </c>
      <c r="E81" s="40" t="s">
        <v>3928</v>
      </c>
    </row>
    <row r="82" spans="1:5" ht="12.75">
      <c r="A82" t="s">
        <v>60</v>
      </c>
      <c r="E82" s="39" t="s">
        <v>5</v>
      </c>
    </row>
    <row r="83" spans="1:16" ht="25.5">
      <c r="A83" t="s">
        <v>50</v>
      </c>
      <c s="34" t="s">
        <v>243</v>
      </c>
      <c s="34" t="s">
        <v>3929</v>
      </c>
      <c s="35" t="s">
        <v>5</v>
      </c>
      <c s="6" t="s">
        <v>3930</v>
      </c>
      <c s="36" t="s">
        <v>177</v>
      </c>
      <c s="37">
        <v>34.5</v>
      </c>
      <c s="36">
        <v>0</v>
      </c>
      <c s="36">
        <f>ROUND(G83*H83,6)</f>
      </c>
      <c r="L83" s="38">
        <v>0</v>
      </c>
      <c s="32">
        <f>ROUND(ROUND(L83,2)*ROUND(G83,3),2)</f>
      </c>
      <c s="36" t="s">
        <v>178</v>
      </c>
      <c>
        <f>(M83*21)/100</f>
      </c>
      <c t="s">
        <v>28</v>
      </c>
    </row>
    <row r="84" spans="1:5" ht="25.5">
      <c r="A84" s="35" t="s">
        <v>57</v>
      </c>
      <c r="E84" s="39" t="s">
        <v>3930</v>
      </c>
    </row>
    <row r="85" spans="1:5" ht="25.5">
      <c r="A85" s="35" t="s">
        <v>58</v>
      </c>
      <c r="E85" s="40" t="s">
        <v>3931</v>
      </c>
    </row>
    <row r="86" spans="1:5" ht="12.75">
      <c r="A86" t="s">
        <v>60</v>
      </c>
      <c r="E86" s="39" t="s">
        <v>5</v>
      </c>
    </row>
    <row r="87" spans="1:16" ht="25.5">
      <c r="A87" t="s">
        <v>50</v>
      </c>
      <c s="34" t="s">
        <v>246</v>
      </c>
      <c s="34" t="s">
        <v>3932</v>
      </c>
      <c s="35" t="s">
        <v>5</v>
      </c>
      <c s="6" t="s">
        <v>3933</v>
      </c>
      <c s="36" t="s">
        <v>177</v>
      </c>
      <c s="37">
        <v>57.5</v>
      </c>
      <c s="36">
        <v>0</v>
      </c>
      <c s="36">
        <f>ROUND(G87*H87,6)</f>
      </c>
      <c r="L87" s="38">
        <v>0</v>
      </c>
      <c s="32">
        <f>ROUND(ROUND(L87,2)*ROUND(G87,3),2)</f>
      </c>
      <c s="36" t="s">
        <v>178</v>
      </c>
      <c>
        <f>(M87*21)/100</f>
      </c>
      <c t="s">
        <v>28</v>
      </c>
    </row>
    <row r="88" spans="1:5" ht="25.5">
      <c r="A88" s="35" t="s">
        <v>57</v>
      </c>
      <c r="E88" s="39" t="s">
        <v>3933</v>
      </c>
    </row>
    <row r="89" spans="1:5" ht="25.5">
      <c r="A89" s="35" t="s">
        <v>58</v>
      </c>
      <c r="E89" s="40" t="s">
        <v>3934</v>
      </c>
    </row>
    <row r="90" spans="1:5" ht="12.75">
      <c r="A90" t="s">
        <v>60</v>
      </c>
      <c r="E90" s="39" t="s">
        <v>5</v>
      </c>
    </row>
    <row r="91" spans="1:16" ht="25.5">
      <c r="A91" t="s">
        <v>50</v>
      </c>
      <c s="34" t="s">
        <v>249</v>
      </c>
      <c s="34" t="s">
        <v>3935</v>
      </c>
      <c s="35" t="s">
        <v>5</v>
      </c>
      <c s="6" t="s">
        <v>3936</v>
      </c>
      <c s="36" t="s">
        <v>177</v>
      </c>
      <c s="37">
        <v>57.5</v>
      </c>
      <c s="36">
        <v>0</v>
      </c>
      <c s="36">
        <f>ROUND(G91*H91,6)</f>
      </c>
      <c r="L91" s="38">
        <v>0</v>
      </c>
      <c s="32">
        <f>ROUND(ROUND(L91,2)*ROUND(G91,3),2)</f>
      </c>
      <c s="36" t="s">
        <v>178</v>
      </c>
      <c>
        <f>(M91*21)/100</f>
      </c>
      <c t="s">
        <v>28</v>
      </c>
    </row>
    <row r="92" spans="1:5" ht="25.5">
      <c r="A92" s="35" t="s">
        <v>57</v>
      </c>
      <c r="E92" s="39" t="s">
        <v>3936</v>
      </c>
    </row>
    <row r="93" spans="1:5" ht="25.5">
      <c r="A93" s="35" t="s">
        <v>58</v>
      </c>
      <c r="E93" s="40" t="s">
        <v>3934</v>
      </c>
    </row>
    <row r="94" spans="1:5" ht="12.75">
      <c r="A94" t="s">
        <v>60</v>
      </c>
      <c r="E94" s="39" t="s">
        <v>5</v>
      </c>
    </row>
    <row r="95" spans="1:16" ht="25.5">
      <c r="A95" t="s">
        <v>50</v>
      </c>
      <c s="34" t="s">
        <v>252</v>
      </c>
      <c s="34" t="s">
        <v>3937</v>
      </c>
      <c s="35" t="s">
        <v>5</v>
      </c>
      <c s="6" t="s">
        <v>3938</v>
      </c>
      <c s="36" t="s">
        <v>177</v>
      </c>
      <c s="37">
        <v>92</v>
      </c>
      <c s="36">
        <v>0</v>
      </c>
      <c s="36">
        <f>ROUND(G95*H95,6)</f>
      </c>
      <c r="L95" s="38">
        <v>0</v>
      </c>
      <c s="32">
        <f>ROUND(ROUND(L95,2)*ROUND(G95,3),2)</f>
      </c>
      <c s="36" t="s">
        <v>178</v>
      </c>
      <c>
        <f>(M95*21)/100</f>
      </c>
      <c t="s">
        <v>28</v>
      </c>
    </row>
    <row r="96" spans="1:5" ht="25.5">
      <c r="A96" s="35" t="s">
        <v>57</v>
      </c>
      <c r="E96" s="39" t="s">
        <v>3938</v>
      </c>
    </row>
    <row r="97" spans="1:5" ht="25.5">
      <c r="A97" s="35" t="s">
        <v>58</v>
      </c>
      <c r="E97" s="40" t="s">
        <v>3939</v>
      </c>
    </row>
    <row r="98" spans="1:5" ht="12.75">
      <c r="A98" t="s">
        <v>60</v>
      </c>
      <c r="E98" s="39" t="s">
        <v>5</v>
      </c>
    </row>
    <row r="99" spans="1:16" ht="25.5">
      <c r="A99" t="s">
        <v>50</v>
      </c>
      <c s="34" t="s">
        <v>255</v>
      </c>
      <c s="34" t="s">
        <v>3940</v>
      </c>
      <c s="35" t="s">
        <v>5</v>
      </c>
      <c s="6" t="s">
        <v>3941</v>
      </c>
      <c s="36" t="s">
        <v>177</v>
      </c>
      <c s="37">
        <v>115</v>
      </c>
      <c s="36">
        <v>0</v>
      </c>
      <c s="36">
        <f>ROUND(G99*H99,6)</f>
      </c>
      <c r="L99" s="38">
        <v>0</v>
      </c>
      <c s="32">
        <f>ROUND(ROUND(L99,2)*ROUND(G99,3),2)</f>
      </c>
      <c s="36" t="s">
        <v>178</v>
      </c>
      <c>
        <f>(M99*21)/100</f>
      </c>
      <c t="s">
        <v>28</v>
      </c>
    </row>
    <row r="100" spans="1:5" ht="25.5">
      <c r="A100" s="35" t="s">
        <v>57</v>
      </c>
      <c r="E100" s="39" t="s">
        <v>3941</v>
      </c>
    </row>
    <row r="101" spans="1:5" ht="25.5">
      <c r="A101" s="35" t="s">
        <v>58</v>
      </c>
      <c r="E101" s="40" t="s">
        <v>3942</v>
      </c>
    </row>
    <row r="102" spans="1:5" ht="12.75">
      <c r="A102" t="s">
        <v>60</v>
      </c>
      <c r="E102" s="39" t="s">
        <v>5</v>
      </c>
    </row>
    <row r="103" spans="1:16" ht="38.25">
      <c r="A103" t="s">
        <v>50</v>
      </c>
      <c s="34" t="s">
        <v>261</v>
      </c>
      <c s="34" t="s">
        <v>3943</v>
      </c>
      <c s="35" t="s">
        <v>5</v>
      </c>
      <c s="6" t="s">
        <v>3944</v>
      </c>
      <c s="36" t="s">
        <v>177</v>
      </c>
      <c s="37">
        <v>40</v>
      </c>
      <c s="36">
        <v>0</v>
      </c>
      <c s="36">
        <f>ROUND(G103*H103,6)</f>
      </c>
      <c r="L103" s="38">
        <v>0</v>
      </c>
      <c s="32">
        <f>ROUND(ROUND(L103,2)*ROUND(G103,3),2)</f>
      </c>
      <c s="36" t="s">
        <v>178</v>
      </c>
      <c>
        <f>(M103*21)/100</f>
      </c>
      <c t="s">
        <v>28</v>
      </c>
    </row>
    <row r="104" spans="1:5" ht="38.25">
      <c r="A104" s="35" t="s">
        <v>57</v>
      </c>
      <c r="E104" s="39" t="s">
        <v>3945</v>
      </c>
    </row>
    <row r="105" spans="1:5" ht="12.75">
      <c r="A105" s="35" t="s">
        <v>58</v>
      </c>
      <c r="E105" s="40" t="s">
        <v>5</v>
      </c>
    </row>
    <row r="106" spans="1:5" ht="12.75">
      <c r="A106" t="s">
        <v>60</v>
      </c>
      <c r="E106" s="39" t="s">
        <v>5</v>
      </c>
    </row>
    <row r="107" spans="1:16" ht="25.5">
      <c r="A107" t="s">
        <v>50</v>
      </c>
      <c s="34" t="s">
        <v>264</v>
      </c>
      <c s="34" t="s">
        <v>3946</v>
      </c>
      <c s="35" t="s">
        <v>5</v>
      </c>
      <c s="6" t="s">
        <v>3947</v>
      </c>
      <c s="36" t="s">
        <v>177</v>
      </c>
      <c s="37">
        <v>46</v>
      </c>
      <c s="36">
        <v>0</v>
      </c>
      <c s="36">
        <f>ROUND(G107*H107,6)</f>
      </c>
      <c r="L107" s="38">
        <v>0</v>
      </c>
      <c s="32">
        <f>ROUND(ROUND(L107,2)*ROUND(G107,3),2)</f>
      </c>
      <c s="36" t="s">
        <v>178</v>
      </c>
      <c>
        <f>(M107*21)/100</f>
      </c>
      <c t="s">
        <v>28</v>
      </c>
    </row>
    <row r="108" spans="1:5" ht="25.5">
      <c r="A108" s="35" t="s">
        <v>57</v>
      </c>
      <c r="E108" s="39" t="s">
        <v>3947</v>
      </c>
    </row>
    <row r="109" spans="1:5" ht="25.5">
      <c r="A109" s="35" t="s">
        <v>58</v>
      </c>
      <c r="E109" s="40" t="s">
        <v>3948</v>
      </c>
    </row>
    <row r="110" spans="1:5" ht="12.75">
      <c r="A110" t="s">
        <v>60</v>
      </c>
      <c r="E110" s="39" t="s">
        <v>5</v>
      </c>
    </row>
    <row r="111" spans="1:16" ht="25.5">
      <c r="A111" t="s">
        <v>50</v>
      </c>
      <c s="34" t="s">
        <v>267</v>
      </c>
      <c s="34" t="s">
        <v>3949</v>
      </c>
      <c s="35" t="s">
        <v>5</v>
      </c>
      <c s="6" t="s">
        <v>3950</v>
      </c>
      <c s="36" t="s">
        <v>177</v>
      </c>
      <c s="37">
        <v>720</v>
      </c>
      <c s="36">
        <v>0</v>
      </c>
      <c s="36">
        <f>ROUND(G111*H111,6)</f>
      </c>
      <c r="L111" s="38">
        <v>0</v>
      </c>
      <c s="32">
        <f>ROUND(ROUND(L111,2)*ROUND(G111,3),2)</f>
      </c>
      <c s="36" t="s">
        <v>178</v>
      </c>
      <c>
        <f>(M111*21)/100</f>
      </c>
      <c t="s">
        <v>28</v>
      </c>
    </row>
    <row r="112" spans="1:5" ht="25.5">
      <c r="A112" s="35" t="s">
        <v>57</v>
      </c>
      <c r="E112" s="39" t="s">
        <v>3950</v>
      </c>
    </row>
    <row r="113" spans="1:5" ht="12.75">
      <c r="A113" s="35" t="s">
        <v>58</v>
      </c>
      <c r="E113" s="40" t="s">
        <v>5</v>
      </c>
    </row>
    <row r="114" spans="1:5" ht="12.75">
      <c r="A114" t="s">
        <v>60</v>
      </c>
      <c r="E114" s="39" t="s">
        <v>5</v>
      </c>
    </row>
    <row r="115" spans="1:16" ht="12.75">
      <c r="A115" t="s">
        <v>50</v>
      </c>
      <c s="34" t="s">
        <v>271</v>
      </c>
      <c s="34" t="s">
        <v>3951</v>
      </c>
      <c s="35" t="s">
        <v>5</v>
      </c>
      <c s="6" t="s">
        <v>3952</v>
      </c>
      <c s="36" t="s">
        <v>177</v>
      </c>
      <c s="37">
        <v>720</v>
      </c>
      <c s="36">
        <v>0</v>
      </c>
      <c s="36">
        <f>ROUND(G115*H115,6)</f>
      </c>
      <c r="L115" s="38">
        <v>0</v>
      </c>
      <c s="32">
        <f>ROUND(ROUND(L115,2)*ROUND(G115,3),2)</f>
      </c>
      <c s="36" t="s">
        <v>56</v>
      </c>
      <c>
        <f>(M115*21)/100</f>
      </c>
      <c t="s">
        <v>28</v>
      </c>
    </row>
    <row r="116" spans="1:5" ht="12.75">
      <c r="A116" s="35" t="s">
        <v>57</v>
      </c>
      <c r="E116" s="39" t="s">
        <v>3952</v>
      </c>
    </row>
    <row r="117" spans="1:5" ht="12.75">
      <c r="A117" s="35" t="s">
        <v>58</v>
      </c>
      <c r="E117" s="40" t="s">
        <v>5</v>
      </c>
    </row>
    <row r="118" spans="1:5" ht="12.75">
      <c r="A118" t="s">
        <v>60</v>
      </c>
      <c r="E118" s="39" t="s">
        <v>5</v>
      </c>
    </row>
    <row r="119" spans="1:16" ht="25.5">
      <c r="A119" t="s">
        <v>50</v>
      </c>
      <c s="34" t="s">
        <v>274</v>
      </c>
      <c s="34" t="s">
        <v>3953</v>
      </c>
      <c s="35" t="s">
        <v>5</v>
      </c>
      <c s="6" t="s">
        <v>3954</v>
      </c>
      <c s="36" t="s">
        <v>177</v>
      </c>
      <c s="37">
        <v>11200</v>
      </c>
      <c s="36">
        <v>0</v>
      </c>
      <c s="36">
        <f>ROUND(G119*H119,6)</f>
      </c>
      <c r="L119" s="38">
        <v>0</v>
      </c>
      <c s="32">
        <f>ROUND(ROUND(L119,2)*ROUND(G119,3),2)</f>
      </c>
      <c s="36" t="s">
        <v>178</v>
      </c>
      <c>
        <f>(M119*21)/100</f>
      </c>
      <c t="s">
        <v>28</v>
      </c>
    </row>
    <row r="120" spans="1:5" ht="25.5">
      <c r="A120" s="35" t="s">
        <v>57</v>
      </c>
      <c r="E120" s="39" t="s">
        <v>3954</v>
      </c>
    </row>
    <row r="121" spans="1:5" ht="12.75">
      <c r="A121" s="35" t="s">
        <v>58</v>
      </c>
      <c r="E121" s="40" t="s">
        <v>5</v>
      </c>
    </row>
    <row r="122" spans="1:5" ht="12.75">
      <c r="A122" t="s">
        <v>60</v>
      </c>
      <c r="E122" s="39" t="s">
        <v>5</v>
      </c>
    </row>
    <row r="123" spans="1:16" ht="12.75">
      <c r="A123" t="s">
        <v>50</v>
      </c>
      <c s="34" t="s">
        <v>277</v>
      </c>
      <c s="34" t="s">
        <v>3955</v>
      </c>
      <c s="35" t="s">
        <v>5</v>
      </c>
      <c s="6" t="s">
        <v>3956</v>
      </c>
      <c s="36" t="s">
        <v>177</v>
      </c>
      <c s="37">
        <v>6000</v>
      </c>
      <c s="36">
        <v>0</v>
      </c>
      <c s="36">
        <f>ROUND(G123*H123,6)</f>
      </c>
      <c r="L123" s="38">
        <v>0</v>
      </c>
      <c s="32">
        <f>ROUND(ROUND(L123,2)*ROUND(G123,3),2)</f>
      </c>
      <c s="36" t="s">
        <v>56</v>
      </c>
      <c>
        <f>(M123*21)/100</f>
      </c>
      <c t="s">
        <v>28</v>
      </c>
    </row>
    <row r="124" spans="1:5" ht="12.75">
      <c r="A124" s="35" t="s">
        <v>57</v>
      </c>
      <c r="E124" s="39" t="s">
        <v>3956</v>
      </c>
    </row>
    <row r="125" spans="1:5" ht="12.75">
      <c r="A125" s="35" t="s">
        <v>58</v>
      </c>
      <c r="E125" s="40" t="s">
        <v>5</v>
      </c>
    </row>
    <row r="126" spans="1:5" ht="12.75">
      <c r="A126" t="s">
        <v>60</v>
      </c>
      <c r="E126" s="39" t="s">
        <v>5</v>
      </c>
    </row>
    <row r="127" spans="1:16" ht="12.75">
      <c r="A127" t="s">
        <v>50</v>
      </c>
      <c s="34" t="s">
        <v>280</v>
      </c>
      <c s="34" t="s">
        <v>3957</v>
      </c>
      <c s="35" t="s">
        <v>5</v>
      </c>
      <c s="6" t="s">
        <v>3958</v>
      </c>
      <c s="36" t="s">
        <v>177</v>
      </c>
      <c s="37">
        <v>5200</v>
      </c>
      <c s="36">
        <v>0</v>
      </c>
      <c s="36">
        <f>ROUND(G127*H127,6)</f>
      </c>
      <c r="L127" s="38">
        <v>0</v>
      </c>
      <c s="32">
        <f>ROUND(ROUND(L127,2)*ROUND(G127,3),2)</f>
      </c>
      <c s="36" t="s">
        <v>56</v>
      </c>
      <c>
        <f>(M127*21)/100</f>
      </c>
      <c t="s">
        <v>28</v>
      </c>
    </row>
    <row r="128" spans="1:5" ht="12.75">
      <c r="A128" s="35" t="s">
        <v>57</v>
      </c>
      <c r="E128" s="39" t="s">
        <v>3958</v>
      </c>
    </row>
    <row r="129" spans="1:5" ht="12.75">
      <c r="A129" s="35" t="s">
        <v>58</v>
      </c>
      <c r="E129" s="40" t="s">
        <v>5</v>
      </c>
    </row>
    <row r="130" spans="1:5" ht="12.75">
      <c r="A130" t="s">
        <v>60</v>
      </c>
      <c r="E130" s="39" t="s">
        <v>5</v>
      </c>
    </row>
    <row r="131" spans="1:16" ht="25.5">
      <c r="A131" t="s">
        <v>50</v>
      </c>
      <c s="34" t="s">
        <v>285</v>
      </c>
      <c s="34" t="s">
        <v>3959</v>
      </c>
      <c s="35" t="s">
        <v>5</v>
      </c>
      <c s="6" t="s">
        <v>3960</v>
      </c>
      <c s="36" t="s">
        <v>177</v>
      </c>
      <c s="37">
        <v>80</v>
      </c>
      <c s="36">
        <v>0</v>
      </c>
      <c s="36">
        <f>ROUND(G131*H131,6)</f>
      </c>
      <c r="L131" s="38">
        <v>0</v>
      </c>
      <c s="32">
        <f>ROUND(ROUND(L131,2)*ROUND(G131,3),2)</f>
      </c>
      <c s="36" t="s">
        <v>178</v>
      </c>
      <c>
        <f>(M131*21)/100</f>
      </c>
      <c t="s">
        <v>28</v>
      </c>
    </row>
    <row r="132" spans="1:5" ht="25.5">
      <c r="A132" s="35" t="s">
        <v>57</v>
      </c>
      <c r="E132" s="39" t="s">
        <v>3960</v>
      </c>
    </row>
    <row r="133" spans="1:5" ht="12.75">
      <c r="A133" s="35" t="s">
        <v>58</v>
      </c>
      <c r="E133" s="40" t="s">
        <v>5</v>
      </c>
    </row>
    <row r="134" spans="1:5" ht="12.75">
      <c r="A134" t="s">
        <v>60</v>
      </c>
      <c r="E134" s="39" t="s">
        <v>5</v>
      </c>
    </row>
    <row r="135" spans="1:16" ht="12.75">
      <c r="A135" t="s">
        <v>50</v>
      </c>
      <c s="34" t="s">
        <v>288</v>
      </c>
      <c s="34" t="s">
        <v>3961</v>
      </c>
      <c s="35" t="s">
        <v>5</v>
      </c>
      <c s="6" t="s">
        <v>3962</v>
      </c>
      <c s="36" t="s">
        <v>177</v>
      </c>
      <c s="37">
        <v>80</v>
      </c>
      <c s="36">
        <v>0</v>
      </c>
      <c s="36">
        <f>ROUND(G135*H135,6)</f>
      </c>
      <c r="L135" s="38">
        <v>0</v>
      </c>
      <c s="32">
        <f>ROUND(ROUND(L135,2)*ROUND(G135,3),2)</f>
      </c>
      <c s="36" t="s">
        <v>56</v>
      </c>
      <c>
        <f>(M135*21)/100</f>
      </c>
      <c t="s">
        <v>28</v>
      </c>
    </row>
    <row r="136" spans="1:5" ht="12.75">
      <c r="A136" s="35" t="s">
        <v>57</v>
      </c>
      <c r="E136" s="39" t="s">
        <v>3962</v>
      </c>
    </row>
    <row r="137" spans="1:5" ht="12.75">
      <c r="A137" s="35" t="s">
        <v>58</v>
      </c>
      <c r="E137" s="40" t="s">
        <v>5</v>
      </c>
    </row>
    <row r="138" spans="1:5" ht="12.75">
      <c r="A138" t="s">
        <v>60</v>
      </c>
      <c r="E138" s="39" t="s">
        <v>5</v>
      </c>
    </row>
    <row r="139" spans="1:16" ht="25.5">
      <c r="A139" t="s">
        <v>50</v>
      </c>
      <c s="34" t="s">
        <v>291</v>
      </c>
      <c s="34" t="s">
        <v>3963</v>
      </c>
      <c s="35" t="s">
        <v>5</v>
      </c>
      <c s="6" t="s">
        <v>3964</v>
      </c>
      <c s="36" t="s">
        <v>177</v>
      </c>
      <c s="37">
        <v>1830</v>
      </c>
      <c s="36">
        <v>0</v>
      </c>
      <c s="36">
        <f>ROUND(G139*H139,6)</f>
      </c>
      <c r="L139" s="38">
        <v>0</v>
      </c>
      <c s="32">
        <f>ROUND(ROUND(L139,2)*ROUND(G139,3),2)</f>
      </c>
      <c s="36" t="s">
        <v>178</v>
      </c>
      <c>
        <f>(M139*21)/100</f>
      </c>
      <c t="s">
        <v>28</v>
      </c>
    </row>
    <row r="140" spans="1:5" ht="25.5">
      <c r="A140" s="35" t="s">
        <v>57</v>
      </c>
      <c r="E140" s="39" t="s">
        <v>3964</v>
      </c>
    </row>
    <row r="141" spans="1:5" ht="12.75">
      <c r="A141" s="35" t="s">
        <v>58</v>
      </c>
      <c r="E141" s="40" t="s">
        <v>5</v>
      </c>
    </row>
    <row r="142" spans="1:5" ht="12.75">
      <c r="A142" t="s">
        <v>60</v>
      </c>
      <c r="E142" s="39" t="s">
        <v>5</v>
      </c>
    </row>
    <row r="143" spans="1:16" ht="12.75">
      <c r="A143" t="s">
        <v>50</v>
      </c>
      <c s="34" t="s">
        <v>293</v>
      </c>
      <c s="34" t="s">
        <v>3965</v>
      </c>
      <c s="35" t="s">
        <v>5</v>
      </c>
      <c s="6" t="s">
        <v>3966</v>
      </c>
      <c s="36" t="s">
        <v>177</v>
      </c>
      <c s="37">
        <v>1500</v>
      </c>
      <c s="36">
        <v>0</v>
      </c>
      <c s="36">
        <f>ROUND(G143*H143,6)</f>
      </c>
      <c r="L143" s="38">
        <v>0</v>
      </c>
      <c s="32">
        <f>ROUND(ROUND(L143,2)*ROUND(G143,3),2)</f>
      </c>
      <c s="36" t="s">
        <v>56</v>
      </c>
      <c>
        <f>(M143*21)/100</f>
      </c>
      <c t="s">
        <v>28</v>
      </c>
    </row>
    <row r="144" spans="1:5" ht="12.75">
      <c r="A144" s="35" t="s">
        <v>57</v>
      </c>
      <c r="E144" s="39" t="s">
        <v>3966</v>
      </c>
    </row>
    <row r="145" spans="1:5" ht="12.75">
      <c r="A145" s="35" t="s">
        <v>58</v>
      </c>
      <c r="E145" s="40" t="s">
        <v>5</v>
      </c>
    </row>
    <row r="146" spans="1:5" ht="12.75">
      <c r="A146" t="s">
        <v>60</v>
      </c>
      <c r="E146" s="39" t="s">
        <v>5</v>
      </c>
    </row>
    <row r="147" spans="1:16" ht="12.75">
      <c r="A147" t="s">
        <v>50</v>
      </c>
      <c s="34" t="s">
        <v>294</v>
      </c>
      <c s="34" t="s">
        <v>3967</v>
      </c>
      <c s="35" t="s">
        <v>5</v>
      </c>
      <c s="6" t="s">
        <v>3968</v>
      </c>
      <c s="36" t="s">
        <v>177</v>
      </c>
      <c s="37">
        <v>330</v>
      </c>
      <c s="36">
        <v>0</v>
      </c>
      <c s="36">
        <f>ROUND(G147*H147,6)</f>
      </c>
      <c r="L147" s="38">
        <v>0</v>
      </c>
      <c s="32">
        <f>ROUND(ROUND(L147,2)*ROUND(G147,3),2)</f>
      </c>
      <c s="36" t="s">
        <v>56</v>
      </c>
      <c>
        <f>(M147*21)/100</f>
      </c>
      <c t="s">
        <v>28</v>
      </c>
    </row>
    <row r="148" spans="1:5" ht="12.75">
      <c r="A148" s="35" t="s">
        <v>57</v>
      </c>
      <c r="E148" s="39" t="s">
        <v>3968</v>
      </c>
    </row>
    <row r="149" spans="1:5" ht="12.75">
      <c r="A149" s="35" t="s">
        <v>58</v>
      </c>
      <c r="E149" s="40" t="s">
        <v>5</v>
      </c>
    </row>
    <row r="150" spans="1:5" ht="12.75">
      <c r="A150" t="s">
        <v>60</v>
      </c>
      <c r="E150" s="39" t="s">
        <v>5</v>
      </c>
    </row>
    <row r="151" spans="1:16" ht="25.5">
      <c r="A151" t="s">
        <v>50</v>
      </c>
      <c s="34" t="s">
        <v>297</v>
      </c>
      <c s="34" t="s">
        <v>3969</v>
      </c>
      <c s="35" t="s">
        <v>5</v>
      </c>
      <c s="6" t="s">
        <v>3970</v>
      </c>
      <c s="36" t="s">
        <v>177</v>
      </c>
      <c s="37">
        <v>470</v>
      </c>
      <c s="36">
        <v>0</v>
      </c>
      <c s="36">
        <f>ROUND(G151*H151,6)</f>
      </c>
      <c r="L151" s="38">
        <v>0</v>
      </c>
      <c s="32">
        <f>ROUND(ROUND(L151,2)*ROUND(G151,3),2)</f>
      </c>
      <c s="36" t="s">
        <v>178</v>
      </c>
      <c>
        <f>(M151*21)/100</f>
      </c>
      <c t="s">
        <v>28</v>
      </c>
    </row>
    <row r="152" spans="1:5" ht="25.5">
      <c r="A152" s="35" t="s">
        <v>57</v>
      </c>
      <c r="E152" s="39" t="s">
        <v>3970</v>
      </c>
    </row>
    <row r="153" spans="1:5" ht="12.75">
      <c r="A153" s="35" t="s">
        <v>58</v>
      </c>
      <c r="E153" s="40" t="s">
        <v>5</v>
      </c>
    </row>
    <row r="154" spans="1:5" ht="12.75">
      <c r="A154" t="s">
        <v>60</v>
      </c>
      <c r="E154" s="39" t="s">
        <v>5</v>
      </c>
    </row>
    <row r="155" spans="1:16" ht="12.75">
      <c r="A155" t="s">
        <v>50</v>
      </c>
      <c s="34" t="s">
        <v>300</v>
      </c>
      <c s="34" t="s">
        <v>3971</v>
      </c>
      <c s="35" t="s">
        <v>5</v>
      </c>
      <c s="6" t="s">
        <v>3972</v>
      </c>
      <c s="36" t="s">
        <v>177</v>
      </c>
      <c s="37">
        <v>470</v>
      </c>
      <c s="36">
        <v>0</v>
      </c>
      <c s="36">
        <f>ROUND(G155*H155,6)</f>
      </c>
      <c r="L155" s="38">
        <v>0</v>
      </c>
      <c s="32">
        <f>ROUND(ROUND(L155,2)*ROUND(G155,3),2)</f>
      </c>
      <c s="36" t="s">
        <v>56</v>
      </c>
      <c>
        <f>(M155*21)/100</f>
      </c>
      <c t="s">
        <v>28</v>
      </c>
    </row>
    <row r="156" spans="1:5" ht="12.75">
      <c r="A156" s="35" t="s">
        <v>57</v>
      </c>
      <c r="E156" s="39" t="s">
        <v>3972</v>
      </c>
    </row>
    <row r="157" spans="1:5" ht="12.75">
      <c r="A157" s="35" t="s">
        <v>58</v>
      </c>
      <c r="E157" s="40" t="s">
        <v>5</v>
      </c>
    </row>
    <row r="158" spans="1:5" ht="12.75">
      <c r="A158" t="s">
        <v>60</v>
      </c>
      <c r="E158" s="39" t="s">
        <v>5</v>
      </c>
    </row>
    <row r="159" spans="1:16" ht="25.5">
      <c r="A159" t="s">
        <v>50</v>
      </c>
      <c s="34" t="s">
        <v>302</v>
      </c>
      <c s="34" t="s">
        <v>3973</v>
      </c>
      <c s="35" t="s">
        <v>5</v>
      </c>
      <c s="6" t="s">
        <v>3974</v>
      </c>
      <c s="36" t="s">
        <v>214</v>
      </c>
      <c s="37">
        <v>300</v>
      </c>
      <c s="36">
        <v>0</v>
      </c>
      <c s="36">
        <f>ROUND(G159*H159,6)</f>
      </c>
      <c r="L159" s="38">
        <v>0</v>
      </c>
      <c s="32">
        <f>ROUND(ROUND(L159,2)*ROUND(G159,3),2)</f>
      </c>
      <c s="36" t="s">
        <v>178</v>
      </c>
      <c>
        <f>(M159*21)/100</f>
      </c>
      <c t="s">
        <v>28</v>
      </c>
    </row>
    <row r="160" spans="1:5" ht="25.5">
      <c r="A160" s="35" t="s">
        <v>57</v>
      </c>
      <c r="E160" s="39" t="s">
        <v>3974</v>
      </c>
    </row>
    <row r="161" spans="1:5" ht="12.75">
      <c r="A161" s="35" t="s">
        <v>58</v>
      </c>
      <c r="E161" s="40" t="s">
        <v>5</v>
      </c>
    </row>
    <row r="162" spans="1:5" ht="12.75">
      <c r="A162" t="s">
        <v>60</v>
      </c>
      <c r="E162" s="39" t="s">
        <v>5</v>
      </c>
    </row>
    <row r="163" spans="1:16" ht="25.5">
      <c r="A163" t="s">
        <v>50</v>
      </c>
      <c s="34" t="s">
        <v>305</v>
      </c>
      <c s="34" t="s">
        <v>3975</v>
      </c>
      <c s="35" t="s">
        <v>5</v>
      </c>
      <c s="6" t="s">
        <v>3976</v>
      </c>
      <c s="36" t="s">
        <v>214</v>
      </c>
      <c s="37">
        <v>10</v>
      </c>
      <c s="36">
        <v>0</v>
      </c>
      <c s="36">
        <f>ROUND(G163*H163,6)</f>
      </c>
      <c r="L163" s="38">
        <v>0</v>
      </c>
      <c s="32">
        <f>ROUND(ROUND(L163,2)*ROUND(G163,3),2)</f>
      </c>
      <c s="36" t="s">
        <v>178</v>
      </c>
      <c>
        <f>(M163*21)/100</f>
      </c>
      <c t="s">
        <v>28</v>
      </c>
    </row>
    <row r="164" spans="1:5" ht="25.5">
      <c r="A164" s="35" t="s">
        <v>57</v>
      </c>
      <c r="E164" s="39" t="s">
        <v>3976</v>
      </c>
    </row>
    <row r="165" spans="1:5" ht="12.75">
      <c r="A165" s="35" t="s">
        <v>58</v>
      </c>
      <c r="E165" s="40" t="s">
        <v>5</v>
      </c>
    </row>
    <row r="166" spans="1:5" ht="12.75">
      <c r="A166" t="s">
        <v>60</v>
      </c>
      <c r="E166" s="39" t="s">
        <v>5</v>
      </c>
    </row>
    <row r="167" spans="1:16" ht="25.5">
      <c r="A167" t="s">
        <v>50</v>
      </c>
      <c s="34" t="s">
        <v>306</v>
      </c>
      <c s="34" t="s">
        <v>3977</v>
      </c>
      <c s="35" t="s">
        <v>5</v>
      </c>
      <c s="6" t="s">
        <v>3978</v>
      </c>
      <c s="36" t="s">
        <v>214</v>
      </c>
      <c s="37">
        <v>10</v>
      </c>
      <c s="36">
        <v>0</v>
      </c>
      <c s="36">
        <f>ROUND(G167*H167,6)</f>
      </c>
      <c r="L167" s="38">
        <v>0</v>
      </c>
      <c s="32">
        <f>ROUND(ROUND(L167,2)*ROUND(G167,3),2)</f>
      </c>
      <c s="36" t="s">
        <v>178</v>
      </c>
      <c>
        <f>(M167*21)/100</f>
      </c>
      <c t="s">
        <v>28</v>
      </c>
    </row>
    <row r="168" spans="1:5" ht="25.5">
      <c r="A168" s="35" t="s">
        <v>57</v>
      </c>
      <c r="E168" s="39" t="s">
        <v>3978</v>
      </c>
    </row>
    <row r="169" spans="1:5" ht="12.75">
      <c r="A169" s="35" t="s">
        <v>58</v>
      </c>
      <c r="E169" s="40" t="s">
        <v>5</v>
      </c>
    </row>
    <row r="170" spans="1:5" ht="12.75">
      <c r="A170" t="s">
        <v>60</v>
      </c>
      <c r="E170" s="39" t="s">
        <v>5</v>
      </c>
    </row>
    <row r="171" spans="1:16" ht="12.75">
      <c r="A171" t="s">
        <v>50</v>
      </c>
      <c s="34" t="s">
        <v>309</v>
      </c>
      <c s="34" t="s">
        <v>3979</v>
      </c>
      <c s="35" t="s">
        <v>5</v>
      </c>
      <c s="6" t="s">
        <v>3980</v>
      </c>
      <c s="36" t="s">
        <v>214</v>
      </c>
      <c s="37">
        <v>320</v>
      </c>
      <c s="36">
        <v>0</v>
      </c>
      <c s="36">
        <f>ROUND(G171*H171,6)</f>
      </c>
      <c r="L171" s="38">
        <v>0</v>
      </c>
      <c s="32">
        <f>ROUND(ROUND(L171,2)*ROUND(G171,3),2)</f>
      </c>
      <c s="36" t="s">
        <v>178</v>
      </c>
      <c>
        <f>(M171*21)/100</f>
      </c>
      <c t="s">
        <v>28</v>
      </c>
    </row>
    <row r="172" spans="1:5" ht="12.75">
      <c r="A172" s="35" t="s">
        <v>57</v>
      </c>
      <c r="E172" s="39" t="s">
        <v>3980</v>
      </c>
    </row>
    <row r="173" spans="1:5" ht="12.75">
      <c r="A173" s="35" t="s">
        <v>58</v>
      </c>
      <c r="E173" s="40" t="s">
        <v>5</v>
      </c>
    </row>
    <row r="174" spans="1:5" ht="12.75">
      <c r="A174" t="s">
        <v>60</v>
      </c>
      <c r="E174" s="39" t="s">
        <v>5</v>
      </c>
    </row>
    <row r="175" spans="1:16" ht="12.75">
      <c r="A175" t="s">
        <v>50</v>
      </c>
      <c s="34" t="s">
        <v>310</v>
      </c>
      <c s="34" t="s">
        <v>3981</v>
      </c>
      <c s="35" t="s">
        <v>5</v>
      </c>
      <c s="6" t="s">
        <v>3982</v>
      </c>
      <c s="36" t="s">
        <v>214</v>
      </c>
      <c s="37">
        <v>100</v>
      </c>
      <c s="36">
        <v>0</v>
      </c>
      <c s="36">
        <f>ROUND(G175*H175,6)</f>
      </c>
      <c r="L175" s="38">
        <v>0</v>
      </c>
      <c s="32">
        <f>ROUND(ROUND(L175,2)*ROUND(G175,3),2)</f>
      </c>
      <c s="36" t="s">
        <v>178</v>
      </c>
      <c>
        <f>(M175*21)/100</f>
      </c>
      <c t="s">
        <v>28</v>
      </c>
    </row>
    <row r="176" spans="1:5" ht="12.75">
      <c r="A176" s="35" t="s">
        <v>57</v>
      </c>
      <c r="E176" s="39" t="s">
        <v>3982</v>
      </c>
    </row>
    <row r="177" spans="1:5" ht="12.75">
      <c r="A177" s="35" t="s">
        <v>58</v>
      </c>
      <c r="E177" s="40" t="s">
        <v>5</v>
      </c>
    </row>
    <row r="178" spans="1:5" ht="12.75">
      <c r="A178" t="s">
        <v>60</v>
      </c>
      <c r="E178" s="39" t="s">
        <v>5</v>
      </c>
    </row>
    <row r="179" spans="1:16" ht="12.75">
      <c r="A179" t="s">
        <v>50</v>
      </c>
      <c s="34" t="s">
        <v>311</v>
      </c>
      <c s="34" t="s">
        <v>3983</v>
      </c>
      <c s="35" t="s">
        <v>5</v>
      </c>
      <c s="6" t="s">
        <v>3984</v>
      </c>
      <c s="36" t="s">
        <v>214</v>
      </c>
      <c s="37">
        <v>266</v>
      </c>
      <c s="36">
        <v>0</v>
      </c>
      <c s="36">
        <f>ROUND(G179*H179,6)</f>
      </c>
      <c r="L179" s="38">
        <v>0</v>
      </c>
      <c s="32">
        <f>ROUND(ROUND(L179,2)*ROUND(G179,3),2)</f>
      </c>
      <c s="36" t="s">
        <v>178</v>
      </c>
      <c>
        <f>(M179*21)/100</f>
      </c>
      <c t="s">
        <v>28</v>
      </c>
    </row>
    <row r="180" spans="1:5" ht="12.75">
      <c r="A180" s="35" t="s">
        <v>57</v>
      </c>
      <c r="E180" s="39" t="s">
        <v>3984</v>
      </c>
    </row>
    <row r="181" spans="1:5" ht="12.75">
      <c r="A181" s="35" t="s">
        <v>58</v>
      </c>
      <c r="E181" s="40" t="s">
        <v>5</v>
      </c>
    </row>
    <row r="182" spans="1:5" ht="12.75">
      <c r="A182" t="s">
        <v>60</v>
      </c>
      <c r="E182" s="39" t="s">
        <v>5</v>
      </c>
    </row>
    <row r="183" spans="1:16" ht="25.5">
      <c r="A183" t="s">
        <v>50</v>
      </c>
      <c s="34" t="s">
        <v>314</v>
      </c>
      <c s="34" t="s">
        <v>3985</v>
      </c>
      <c s="35" t="s">
        <v>5</v>
      </c>
      <c s="6" t="s">
        <v>3986</v>
      </c>
      <c s="36" t="s">
        <v>214</v>
      </c>
      <c s="37">
        <v>4</v>
      </c>
      <c s="36">
        <v>0</v>
      </c>
      <c s="36">
        <f>ROUND(G183*H183,6)</f>
      </c>
      <c r="L183" s="38">
        <v>0</v>
      </c>
      <c s="32">
        <f>ROUND(ROUND(L183,2)*ROUND(G183,3),2)</f>
      </c>
      <c s="36" t="s">
        <v>178</v>
      </c>
      <c>
        <f>(M183*21)/100</f>
      </c>
      <c t="s">
        <v>28</v>
      </c>
    </row>
    <row r="184" spans="1:5" ht="25.5">
      <c r="A184" s="35" t="s">
        <v>57</v>
      </c>
      <c r="E184" s="39" t="s">
        <v>3986</v>
      </c>
    </row>
    <row r="185" spans="1:5" ht="12.75">
      <c r="A185" s="35" t="s">
        <v>58</v>
      </c>
      <c r="E185" s="40" t="s">
        <v>5</v>
      </c>
    </row>
    <row r="186" spans="1:5" ht="12.75">
      <c r="A186" t="s">
        <v>60</v>
      </c>
      <c r="E186" s="39" t="s">
        <v>5</v>
      </c>
    </row>
    <row r="187" spans="1:16" ht="12.75">
      <c r="A187" t="s">
        <v>50</v>
      </c>
      <c s="34" t="s">
        <v>317</v>
      </c>
      <c s="34" t="s">
        <v>3987</v>
      </c>
      <c s="35" t="s">
        <v>5</v>
      </c>
      <c s="6" t="s">
        <v>3988</v>
      </c>
      <c s="36" t="s">
        <v>214</v>
      </c>
      <c s="37">
        <v>4</v>
      </c>
      <c s="36">
        <v>0</v>
      </c>
      <c s="36">
        <f>ROUND(G187*H187,6)</f>
      </c>
      <c r="L187" s="38">
        <v>0</v>
      </c>
      <c s="32">
        <f>ROUND(ROUND(L187,2)*ROUND(G187,3),2)</f>
      </c>
      <c s="36" t="s">
        <v>178</v>
      </c>
      <c>
        <f>(M187*21)/100</f>
      </c>
      <c t="s">
        <v>28</v>
      </c>
    </row>
    <row r="188" spans="1:5" ht="12.75">
      <c r="A188" s="35" t="s">
        <v>57</v>
      </c>
      <c r="E188" s="39" t="s">
        <v>3988</v>
      </c>
    </row>
    <row r="189" spans="1:5" ht="12.75">
      <c r="A189" s="35" t="s">
        <v>58</v>
      </c>
      <c r="E189" s="40" t="s">
        <v>5</v>
      </c>
    </row>
    <row r="190" spans="1:5" ht="12.75">
      <c r="A190" t="s">
        <v>60</v>
      </c>
      <c r="E190" s="39" t="s">
        <v>5</v>
      </c>
    </row>
    <row r="191" spans="1:16" ht="25.5">
      <c r="A191" t="s">
        <v>50</v>
      </c>
      <c s="34" t="s">
        <v>319</v>
      </c>
      <c s="34" t="s">
        <v>3989</v>
      </c>
      <c s="35" t="s">
        <v>5</v>
      </c>
      <c s="6" t="s">
        <v>3990</v>
      </c>
      <c s="36" t="s">
        <v>214</v>
      </c>
      <c s="37">
        <v>28</v>
      </c>
      <c s="36">
        <v>0</v>
      </c>
      <c s="36">
        <f>ROUND(G191*H191,6)</f>
      </c>
      <c r="L191" s="38">
        <v>0</v>
      </c>
      <c s="32">
        <f>ROUND(ROUND(L191,2)*ROUND(G191,3),2)</f>
      </c>
      <c s="36" t="s">
        <v>178</v>
      </c>
      <c>
        <f>(M191*21)/100</f>
      </c>
      <c t="s">
        <v>28</v>
      </c>
    </row>
    <row r="192" spans="1:5" ht="25.5">
      <c r="A192" s="35" t="s">
        <v>57</v>
      </c>
      <c r="E192" s="39" t="s">
        <v>3990</v>
      </c>
    </row>
    <row r="193" spans="1:5" ht="12.75">
      <c r="A193" s="35" t="s">
        <v>58</v>
      </c>
      <c r="E193" s="40" t="s">
        <v>5</v>
      </c>
    </row>
    <row r="194" spans="1:5" ht="12.75">
      <c r="A194" t="s">
        <v>60</v>
      </c>
      <c r="E194" s="39" t="s">
        <v>5</v>
      </c>
    </row>
    <row r="195" spans="1:16" ht="12.75">
      <c r="A195" t="s">
        <v>50</v>
      </c>
      <c s="34" t="s">
        <v>320</v>
      </c>
      <c s="34" t="s">
        <v>3991</v>
      </c>
      <c s="35" t="s">
        <v>5</v>
      </c>
      <c s="6" t="s">
        <v>3992</v>
      </c>
      <c s="36" t="s">
        <v>214</v>
      </c>
      <c s="37">
        <v>28</v>
      </c>
      <c s="36">
        <v>0</v>
      </c>
      <c s="36">
        <f>ROUND(G195*H195,6)</f>
      </c>
      <c r="L195" s="38">
        <v>0</v>
      </c>
      <c s="32">
        <f>ROUND(ROUND(L195,2)*ROUND(G195,3),2)</f>
      </c>
      <c s="36" t="s">
        <v>178</v>
      </c>
      <c>
        <f>(M195*21)/100</f>
      </c>
      <c t="s">
        <v>28</v>
      </c>
    </row>
    <row r="196" spans="1:5" ht="12.75">
      <c r="A196" s="35" t="s">
        <v>57</v>
      </c>
      <c r="E196" s="39" t="s">
        <v>3992</v>
      </c>
    </row>
    <row r="197" spans="1:5" ht="12.75">
      <c r="A197" s="35" t="s">
        <v>58</v>
      </c>
      <c r="E197" s="40" t="s">
        <v>5</v>
      </c>
    </row>
    <row r="198" spans="1:5" ht="12.75">
      <c r="A198" t="s">
        <v>60</v>
      </c>
      <c r="E198" s="39" t="s">
        <v>5</v>
      </c>
    </row>
    <row r="199" spans="1:16" ht="25.5">
      <c r="A199" t="s">
        <v>50</v>
      </c>
      <c s="34" t="s">
        <v>321</v>
      </c>
      <c s="34" t="s">
        <v>3993</v>
      </c>
      <c s="35" t="s">
        <v>5</v>
      </c>
      <c s="6" t="s">
        <v>3994</v>
      </c>
      <c s="36" t="s">
        <v>214</v>
      </c>
      <c s="37">
        <v>35</v>
      </c>
      <c s="36">
        <v>0</v>
      </c>
      <c s="36">
        <f>ROUND(G199*H199,6)</f>
      </c>
      <c r="L199" s="38">
        <v>0</v>
      </c>
      <c s="32">
        <f>ROUND(ROUND(L199,2)*ROUND(G199,3),2)</f>
      </c>
      <c s="36" t="s">
        <v>178</v>
      </c>
      <c>
        <f>(M199*21)/100</f>
      </c>
      <c t="s">
        <v>28</v>
      </c>
    </row>
    <row r="200" spans="1:5" ht="25.5">
      <c r="A200" s="35" t="s">
        <v>57</v>
      </c>
      <c r="E200" s="39" t="s">
        <v>3994</v>
      </c>
    </row>
    <row r="201" spans="1:5" ht="12.75">
      <c r="A201" s="35" t="s">
        <v>58</v>
      </c>
      <c r="E201" s="40" t="s">
        <v>5</v>
      </c>
    </row>
    <row r="202" spans="1:5" ht="12.75">
      <c r="A202" t="s">
        <v>60</v>
      </c>
      <c r="E202" s="39" t="s">
        <v>5</v>
      </c>
    </row>
    <row r="203" spans="1:16" ht="12.75">
      <c r="A203" t="s">
        <v>50</v>
      </c>
      <c s="34" t="s">
        <v>324</v>
      </c>
      <c s="34" t="s">
        <v>3995</v>
      </c>
      <c s="35" t="s">
        <v>5</v>
      </c>
      <c s="6" t="s">
        <v>3996</v>
      </c>
      <c s="36" t="s">
        <v>214</v>
      </c>
      <c s="37">
        <v>35</v>
      </c>
      <c s="36">
        <v>0</v>
      </c>
      <c s="36">
        <f>ROUND(G203*H203,6)</f>
      </c>
      <c r="L203" s="38">
        <v>0</v>
      </c>
      <c s="32">
        <f>ROUND(ROUND(L203,2)*ROUND(G203,3),2)</f>
      </c>
      <c s="36" t="s">
        <v>178</v>
      </c>
      <c>
        <f>(M203*21)/100</f>
      </c>
      <c t="s">
        <v>28</v>
      </c>
    </row>
    <row r="204" spans="1:5" ht="12.75">
      <c r="A204" s="35" t="s">
        <v>57</v>
      </c>
      <c r="E204" s="39" t="s">
        <v>3996</v>
      </c>
    </row>
    <row r="205" spans="1:5" ht="12.75">
      <c r="A205" s="35" t="s">
        <v>58</v>
      </c>
      <c r="E205" s="40" t="s">
        <v>5</v>
      </c>
    </row>
    <row r="206" spans="1:5" ht="12.75">
      <c r="A206" t="s">
        <v>60</v>
      </c>
      <c r="E206" s="39" t="s">
        <v>5</v>
      </c>
    </row>
    <row r="207" spans="1:16" ht="25.5">
      <c r="A207" t="s">
        <v>50</v>
      </c>
      <c s="34" t="s">
        <v>325</v>
      </c>
      <c s="34" t="s">
        <v>3997</v>
      </c>
      <c s="35" t="s">
        <v>5</v>
      </c>
      <c s="6" t="s">
        <v>3998</v>
      </c>
      <c s="36" t="s">
        <v>214</v>
      </c>
      <c s="37">
        <v>25</v>
      </c>
      <c s="36">
        <v>0</v>
      </c>
      <c s="36">
        <f>ROUND(G207*H207,6)</f>
      </c>
      <c r="L207" s="38">
        <v>0</v>
      </c>
      <c s="32">
        <f>ROUND(ROUND(L207,2)*ROUND(G207,3),2)</f>
      </c>
      <c s="36" t="s">
        <v>178</v>
      </c>
      <c>
        <f>(M207*21)/100</f>
      </c>
      <c t="s">
        <v>28</v>
      </c>
    </row>
    <row r="208" spans="1:5" ht="25.5">
      <c r="A208" s="35" t="s">
        <v>57</v>
      </c>
      <c r="E208" s="39" t="s">
        <v>3998</v>
      </c>
    </row>
    <row r="209" spans="1:5" ht="12.75">
      <c r="A209" s="35" t="s">
        <v>58</v>
      </c>
      <c r="E209" s="40" t="s">
        <v>5</v>
      </c>
    </row>
    <row r="210" spans="1:5" ht="12.75">
      <c r="A210" t="s">
        <v>60</v>
      </c>
      <c r="E210" s="39" t="s">
        <v>5</v>
      </c>
    </row>
    <row r="211" spans="1:16" ht="12.75">
      <c r="A211" t="s">
        <v>50</v>
      </c>
      <c s="34" t="s">
        <v>327</v>
      </c>
      <c s="34" t="s">
        <v>3999</v>
      </c>
      <c s="35" t="s">
        <v>5</v>
      </c>
      <c s="6" t="s">
        <v>4000</v>
      </c>
      <c s="36" t="s">
        <v>214</v>
      </c>
      <c s="37">
        <v>25</v>
      </c>
      <c s="36">
        <v>0</v>
      </c>
      <c s="36">
        <f>ROUND(G211*H211,6)</f>
      </c>
      <c r="L211" s="38">
        <v>0</v>
      </c>
      <c s="32">
        <f>ROUND(ROUND(L211,2)*ROUND(G211,3),2)</f>
      </c>
      <c s="36" t="s">
        <v>178</v>
      </c>
      <c>
        <f>(M211*21)/100</f>
      </c>
      <c t="s">
        <v>28</v>
      </c>
    </row>
    <row r="212" spans="1:5" ht="12.75">
      <c r="A212" s="35" t="s">
        <v>57</v>
      </c>
      <c r="E212" s="39" t="s">
        <v>4000</v>
      </c>
    </row>
    <row r="213" spans="1:5" ht="12.75">
      <c r="A213" s="35" t="s">
        <v>58</v>
      </c>
      <c r="E213" s="40" t="s">
        <v>5</v>
      </c>
    </row>
    <row r="214" spans="1:5" ht="12.75">
      <c r="A214" t="s">
        <v>60</v>
      </c>
      <c r="E214" s="39" t="s">
        <v>5</v>
      </c>
    </row>
    <row r="215" spans="1:16" ht="25.5">
      <c r="A215" t="s">
        <v>50</v>
      </c>
      <c s="34" t="s">
        <v>328</v>
      </c>
      <c s="34" t="s">
        <v>4001</v>
      </c>
      <c s="35" t="s">
        <v>5</v>
      </c>
      <c s="6" t="s">
        <v>4002</v>
      </c>
      <c s="36" t="s">
        <v>214</v>
      </c>
      <c s="37">
        <v>2</v>
      </c>
      <c s="36">
        <v>0</v>
      </c>
      <c s="36">
        <f>ROUND(G215*H215,6)</f>
      </c>
      <c r="L215" s="38">
        <v>0</v>
      </c>
      <c s="32">
        <f>ROUND(ROUND(L215,2)*ROUND(G215,3),2)</f>
      </c>
      <c s="36" t="s">
        <v>178</v>
      </c>
      <c>
        <f>(M215*21)/100</f>
      </c>
      <c t="s">
        <v>28</v>
      </c>
    </row>
    <row r="216" spans="1:5" ht="25.5">
      <c r="A216" s="35" t="s">
        <v>57</v>
      </c>
      <c r="E216" s="39" t="s">
        <v>4002</v>
      </c>
    </row>
    <row r="217" spans="1:5" ht="12.75">
      <c r="A217" s="35" t="s">
        <v>58</v>
      </c>
      <c r="E217" s="40" t="s">
        <v>5</v>
      </c>
    </row>
    <row r="218" spans="1:5" ht="12.75">
      <c r="A218" t="s">
        <v>60</v>
      </c>
      <c r="E218" s="39" t="s">
        <v>5</v>
      </c>
    </row>
    <row r="219" spans="1:16" ht="12.75">
      <c r="A219" t="s">
        <v>50</v>
      </c>
      <c s="34" t="s">
        <v>329</v>
      </c>
      <c s="34" t="s">
        <v>4003</v>
      </c>
      <c s="35" t="s">
        <v>5</v>
      </c>
      <c s="6" t="s">
        <v>4004</v>
      </c>
      <c s="36" t="s">
        <v>214</v>
      </c>
      <c s="37">
        <v>2</v>
      </c>
      <c s="36">
        <v>0</v>
      </c>
      <c s="36">
        <f>ROUND(G219*H219,6)</f>
      </c>
      <c r="L219" s="38">
        <v>0</v>
      </c>
      <c s="32">
        <f>ROUND(ROUND(L219,2)*ROUND(G219,3),2)</f>
      </c>
      <c s="36" t="s">
        <v>56</v>
      </c>
      <c>
        <f>(M219*21)/100</f>
      </c>
      <c t="s">
        <v>28</v>
      </c>
    </row>
    <row r="220" spans="1:5" ht="12.75">
      <c r="A220" s="35" t="s">
        <v>57</v>
      </c>
      <c r="E220" s="39" t="s">
        <v>4004</v>
      </c>
    </row>
    <row r="221" spans="1:5" ht="12.75">
      <c r="A221" s="35" t="s">
        <v>58</v>
      </c>
      <c r="E221" s="40" t="s">
        <v>5</v>
      </c>
    </row>
    <row r="222" spans="1:5" ht="12.75">
      <c r="A222" t="s">
        <v>60</v>
      </c>
      <c r="E222" s="39" t="s">
        <v>5</v>
      </c>
    </row>
    <row r="223" spans="1:16" ht="12.75">
      <c r="A223" t="s">
        <v>50</v>
      </c>
      <c s="34" t="s">
        <v>331</v>
      </c>
      <c s="34" t="s">
        <v>4005</v>
      </c>
      <c s="35" t="s">
        <v>5</v>
      </c>
      <c s="6" t="s">
        <v>4006</v>
      </c>
      <c s="36" t="s">
        <v>214</v>
      </c>
      <c s="37">
        <v>2</v>
      </c>
      <c s="36">
        <v>0</v>
      </c>
      <c s="36">
        <f>ROUND(G223*H223,6)</f>
      </c>
      <c r="L223" s="38">
        <v>0</v>
      </c>
      <c s="32">
        <f>ROUND(ROUND(L223,2)*ROUND(G223,3),2)</f>
      </c>
      <c s="36" t="s">
        <v>56</v>
      </c>
      <c>
        <f>(M223*21)/100</f>
      </c>
      <c t="s">
        <v>28</v>
      </c>
    </row>
    <row r="224" spans="1:5" ht="12.75">
      <c r="A224" s="35" t="s">
        <v>57</v>
      </c>
      <c r="E224" s="39" t="s">
        <v>4006</v>
      </c>
    </row>
    <row r="225" spans="1:5" ht="12.75">
      <c r="A225" s="35" t="s">
        <v>58</v>
      </c>
      <c r="E225" s="40" t="s">
        <v>5</v>
      </c>
    </row>
    <row r="226" spans="1:5" ht="12.75">
      <c r="A226" t="s">
        <v>60</v>
      </c>
      <c r="E226" s="39" t="s">
        <v>5</v>
      </c>
    </row>
    <row r="227" spans="1:16" ht="12.75">
      <c r="A227" t="s">
        <v>50</v>
      </c>
      <c s="34" t="s">
        <v>408</v>
      </c>
      <c s="34" t="s">
        <v>4007</v>
      </c>
      <c s="35" t="s">
        <v>5</v>
      </c>
      <c s="6" t="s">
        <v>4008</v>
      </c>
      <c s="36" t="s">
        <v>214</v>
      </c>
      <c s="37">
        <v>20</v>
      </c>
      <c s="36">
        <v>0</v>
      </c>
      <c s="36">
        <f>ROUND(G227*H227,6)</f>
      </c>
      <c r="L227" s="38">
        <v>0</v>
      </c>
      <c s="32">
        <f>ROUND(ROUND(L227,2)*ROUND(G227,3),2)</f>
      </c>
      <c s="36" t="s">
        <v>178</v>
      </c>
      <c>
        <f>(M227*21)/100</f>
      </c>
      <c t="s">
        <v>28</v>
      </c>
    </row>
    <row r="228" spans="1:5" ht="12.75">
      <c r="A228" s="35" t="s">
        <v>57</v>
      </c>
      <c r="E228" s="39" t="s">
        <v>4008</v>
      </c>
    </row>
    <row r="229" spans="1:5" ht="12.75">
      <c r="A229" s="35" t="s">
        <v>58</v>
      </c>
      <c r="E229" s="40" t="s">
        <v>5</v>
      </c>
    </row>
    <row r="230" spans="1:5" ht="12.75">
      <c r="A230" t="s">
        <v>60</v>
      </c>
      <c r="E230" s="39" t="s">
        <v>5</v>
      </c>
    </row>
    <row r="231" spans="1:16" ht="12.75">
      <c r="A231" t="s">
        <v>50</v>
      </c>
      <c s="34" t="s">
        <v>409</v>
      </c>
      <c s="34" t="s">
        <v>4009</v>
      </c>
      <c s="35" t="s">
        <v>5</v>
      </c>
      <c s="6" t="s">
        <v>4010</v>
      </c>
      <c s="36" t="s">
        <v>214</v>
      </c>
      <c s="37">
        <v>20</v>
      </c>
      <c s="36">
        <v>0</v>
      </c>
      <c s="36">
        <f>ROUND(G231*H231,6)</f>
      </c>
      <c r="L231" s="38">
        <v>0</v>
      </c>
      <c s="32">
        <f>ROUND(ROUND(L231,2)*ROUND(G231,3),2)</f>
      </c>
      <c s="36" t="s">
        <v>56</v>
      </c>
      <c>
        <f>(M231*21)/100</f>
      </c>
      <c t="s">
        <v>28</v>
      </c>
    </row>
    <row r="232" spans="1:5" ht="12.75">
      <c r="A232" s="35" t="s">
        <v>57</v>
      </c>
      <c r="E232" s="39" t="s">
        <v>4010</v>
      </c>
    </row>
    <row r="233" spans="1:5" ht="12.75">
      <c r="A233" s="35" t="s">
        <v>58</v>
      </c>
      <c r="E233" s="40" t="s">
        <v>5</v>
      </c>
    </row>
    <row r="234" spans="1:5" ht="12.75">
      <c r="A234" t="s">
        <v>60</v>
      </c>
      <c r="E234" s="39" t="s">
        <v>5</v>
      </c>
    </row>
    <row r="235" spans="1:16" ht="12.75">
      <c r="A235" t="s">
        <v>50</v>
      </c>
      <c s="34" t="s">
        <v>412</v>
      </c>
      <c s="34" t="s">
        <v>4011</v>
      </c>
      <c s="35" t="s">
        <v>5</v>
      </c>
      <c s="6" t="s">
        <v>4012</v>
      </c>
      <c s="36" t="s">
        <v>214</v>
      </c>
      <c s="37">
        <v>254</v>
      </c>
      <c s="36">
        <v>0</v>
      </c>
      <c s="36">
        <f>ROUND(G235*H235,6)</f>
      </c>
      <c r="L235" s="38">
        <v>0</v>
      </c>
      <c s="32">
        <f>ROUND(ROUND(L235,2)*ROUND(G235,3),2)</f>
      </c>
      <c s="36" t="s">
        <v>178</v>
      </c>
      <c>
        <f>(M235*21)/100</f>
      </c>
      <c t="s">
        <v>28</v>
      </c>
    </row>
    <row r="236" spans="1:5" ht="12.75">
      <c r="A236" s="35" t="s">
        <v>57</v>
      </c>
      <c r="E236" s="39" t="s">
        <v>4012</v>
      </c>
    </row>
    <row r="237" spans="1:5" ht="12.75">
      <c r="A237" s="35" t="s">
        <v>58</v>
      </c>
      <c r="E237" s="40" t="s">
        <v>5</v>
      </c>
    </row>
    <row r="238" spans="1:5" ht="12.75">
      <c r="A238" t="s">
        <v>60</v>
      </c>
      <c r="E238" s="39" t="s">
        <v>5</v>
      </c>
    </row>
    <row r="239" spans="1:16" ht="12.75">
      <c r="A239" t="s">
        <v>50</v>
      </c>
      <c s="34" t="s">
        <v>413</v>
      </c>
      <c s="34" t="s">
        <v>4013</v>
      </c>
      <c s="35" t="s">
        <v>5</v>
      </c>
      <c s="6" t="s">
        <v>4014</v>
      </c>
      <c s="36" t="s">
        <v>214</v>
      </c>
      <c s="37">
        <v>254</v>
      </c>
      <c s="36">
        <v>0</v>
      </c>
      <c s="36">
        <f>ROUND(G239*H239,6)</f>
      </c>
      <c r="L239" s="38">
        <v>0</v>
      </c>
      <c s="32">
        <f>ROUND(ROUND(L239,2)*ROUND(G239,3),2)</f>
      </c>
      <c s="36" t="s">
        <v>178</v>
      </c>
      <c>
        <f>(M239*21)/100</f>
      </c>
      <c t="s">
        <v>28</v>
      </c>
    </row>
    <row r="240" spans="1:5" ht="12.75">
      <c r="A240" s="35" t="s">
        <v>57</v>
      </c>
      <c r="E240" s="39" t="s">
        <v>4014</v>
      </c>
    </row>
    <row r="241" spans="1:5" ht="12.75">
      <c r="A241" s="35" t="s">
        <v>58</v>
      </c>
      <c r="E241" s="40" t="s">
        <v>5</v>
      </c>
    </row>
    <row r="242" spans="1:5" ht="12.75">
      <c r="A242" t="s">
        <v>60</v>
      </c>
      <c r="E242" s="39" t="s">
        <v>5</v>
      </c>
    </row>
    <row r="243" spans="1:16" ht="38.25">
      <c r="A243" t="s">
        <v>50</v>
      </c>
      <c s="34" t="s">
        <v>414</v>
      </c>
      <c s="34" t="s">
        <v>4015</v>
      </c>
      <c s="35" t="s">
        <v>5</v>
      </c>
      <c s="6" t="s">
        <v>4016</v>
      </c>
      <c s="36" t="s">
        <v>214</v>
      </c>
      <c s="37">
        <v>222</v>
      </c>
      <c s="36">
        <v>0</v>
      </c>
      <c s="36">
        <f>ROUND(G243*H243,6)</f>
      </c>
      <c r="L243" s="38">
        <v>0</v>
      </c>
      <c s="32">
        <f>ROUND(ROUND(L243,2)*ROUND(G243,3),2)</f>
      </c>
      <c s="36" t="s">
        <v>178</v>
      </c>
      <c>
        <f>(M243*21)/100</f>
      </c>
      <c t="s">
        <v>28</v>
      </c>
    </row>
    <row r="244" spans="1:5" ht="38.25">
      <c r="A244" s="35" t="s">
        <v>57</v>
      </c>
      <c r="E244" s="39" t="s">
        <v>4017</v>
      </c>
    </row>
    <row r="245" spans="1:5" ht="12.75">
      <c r="A245" s="35" t="s">
        <v>58</v>
      </c>
      <c r="E245" s="40" t="s">
        <v>5</v>
      </c>
    </row>
    <row r="246" spans="1:5" ht="12.75">
      <c r="A246" t="s">
        <v>60</v>
      </c>
      <c r="E246" s="39" t="s">
        <v>5</v>
      </c>
    </row>
    <row r="247" spans="1:16" ht="12.75">
      <c r="A247" t="s">
        <v>50</v>
      </c>
      <c s="34" t="s">
        <v>415</v>
      </c>
      <c s="34" t="s">
        <v>4018</v>
      </c>
      <c s="35" t="s">
        <v>5</v>
      </c>
      <c s="6" t="s">
        <v>4019</v>
      </c>
      <c s="36" t="s">
        <v>214</v>
      </c>
      <c s="37">
        <v>222</v>
      </c>
      <c s="36">
        <v>0</v>
      </c>
      <c s="36">
        <f>ROUND(G247*H247,6)</f>
      </c>
      <c r="L247" s="38">
        <v>0</v>
      </c>
      <c s="32">
        <f>ROUND(ROUND(L247,2)*ROUND(G247,3),2)</f>
      </c>
      <c s="36" t="s">
        <v>178</v>
      </c>
      <c>
        <f>(M247*21)/100</f>
      </c>
      <c t="s">
        <v>28</v>
      </c>
    </row>
    <row r="248" spans="1:5" ht="12.75">
      <c r="A248" s="35" t="s">
        <v>57</v>
      </c>
      <c r="E248" s="39" t="s">
        <v>4019</v>
      </c>
    </row>
    <row r="249" spans="1:5" ht="12.75">
      <c r="A249" s="35" t="s">
        <v>58</v>
      </c>
      <c r="E249" s="40" t="s">
        <v>5</v>
      </c>
    </row>
    <row r="250" spans="1:5" ht="12.75">
      <c r="A250" t="s">
        <v>60</v>
      </c>
      <c r="E250" s="39" t="s">
        <v>5</v>
      </c>
    </row>
    <row r="251" spans="1:16" ht="38.25">
      <c r="A251" t="s">
        <v>50</v>
      </c>
      <c s="34" t="s">
        <v>416</v>
      </c>
      <c s="34" t="s">
        <v>4020</v>
      </c>
      <c s="35" t="s">
        <v>5</v>
      </c>
      <c s="6" t="s">
        <v>4021</v>
      </c>
      <c s="36" t="s">
        <v>214</v>
      </c>
      <c s="37">
        <v>15</v>
      </c>
      <c s="36">
        <v>0</v>
      </c>
      <c s="36">
        <f>ROUND(G251*H251,6)</f>
      </c>
      <c r="L251" s="38">
        <v>0</v>
      </c>
      <c s="32">
        <f>ROUND(ROUND(L251,2)*ROUND(G251,3),2)</f>
      </c>
      <c s="36" t="s">
        <v>178</v>
      </c>
      <c>
        <f>(M251*21)/100</f>
      </c>
      <c t="s">
        <v>28</v>
      </c>
    </row>
    <row r="252" spans="1:5" ht="38.25">
      <c r="A252" s="35" t="s">
        <v>57</v>
      </c>
      <c r="E252" s="39" t="s">
        <v>4022</v>
      </c>
    </row>
    <row r="253" spans="1:5" ht="12.75">
      <c r="A253" s="35" t="s">
        <v>58</v>
      </c>
      <c r="E253" s="40" t="s">
        <v>5</v>
      </c>
    </row>
    <row r="254" spans="1:5" ht="12.75">
      <c r="A254" t="s">
        <v>60</v>
      </c>
      <c r="E254" s="39" t="s">
        <v>5</v>
      </c>
    </row>
    <row r="255" spans="1:16" ht="25.5">
      <c r="A255" t="s">
        <v>50</v>
      </c>
      <c s="34" t="s">
        <v>417</v>
      </c>
      <c s="34" t="s">
        <v>4023</v>
      </c>
      <c s="35" t="s">
        <v>5</v>
      </c>
      <c s="6" t="s">
        <v>4024</v>
      </c>
      <c s="36" t="s">
        <v>214</v>
      </c>
      <c s="37">
        <v>15</v>
      </c>
      <c s="36">
        <v>0</v>
      </c>
      <c s="36">
        <f>ROUND(G255*H255,6)</f>
      </c>
      <c r="L255" s="38">
        <v>0</v>
      </c>
      <c s="32">
        <f>ROUND(ROUND(L255,2)*ROUND(G255,3),2)</f>
      </c>
      <c s="36" t="s">
        <v>178</v>
      </c>
      <c>
        <f>(M255*21)/100</f>
      </c>
      <c t="s">
        <v>28</v>
      </c>
    </row>
    <row r="256" spans="1:5" ht="25.5">
      <c r="A256" s="35" t="s">
        <v>57</v>
      </c>
      <c r="E256" s="39" t="s">
        <v>4024</v>
      </c>
    </row>
    <row r="257" spans="1:5" ht="12.75">
      <c r="A257" s="35" t="s">
        <v>58</v>
      </c>
      <c r="E257" s="40" t="s">
        <v>5</v>
      </c>
    </row>
    <row r="258" spans="1:5" ht="12.75">
      <c r="A258" t="s">
        <v>60</v>
      </c>
      <c r="E258" s="39" t="s">
        <v>5</v>
      </c>
    </row>
    <row r="259" spans="1:16" ht="25.5">
      <c r="A259" t="s">
        <v>50</v>
      </c>
      <c s="34" t="s">
        <v>418</v>
      </c>
      <c s="34" t="s">
        <v>4025</v>
      </c>
      <c s="35" t="s">
        <v>5</v>
      </c>
      <c s="6" t="s">
        <v>4026</v>
      </c>
      <c s="36" t="s">
        <v>214</v>
      </c>
      <c s="37">
        <v>8</v>
      </c>
      <c s="36">
        <v>0</v>
      </c>
      <c s="36">
        <f>ROUND(G259*H259,6)</f>
      </c>
      <c r="L259" s="38">
        <v>0</v>
      </c>
      <c s="32">
        <f>ROUND(ROUND(L259,2)*ROUND(G259,3),2)</f>
      </c>
      <c s="36" t="s">
        <v>178</v>
      </c>
      <c>
        <f>(M259*21)/100</f>
      </c>
      <c t="s">
        <v>28</v>
      </c>
    </row>
    <row r="260" spans="1:5" ht="25.5">
      <c r="A260" s="35" t="s">
        <v>57</v>
      </c>
      <c r="E260" s="39" t="s">
        <v>4026</v>
      </c>
    </row>
    <row r="261" spans="1:5" ht="12.75">
      <c r="A261" s="35" t="s">
        <v>58</v>
      </c>
      <c r="E261" s="40" t="s">
        <v>5</v>
      </c>
    </row>
    <row r="262" spans="1:5" ht="12.75">
      <c r="A262" t="s">
        <v>60</v>
      </c>
      <c r="E262" s="39" t="s">
        <v>5</v>
      </c>
    </row>
    <row r="263" spans="1:16" ht="12.75">
      <c r="A263" t="s">
        <v>50</v>
      </c>
      <c s="34" t="s">
        <v>419</v>
      </c>
      <c s="34" t="s">
        <v>4027</v>
      </c>
      <c s="35" t="s">
        <v>5</v>
      </c>
      <c s="6" t="s">
        <v>4028</v>
      </c>
      <c s="36" t="s">
        <v>214</v>
      </c>
      <c s="37">
        <v>8</v>
      </c>
      <c s="36">
        <v>0</v>
      </c>
      <c s="36">
        <f>ROUND(G263*H263,6)</f>
      </c>
      <c r="L263" s="38">
        <v>0</v>
      </c>
      <c s="32">
        <f>ROUND(ROUND(L263,2)*ROUND(G263,3),2)</f>
      </c>
      <c s="36" t="s">
        <v>56</v>
      </c>
      <c>
        <f>(M263*21)/100</f>
      </c>
      <c t="s">
        <v>28</v>
      </c>
    </row>
    <row r="264" spans="1:5" ht="12.75">
      <c r="A264" s="35" t="s">
        <v>57</v>
      </c>
      <c r="E264" s="39" t="s">
        <v>4028</v>
      </c>
    </row>
    <row r="265" spans="1:5" ht="12.75">
      <c r="A265" s="35" t="s">
        <v>58</v>
      </c>
      <c r="E265" s="40" t="s">
        <v>5</v>
      </c>
    </row>
    <row r="266" spans="1:5" ht="12.75">
      <c r="A266" t="s">
        <v>60</v>
      </c>
      <c r="E266" s="39" t="s">
        <v>5</v>
      </c>
    </row>
    <row r="267" spans="1:16" ht="25.5">
      <c r="A267" t="s">
        <v>50</v>
      </c>
      <c s="34" t="s">
        <v>420</v>
      </c>
      <c s="34" t="s">
        <v>4029</v>
      </c>
      <c s="35" t="s">
        <v>5</v>
      </c>
      <c s="6" t="s">
        <v>4030</v>
      </c>
      <c s="36" t="s">
        <v>214</v>
      </c>
      <c s="37">
        <v>46</v>
      </c>
      <c s="36">
        <v>0</v>
      </c>
      <c s="36">
        <f>ROUND(G267*H267,6)</f>
      </c>
      <c r="L267" s="38">
        <v>0</v>
      </c>
      <c s="32">
        <f>ROUND(ROUND(L267,2)*ROUND(G267,3),2)</f>
      </c>
      <c s="36" t="s">
        <v>178</v>
      </c>
      <c>
        <f>(M267*21)/100</f>
      </c>
      <c t="s">
        <v>28</v>
      </c>
    </row>
    <row r="268" spans="1:5" ht="25.5">
      <c r="A268" s="35" t="s">
        <v>57</v>
      </c>
      <c r="E268" s="39" t="s">
        <v>4030</v>
      </c>
    </row>
    <row r="269" spans="1:5" ht="12.75">
      <c r="A269" s="35" t="s">
        <v>58</v>
      </c>
      <c r="E269" s="40" t="s">
        <v>5</v>
      </c>
    </row>
    <row r="270" spans="1:5" ht="12.75">
      <c r="A270" t="s">
        <v>60</v>
      </c>
      <c r="E270" s="39" t="s">
        <v>5</v>
      </c>
    </row>
    <row r="271" spans="1:16" ht="12.75">
      <c r="A271" t="s">
        <v>50</v>
      </c>
      <c s="34" t="s">
        <v>421</v>
      </c>
      <c s="34" t="s">
        <v>4031</v>
      </c>
      <c s="35" t="s">
        <v>5</v>
      </c>
      <c s="6" t="s">
        <v>4032</v>
      </c>
      <c s="36" t="s">
        <v>214</v>
      </c>
      <c s="37">
        <v>2</v>
      </c>
      <c s="36">
        <v>0</v>
      </c>
      <c s="36">
        <f>ROUND(G271*H271,6)</f>
      </c>
      <c r="L271" s="38">
        <v>0</v>
      </c>
      <c s="32">
        <f>ROUND(ROUND(L271,2)*ROUND(G271,3),2)</f>
      </c>
      <c s="36" t="s">
        <v>56</v>
      </c>
      <c>
        <f>(M271*21)/100</f>
      </c>
      <c t="s">
        <v>28</v>
      </c>
    </row>
    <row r="272" spans="1:5" ht="12.75">
      <c r="A272" s="35" t="s">
        <v>57</v>
      </c>
      <c r="E272" s="39" t="s">
        <v>4032</v>
      </c>
    </row>
    <row r="273" spans="1:5" ht="12.75">
      <c r="A273" s="35" t="s">
        <v>58</v>
      </c>
      <c r="E273" s="40" t="s">
        <v>5</v>
      </c>
    </row>
    <row r="274" spans="1:5" ht="12.75">
      <c r="A274" t="s">
        <v>60</v>
      </c>
      <c r="E274" s="39" t="s">
        <v>5</v>
      </c>
    </row>
    <row r="275" spans="1:16" ht="12.75">
      <c r="A275" t="s">
        <v>50</v>
      </c>
      <c s="34" t="s">
        <v>422</v>
      </c>
      <c s="34" t="s">
        <v>4033</v>
      </c>
      <c s="35" t="s">
        <v>5</v>
      </c>
      <c s="6" t="s">
        <v>4034</v>
      </c>
      <c s="36" t="s">
        <v>214</v>
      </c>
      <c s="37">
        <v>44</v>
      </c>
      <c s="36">
        <v>0</v>
      </c>
      <c s="36">
        <f>ROUND(G275*H275,6)</f>
      </c>
      <c r="L275" s="38">
        <v>0</v>
      </c>
      <c s="32">
        <f>ROUND(ROUND(L275,2)*ROUND(G275,3),2)</f>
      </c>
      <c s="36" t="s">
        <v>56</v>
      </c>
      <c>
        <f>(M275*21)/100</f>
      </c>
      <c t="s">
        <v>28</v>
      </c>
    </row>
    <row r="276" spans="1:5" ht="12.75">
      <c r="A276" s="35" t="s">
        <v>57</v>
      </c>
      <c r="E276" s="39" t="s">
        <v>4034</v>
      </c>
    </row>
    <row r="277" spans="1:5" ht="12.75">
      <c r="A277" s="35" t="s">
        <v>58</v>
      </c>
      <c r="E277" s="40" t="s">
        <v>5</v>
      </c>
    </row>
    <row r="278" spans="1:5" ht="12.75">
      <c r="A278" t="s">
        <v>60</v>
      </c>
      <c r="E278" s="39" t="s">
        <v>5</v>
      </c>
    </row>
    <row r="279" spans="1:16" ht="25.5">
      <c r="A279" t="s">
        <v>50</v>
      </c>
      <c s="34" t="s">
        <v>423</v>
      </c>
      <c s="34" t="s">
        <v>4035</v>
      </c>
      <c s="35" t="s">
        <v>5</v>
      </c>
      <c s="6" t="s">
        <v>4036</v>
      </c>
      <c s="36" t="s">
        <v>214</v>
      </c>
      <c s="37">
        <v>138</v>
      </c>
      <c s="36">
        <v>0</v>
      </c>
      <c s="36">
        <f>ROUND(G279*H279,6)</f>
      </c>
      <c r="L279" s="38">
        <v>0</v>
      </c>
      <c s="32">
        <f>ROUND(ROUND(L279,2)*ROUND(G279,3),2)</f>
      </c>
      <c s="36" t="s">
        <v>178</v>
      </c>
      <c>
        <f>(M279*21)/100</f>
      </c>
      <c t="s">
        <v>28</v>
      </c>
    </row>
    <row r="280" spans="1:5" ht="25.5">
      <c r="A280" s="35" t="s">
        <v>57</v>
      </c>
      <c r="E280" s="39" t="s">
        <v>4036</v>
      </c>
    </row>
    <row r="281" spans="1:5" ht="12.75">
      <c r="A281" s="35" t="s">
        <v>58</v>
      </c>
      <c r="E281" s="40" t="s">
        <v>5</v>
      </c>
    </row>
    <row r="282" spans="1:5" ht="12.75">
      <c r="A282" t="s">
        <v>60</v>
      </c>
      <c r="E282" s="39" t="s">
        <v>5</v>
      </c>
    </row>
    <row r="283" spans="1:16" ht="25.5">
      <c r="A283" t="s">
        <v>50</v>
      </c>
      <c s="34" t="s">
        <v>424</v>
      </c>
      <c s="34" t="s">
        <v>4037</v>
      </c>
      <c s="35" t="s">
        <v>5</v>
      </c>
      <c s="6" t="s">
        <v>4038</v>
      </c>
      <c s="36" t="s">
        <v>214</v>
      </c>
      <c s="37">
        <v>74</v>
      </c>
      <c s="36">
        <v>0</v>
      </c>
      <c s="36">
        <f>ROUND(G283*H283,6)</f>
      </c>
      <c r="L283" s="38">
        <v>0</v>
      </c>
      <c s="32">
        <f>ROUND(ROUND(L283,2)*ROUND(G283,3),2)</f>
      </c>
      <c s="36" t="s">
        <v>56</v>
      </c>
      <c>
        <f>(M283*21)/100</f>
      </c>
      <c t="s">
        <v>28</v>
      </c>
    </row>
    <row r="284" spans="1:5" ht="25.5">
      <c r="A284" s="35" t="s">
        <v>57</v>
      </c>
      <c r="E284" s="39" t="s">
        <v>4038</v>
      </c>
    </row>
    <row r="285" spans="1:5" ht="12.75">
      <c r="A285" s="35" t="s">
        <v>58</v>
      </c>
      <c r="E285" s="40" t="s">
        <v>5</v>
      </c>
    </row>
    <row r="286" spans="1:5" ht="12.75">
      <c r="A286" t="s">
        <v>60</v>
      </c>
      <c r="E286" s="39" t="s">
        <v>5</v>
      </c>
    </row>
    <row r="287" spans="1:16" ht="12.75">
      <c r="A287" t="s">
        <v>50</v>
      </c>
      <c s="34" t="s">
        <v>425</v>
      </c>
      <c s="34" t="s">
        <v>4039</v>
      </c>
      <c s="35" t="s">
        <v>5</v>
      </c>
      <c s="6" t="s">
        <v>4040</v>
      </c>
      <c s="36" t="s">
        <v>214</v>
      </c>
      <c s="37">
        <v>29</v>
      </c>
      <c s="36">
        <v>0</v>
      </c>
      <c s="36">
        <f>ROUND(G287*H287,6)</f>
      </c>
      <c r="L287" s="38">
        <v>0</v>
      </c>
      <c s="32">
        <f>ROUND(ROUND(L287,2)*ROUND(G287,3),2)</f>
      </c>
      <c s="36" t="s">
        <v>56</v>
      </c>
      <c>
        <f>(M287*21)/100</f>
      </c>
      <c t="s">
        <v>28</v>
      </c>
    </row>
    <row r="288" spans="1:5" ht="12.75">
      <c r="A288" s="35" t="s">
        <v>57</v>
      </c>
      <c r="E288" s="39" t="s">
        <v>4040</v>
      </c>
    </row>
    <row r="289" spans="1:5" ht="12.75">
      <c r="A289" s="35" t="s">
        <v>58</v>
      </c>
      <c r="E289" s="40" t="s">
        <v>5</v>
      </c>
    </row>
    <row r="290" spans="1:5" ht="12.75">
      <c r="A290" t="s">
        <v>60</v>
      </c>
      <c r="E290" s="39" t="s">
        <v>5</v>
      </c>
    </row>
    <row r="291" spans="1:16" ht="12.75">
      <c r="A291" t="s">
        <v>50</v>
      </c>
      <c s="34" t="s">
        <v>426</v>
      </c>
      <c s="34" t="s">
        <v>4041</v>
      </c>
      <c s="35" t="s">
        <v>5</v>
      </c>
      <c s="6" t="s">
        <v>4042</v>
      </c>
      <c s="36" t="s">
        <v>214</v>
      </c>
      <c s="37">
        <v>35</v>
      </c>
      <c s="36">
        <v>0</v>
      </c>
      <c s="36">
        <f>ROUND(G291*H291,6)</f>
      </c>
      <c r="L291" s="38">
        <v>0</v>
      </c>
      <c s="32">
        <f>ROUND(ROUND(L291,2)*ROUND(G291,3),2)</f>
      </c>
      <c s="36" t="s">
        <v>56</v>
      </c>
      <c>
        <f>(M291*21)/100</f>
      </c>
      <c t="s">
        <v>28</v>
      </c>
    </row>
    <row r="292" spans="1:5" ht="12.75">
      <c r="A292" s="35" t="s">
        <v>57</v>
      </c>
      <c r="E292" s="39" t="s">
        <v>4042</v>
      </c>
    </row>
    <row r="293" spans="1:5" ht="12.75">
      <c r="A293" s="35" t="s">
        <v>58</v>
      </c>
      <c r="E293" s="40" t="s">
        <v>5</v>
      </c>
    </row>
    <row r="294" spans="1:5" ht="12.75">
      <c r="A294" t="s">
        <v>60</v>
      </c>
      <c r="E294" s="39" t="s">
        <v>5</v>
      </c>
    </row>
    <row r="295" spans="1:16" ht="25.5">
      <c r="A295" t="s">
        <v>50</v>
      </c>
      <c s="34" t="s">
        <v>963</v>
      </c>
      <c s="34" t="s">
        <v>4043</v>
      </c>
      <c s="35" t="s">
        <v>5</v>
      </c>
      <c s="6" t="s">
        <v>4044</v>
      </c>
      <c s="36" t="s">
        <v>214</v>
      </c>
      <c s="37">
        <v>20</v>
      </c>
      <c s="36">
        <v>0</v>
      </c>
      <c s="36">
        <f>ROUND(G295*H295,6)</f>
      </c>
      <c r="L295" s="38">
        <v>0</v>
      </c>
      <c s="32">
        <f>ROUND(ROUND(L295,2)*ROUND(G295,3),2)</f>
      </c>
      <c s="36" t="s">
        <v>178</v>
      </c>
      <c>
        <f>(M295*21)/100</f>
      </c>
      <c t="s">
        <v>28</v>
      </c>
    </row>
    <row r="296" spans="1:5" ht="25.5">
      <c r="A296" s="35" t="s">
        <v>57</v>
      </c>
      <c r="E296" s="39" t="s">
        <v>4044</v>
      </c>
    </row>
    <row r="297" spans="1:5" ht="12.75">
      <c r="A297" s="35" t="s">
        <v>58</v>
      </c>
      <c r="E297" s="40" t="s">
        <v>5</v>
      </c>
    </row>
    <row r="298" spans="1:5" ht="12.75">
      <c r="A298" t="s">
        <v>60</v>
      </c>
      <c r="E298" s="39" t="s">
        <v>5</v>
      </c>
    </row>
    <row r="299" spans="1:16" ht="12.75">
      <c r="A299" t="s">
        <v>50</v>
      </c>
      <c s="34" t="s">
        <v>965</v>
      </c>
      <c s="34" t="s">
        <v>4045</v>
      </c>
      <c s="35" t="s">
        <v>5</v>
      </c>
      <c s="6" t="s">
        <v>4046</v>
      </c>
      <c s="36" t="s">
        <v>214</v>
      </c>
      <c s="37">
        <v>20</v>
      </c>
      <c s="36">
        <v>0</v>
      </c>
      <c s="36">
        <f>ROUND(G299*H299,6)</f>
      </c>
      <c r="L299" s="38">
        <v>0</v>
      </c>
      <c s="32">
        <f>ROUND(ROUND(L299,2)*ROUND(G299,3),2)</f>
      </c>
      <c s="36" t="s">
        <v>56</v>
      </c>
      <c>
        <f>(M299*21)/100</f>
      </c>
      <c t="s">
        <v>28</v>
      </c>
    </row>
    <row r="300" spans="1:5" ht="12.75">
      <c r="A300" s="35" t="s">
        <v>57</v>
      </c>
      <c r="E300" s="39" t="s">
        <v>4046</v>
      </c>
    </row>
    <row r="301" spans="1:5" ht="12.75">
      <c r="A301" s="35" t="s">
        <v>58</v>
      </c>
      <c r="E301" s="40" t="s">
        <v>5</v>
      </c>
    </row>
    <row r="302" spans="1:5" ht="12.75">
      <c r="A302" t="s">
        <v>60</v>
      </c>
      <c r="E302" s="39" t="s">
        <v>5</v>
      </c>
    </row>
    <row r="303" spans="1:16" ht="25.5">
      <c r="A303" t="s">
        <v>50</v>
      </c>
      <c s="34" t="s">
        <v>969</v>
      </c>
      <c s="34" t="s">
        <v>4047</v>
      </c>
      <c s="35" t="s">
        <v>5</v>
      </c>
      <c s="6" t="s">
        <v>4048</v>
      </c>
      <c s="36" t="s">
        <v>214</v>
      </c>
      <c s="37">
        <v>1</v>
      </c>
      <c s="36">
        <v>0</v>
      </c>
      <c s="36">
        <f>ROUND(G303*H303,6)</f>
      </c>
      <c r="L303" s="38">
        <v>0</v>
      </c>
      <c s="32">
        <f>ROUND(ROUND(L303,2)*ROUND(G303,3),2)</f>
      </c>
      <c s="36" t="s">
        <v>178</v>
      </c>
      <c>
        <f>(M303*21)/100</f>
      </c>
      <c t="s">
        <v>28</v>
      </c>
    </row>
    <row r="304" spans="1:5" ht="25.5">
      <c r="A304" s="35" t="s">
        <v>57</v>
      </c>
      <c r="E304" s="39" t="s">
        <v>4048</v>
      </c>
    </row>
    <row r="305" spans="1:5" ht="12.75">
      <c r="A305" s="35" t="s">
        <v>58</v>
      </c>
      <c r="E305" s="40" t="s">
        <v>5</v>
      </c>
    </row>
    <row r="306" spans="1:5" ht="12.75">
      <c r="A306" t="s">
        <v>60</v>
      </c>
      <c r="E306" s="39" t="s">
        <v>5</v>
      </c>
    </row>
    <row r="307" spans="1:16" ht="25.5">
      <c r="A307" t="s">
        <v>50</v>
      </c>
      <c s="34" t="s">
        <v>973</v>
      </c>
      <c s="34" t="s">
        <v>4049</v>
      </c>
      <c s="35" t="s">
        <v>5</v>
      </c>
      <c s="6" t="s">
        <v>4050</v>
      </c>
      <c s="36" t="s">
        <v>214</v>
      </c>
      <c s="37">
        <v>1</v>
      </c>
      <c s="36">
        <v>0</v>
      </c>
      <c s="36">
        <f>ROUND(G307*H307,6)</f>
      </c>
      <c r="L307" s="38">
        <v>0</v>
      </c>
      <c s="32">
        <f>ROUND(ROUND(L307,2)*ROUND(G307,3),2)</f>
      </c>
      <c s="36" t="s">
        <v>178</v>
      </c>
      <c>
        <f>(M307*21)/100</f>
      </c>
      <c t="s">
        <v>28</v>
      </c>
    </row>
    <row r="308" spans="1:5" ht="38.25">
      <c r="A308" s="35" t="s">
        <v>57</v>
      </c>
      <c r="E308" s="39" t="s">
        <v>4051</v>
      </c>
    </row>
    <row r="309" spans="1:5" ht="12.75">
      <c r="A309" s="35" t="s">
        <v>58</v>
      </c>
      <c r="E309" s="40" t="s">
        <v>5</v>
      </c>
    </row>
    <row r="310" spans="1:5" ht="12.75">
      <c r="A310" t="s">
        <v>60</v>
      </c>
      <c r="E310" s="39" t="s">
        <v>5</v>
      </c>
    </row>
    <row r="311" spans="1:16" ht="12.75">
      <c r="A311" t="s">
        <v>50</v>
      </c>
      <c s="34" t="s">
        <v>977</v>
      </c>
      <c s="34" t="s">
        <v>4052</v>
      </c>
      <c s="35" t="s">
        <v>5</v>
      </c>
      <c s="6" t="s">
        <v>4053</v>
      </c>
      <c s="36" t="s">
        <v>3439</v>
      </c>
      <c s="37">
        <v>3</v>
      </c>
      <c s="36">
        <v>0</v>
      </c>
      <c s="36">
        <f>ROUND(G311*H311,6)</f>
      </c>
      <c r="L311" s="38">
        <v>0</v>
      </c>
      <c s="32">
        <f>ROUND(ROUND(L311,2)*ROUND(G311,3),2)</f>
      </c>
      <c s="36" t="s">
        <v>178</v>
      </c>
      <c>
        <f>(M311*21)/100</f>
      </c>
      <c t="s">
        <v>28</v>
      </c>
    </row>
    <row r="312" spans="1:5" ht="12.75">
      <c r="A312" s="35" t="s">
        <v>57</v>
      </c>
      <c r="E312" s="39" t="s">
        <v>4053</v>
      </c>
    </row>
    <row r="313" spans="1:5" ht="12.75">
      <c r="A313" s="35" t="s">
        <v>58</v>
      </c>
      <c r="E313" s="40" t="s">
        <v>5</v>
      </c>
    </row>
    <row r="314" spans="1:5" ht="12.75">
      <c r="A314" t="s">
        <v>60</v>
      </c>
      <c r="E314" s="39" t="s">
        <v>5</v>
      </c>
    </row>
    <row r="315" spans="1:16" ht="25.5">
      <c r="A315" t="s">
        <v>50</v>
      </c>
      <c s="34" t="s">
        <v>979</v>
      </c>
      <c s="34" t="s">
        <v>4054</v>
      </c>
      <c s="35" t="s">
        <v>5</v>
      </c>
      <c s="6" t="s">
        <v>4055</v>
      </c>
      <c s="36" t="s">
        <v>55</v>
      </c>
      <c s="37">
        <v>0.821</v>
      </c>
      <c s="36">
        <v>0</v>
      </c>
      <c s="36">
        <f>ROUND(G315*H315,6)</f>
      </c>
      <c r="L315" s="38">
        <v>0</v>
      </c>
      <c s="32">
        <f>ROUND(ROUND(L315,2)*ROUND(G315,3),2)</f>
      </c>
      <c s="36" t="s">
        <v>178</v>
      </c>
      <c>
        <f>(M315*21)/100</f>
      </c>
      <c t="s">
        <v>28</v>
      </c>
    </row>
    <row r="316" spans="1:5" ht="25.5">
      <c r="A316" s="35" t="s">
        <v>57</v>
      </c>
      <c r="E316" s="39" t="s">
        <v>4055</v>
      </c>
    </row>
    <row r="317" spans="1:5" ht="12.75">
      <c r="A317" s="35" t="s">
        <v>58</v>
      </c>
      <c r="E317" s="40" t="s">
        <v>5</v>
      </c>
    </row>
    <row r="318" spans="1:5" ht="12.75">
      <c r="A318" t="s">
        <v>60</v>
      </c>
      <c r="E318" s="39" t="s">
        <v>5</v>
      </c>
    </row>
    <row r="319" spans="1:16" ht="38.25">
      <c r="A319" t="s">
        <v>50</v>
      </c>
      <c s="34" t="s">
        <v>983</v>
      </c>
      <c s="34" t="s">
        <v>4056</v>
      </c>
      <c s="35" t="s">
        <v>5</v>
      </c>
      <c s="6" t="s">
        <v>4057</v>
      </c>
      <c s="36" t="s">
        <v>55</v>
      </c>
      <c s="37">
        <v>0.821</v>
      </c>
      <c s="36">
        <v>0</v>
      </c>
      <c s="36">
        <f>ROUND(G319*H319,6)</f>
      </c>
      <c r="L319" s="38">
        <v>0</v>
      </c>
      <c s="32">
        <f>ROUND(ROUND(L319,2)*ROUND(G319,3),2)</f>
      </c>
      <c s="36" t="s">
        <v>178</v>
      </c>
      <c>
        <f>(M319*21)/100</f>
      </c>
      <c t="s">
        <v>28</v>
      </c>
    </row>
    <row r="320" spans="1:5" ht="38.25">
      <c r="A320" s="35" t="s">
        <v>57</v>
      </c>
      <c r="E320" s="39" t="s">
        <v>4058</v>
      </c>
    </row>
    <row r="321" spans="1:5" ht="12.75">
      <c r="A321" s="35" t="s">
        <v>58</v>
      </c>
      <c r="E321" s="40" t="s">
        <v>5</v>
      </c>
    </row>
    <row r="322" spans="1:5" ht="12.75">
      <c r="A322" t="s">
        <v>60</v>
      </c>
      <c r="E322" s="39" t="s">
        <v>5</v>
      </c>
    </row>
    <row r="323" spans="1:13" ht="12.75">
      <c r="A323" t="s">
        <v>47</v>
      </c>
      <c r="C323" s="31" t="s">
        <v>185</v>
      </c>
      <c r="E323" s="33" t="s">
        <v>186</v>
      </c>
      <c r="J323" s="32">
        <f>0</f>
      </c>
      <c s="32">
        <f>0</f>
      </c>
      <c s="32">
        <f>0+L324+L328</f>
      </c>
      <c s="32">
        <f>0+M324+M328</f>
      </c>
    </row>
    <row r="324" spans="1:16" ht="12.75">
      <c r="A324" t="s">
        <v>50</v>
      </c>
      <c s="34" t="s">
        <v>985</v>
      </c>
      <c s="34" t="s">
        <v>4059</v>
      </c>
      <c s="35" t="s">
        <v>5</v>
      </c>
      <c s="6" t="s">
        <v>4060</v>
      </c>
      <c s="36" t="s">
        <v>177</v>
      </c>
      <c s="37">
        <v>150</v>
      </c>
      <c s="36">
        <v>0</v>
      </c>
      <c s="36">
        <f>ROUND(G324*H324,6)</f>
      </c>
      <c r="L324" s="38">
        <v>0</v>
      </c>
      <c s="32">
        <f>ROUND(ROUND(L324,2)*ROUND(G324,3),2)</f>
      </c>
      <c s="36" t="s">
        <v>178</v>
      </c>
      <c>
        <f>(M324*21)/100</f>
      </c>
      <c t="s">
        <v>28</v>
      </c>
    </row>
    <row r="325" spans="1:5" ht="12.75">
      <c r="A325" s="35" t="s">
        <v>57</v>
      </c>
      <c r="E325" s="39" t="s">
        <v>4060</v>
      </c>
    </row>
    <row r="326" spans="1:5" ht="12.75">
      <c r="A326" s="35" t="s">
        <v>58</v>
      </c>
      <c r="E326" s="40" t="s">
        <v>5</v>
      </c>
    </row>
    <row r="327" spans="1:5" ht="12.75">
      <c r="A327" t="s">
        <v>60</v>
      </c>
      <c r="E327" s="39" t="s">
        <v>5</v>
      </c>
    </row>
    <row r="328" spans="1:16" ht="12.75">
      <c r="A328" t="s">
        <v>50</v>
      </c>
      <c s="34" t="s">
        <v>989</v>
      </c>
      <c s="34" t="s">
        <v>4061</v>
      </c>
      <c s="35" t="s">
        <v>5</v>
      </c>
      <c s="6" t="s">
        <v>4062</v>
      </c>
      <c s="36" t="s">
        <v>214</v>
      </c>
      <c s="37">
        <v>150</v>
      </c>
      <c s="36">
        <v>0</v>
      </c>
      <c s="36">
        <f>ROUND(G328*H328,6)</f>
      </c>
      <c r="L328" s="38">
        <v>0</v>
      </c>
      <c s="32">
        <f>ROUND(ROUND(L328,2)*ROUND(G328,3),2)</f>
      </c>
      <c s="36" t="s">
        <v>4063</v>
      </c>
      <c>
        <f>(M328*21)/100</f>
      </c>
      <c t="s">
        <v>28</v>
      </c>
    </row>
    <row r="329" spans="1:5" ht="12.75">
      <c r="A329" s="35" t="s">
        <v>57</v>
      </c>
      <c r="E329" s="39" t="s">
        <v>4062</v>
      </c>
    </row>
    <row r="330" spans="1:5" ht="12.75">
      <c r="A330" s="35" t="s">
        <v>58</v>
      </c>
      <c r="E330" s="40" t="s">
        <v>5</v>
      </c>
    </row>
    <row r="331" spans="1:5" ht="12.75">
      <c r="A331" t="s">
        <v>60</v>
      </c>
      <c r="E331" s="39" t="s">
        <v>5</v>
      </c>
    </row>
    <row r="332" spans="1:13" ht="12.75">
      <c r="A332" t="s">
        <v>47</v>
      </c>
      <c r="C332" s="31" t="s">
        <v>94</v>
      </c>
      <c r="E332" s="33" t="s">
        <v>672</v>
      </c>
      <c r="J332" s="32">
        <f>0</f>
      </c>
      <c s="32">
        <f>0</f>
      </c>
      <c s="32">
        <f>0+L333+L337+L341+L345+L349+L353</f>
      </c>
      <c s="32">
        <f>0+M333+M337+M341+M345+M349+M353</f>
      </c>
    </row>
    <row r="333" spans="1:16" ht="25.5">
      <c r="A333" t="s">
        <v>50</v>
      </c>
      <c s="34" t="s">
        <v>26</v>
      </c>
      <c s="34" t="s">
        <v>4064</v>
      </c>
      <c s="35" t="s">
        <v>5</v>
      </c>
      <c s="6" t="s">
        <v>4065</v>
      </c>
      <c s="36" t="s">
        <v>214</v>
      </c>
      <c s="37">
        <v>55</v>
      </c>
      <c s="36">
        <v>0</v>
      </c>
      <c s="36">
        <f>ROUND(G333*H333,6)</f>
      </c>
      <c r="L333" s="38">
        <v>0</v>
      </c>
      <c s="32">
        <f>ROUND(ROUND(L333,2)*ROUND(G333,3),2)</f>
      </c>
      <c s="36" t="s">
        <v>178</v>
      </c>
      <c>
        <f>(M333*21)/100</f>
      </c>
      <c t="s">
        <v>28</v>
      </c>
    </row>
    <row r="334" spans="1:5" ht="25.5">
      <c r="A334" s="35" t="s">
        <v>57</v>
      </c>
      <c r="E334" s="39" t="s">
        <v>4065</v>
      </c>
    </row>
    <row r="335" spans="1:5" ht="12.75">
      <c r="A335" s="35" t="s">
        <v>58</v>
      </c>
      <c r="E335" s="40" t="s">
        <v>5</v>
      </c>
    </row>
    <row r="336" spans="1:5" ht="12.75">
      <c r="A336" t="s">
        <v>60</v>
      </c>
      <c r="E336" s="39" t="s">
        <v>5</v>
      </c>
    </row>
    <row r="337" spans="1:16" ht="25.5">
      <c r="A337" t="s">
        <v>50</v>
      </c>
      <c s="34" t="s">
        <v>70</v>
      </c>
      <c s="34" t="s">
        <v>4066</v>
      </c>
      <c s="35" t="s">
        <v>5</v>
      </c>
      <c s="6" t="s">
        <v>4067</v>
      </c>
      <c s="36" t="s">
        <v>214</v>
      </c>
      <c s="37">
        <v>72</v>
      </c>
      <c s="36">
        <v>0</v>
      </c>
      <c s="36">
        <f>ROUND(G337*H337,6)</f>
      </c>
      <c r="L337" s="38">
        <v>0</v>
      </c>
      <c s="32">
        <f>ROUND(ROUND(L337,2)*ROUND(G337,3),2)</f>
      </c>
      <c s="36" t="s">
        <v>178</v>
      </c>
      <c>
        <f>(M337*21)/100</f>
      </c>
      <c t="s">
        <v>28</v>
      </c>
    </row>
    <row r="338" spans="1:5" ht="25.5">
      <c r="A338" s="35" t="s">
        <v>57</v>
      </c>
      <c r="E338" s="39" t="s">
        <v>4067</v>
      </c>
    </row>
    <row r="339" spans="1:5" ht="12.75">
      <c r="A339" s="35" t="s">
        <v>58</v>
      </c>
      <c r="E339" s="40" t="s">
        <v>5</v>
      </c>
    </row>
    <row r="340" spans="1:5" ht="12.75">
      <c r="A340" t="s">
        <v>60</v>
      </c>
      <c r="E340" s="39" t="s">
        <v>5</v>
      </c>
    </row>
    <row r="341" spans="1:16" ht="25.5">
      <c r="A341" t="s">
        <v>50</v>
      </c>
      <c s="34" t="s">
        <v>75</v>
      </c>
      <c s="34" t="s">
        <v>4068</v>
      </c>
      <c s="35" t="s">
        <v>5</v>
      </c>
      <c s="6" t="s">
        <v>4069</v>
      </c>
      <c s="36" t="s">
        <v>214</v>
      </c>
      <c s="37">
        <v>15</v>
      </c>
      <c s="36">
        <v>0</v>
      </c>
      <c s="36">
        <f>ROUND(G341*H341,6)</f>
      </c>
      <c r="L341" s="38">
        <v>0</v>
      </c>
      <c s="32">
        <f>ROUND(ROUND(L341,2)*ROUND(G341,3),2)</f>
      </c>
      <c s="36" t="s">
        <v>178</v>
      </c>
      <c>
        <f>(M341*21)/100</f>
      </c>
      <c t="s">
        <v>28</v>
      </c>
    </row>
    <row r="342" spans="1:5" ht="25.5">
      <c r="A342" s="35" t="s">
        <v>57</v>
      </c>
      <c r="E342" s="39" t="s">
        <v>4069</v>
      </c>
    </row>
    <row r="343" spans="1:5" ht="12.75">
      <c r="A343" s="35" t="s">
        <v>58</v>
      </c>
      <c r="E343" s="40" t="s">
        <v>5</v>
      </c>
    </row>
    <row r="344" spans="1:5" ht="12.75">
      <c r="A344" t="s">
        <v>60</v>
      </c>
      <c r="E344" s="39" t="s">
        <v>5</v>
      </c>
    </row>
    <row r="345" spans="1:16" ht="12.75">
      <c r="A345" t="s">
        <v>50</v>
      </c>
      <c s="34" t="s">
        <v>27</v>
      </c>
      <c s="34" t="s">
        <v>4070</v>
      </c>
      <c s="35" t="s">
        <v>5</v>
      </c>
      <c s="6" t="s">
        <v>4071</v>
      </c>
      <c s="36" t="s">
        <v>177</v>
      </c>
      <c s="37">
        <v>890</v>
      </c>
      <c s="36">
        <v>0</v>
      </c>
      <c s="36">
        <f>ROUND(G345*H345,6)</f>
      </c>
      <c r="L345" s="38">
        <v>0</v>
      </c>
      <c s="32">
        <f>ROUND(ROUND(L345,2)*ROUND(G345,3),2)</f>
      </c>
      <c s="36" t="s">
        <v>178</v>
      </c>
      <c>
        <f>(M345*21)/100</f>
      </c>
      <c t="s">
        <v>28</v>
      </c>
    </row>
    <row r="346" spans="1:5" ht="12.75">
      <c r="A346" s="35" t="s">
        <v>57</v>
      </c>
      <c r="E346" s="39" t="s">
        <v>4071</v>
      </c>
    </row>
    <row r="347" spans="1:5" ht="12.75">
      <c r="A347" s="35" t="s">
        <v>58</v>
      </c>
      <c r="E347" s="40" t="s">
        <v>5</v>
      </c>
    </row>
    <row r="348" spans="1:5" ht="12.75">
      <c r="A348" t="s">
        <v>60</v>
      </c>
      <c r="E348" s="39" t="s">
        <v>5</v>
      </c>
    </row>
    <row r="349" spans="1:16" ht="25.5">
      <c r="A349" t="s">
        <v>50</v>
      </c>
      <c s="34" t="s">
        <v>84</v>
      </c>
      <c s="34" t="s">
        <v>4072</v>
      </c>
      <c s="35" t="s">
        <v>5</v>
      </c>
      <c s="6" t="s">
        <v>4073</v>
      </c>
      <c s="36" t="s">
        <v>177</v>
      </c>
      <c s="37">
        <v>400</v>
      </c>
      <c s="36">
        <v>0</v>
      </c>
      <c s="36">
        <f>ROUND(G349*H349,6)</f>
      </c>
      <c r="L349" s="38">
        <v>0</v>
      </c>
      <c s="32">
        <f>ROUND(ROUND(L349,2)*ROUND(G349,3),2)</f>
      </c>
      <c s="36" t="s">
        <v>178</v>
      </c>
      <c>
        <f>(M349*21)/100</f>
      </c>
      <c t="s">
        <v>28</v>
      </c>
    </row>
    <row r="350" spans="1:5" ht="25.5">
      <c r="A350" s="35" t="s">
        <v>57</v>
      </c>
      <c r="E350" s="39" t="s">
        <v>4073</v>
      </c>
    </row>
    <row r="351" spans="1:5" ht="12.75">
      <c r="A351" s="35" t="s">
        <v>58</v>
      </c>
      <c r="E351" s="40" t="s">
        <v>5</v>
      </c>
    </row>
    <row r="352" spans="1:5" ht="12.75">
      <c r="A352" t="s">
        <v>60</v>
      </c>
      <c r="E352" s="39" t="s">
        <v>5</v>
      </c>
    </row>
    <row r="353" spans="1:16" ht="25.5">
      <c r="A353" t="s">
        <v>50</v>
      </c>
      <c s="34" t="s">
        <v>89</v>
      </c>
      <c s="34" t="s">
        <v>61</v>
      </c>
      <c s="35" t="s">
        <v>62</v>
      </c>
      <c s="6" t="s">
        <v>63</v>
      </c>
      <c s="36" t="s">
        <v>55</v>
      </c>
      <c s="37">
        <v>7.871</v>
      </c>
      <c s="36">
        <v>0</v>
      </c>
      <c s="36">
        <f>ROUND(G353*H353,6)</f>
      </c>
      <c r="L353" s="38">
        <v>0</v>
      </c>
      <c s="32">
        <f>ROUND(ROUND(L353,2)*ROUND(G353,3),2)</f>
      </c>
      <c s="36" t="s">
        <v>256</v>
      </c>
      <c>
        <f>(M353*21)/100</f>
      </c>
      <c t="s">
        <v>28</v>
      </c>
    </row>
    <row r="354" spans="1:5" ht="25.5">
      <c r="A354" s="35" t="s">
        <v>57</v>
      </c>
      <c r="E354" s="39" t="s">
        <v>63</v>
      </c>
    </row>
    <row r="355" spans="1:5" ht="38.25">
      <c r="A355" s="35" t="s">
        <v>58</v>
      </c>
      <c r="E355" s="41" t="s">
        <v>4074</v>
      </c>
    </row>
    <row r="356" spans="1:5" ht="102">
      <c r="A356" t="s">
        <v>60</v>
      </c>
      <c r="E356" s="39" t="s">
        <v>258</v>
      </c>
    </row>
    <row r="357" spans="1:13" ht="12.75">
      <c r="A357" t="s">
        <v>47</v>
      </c>
      <c r="C357" s="31" t="s">
        <v>4075</v>
      </c>
      <c r="E357" s="33" t="s">
        <v>4076</v>
      </c>
      <c r="J357" s="32">
        <f>0</f>
      </c>
      <c s="32">
        <f>0</f>
      </c>
      <c s="32">
        <f>0+L358+L362</f>
      </c>
      <c s="32">
        <f>0+M358+M362</f>
      </c>
    </row>
    <row r="358" spans="1:16" ht="12.75">
      <c r="A358" t="s">
        <v>50</v>
      </c>
      <c s="34" t="s">
        <v>51</v>
      </c>
      <c s="34" t="s">
        <v>4077</v>
      </c>
      <c s="35" t="s">
        <v>5</v>
      </c>
      <c s="6" t="s">
        <v>4078</v>
      </c>
      <c s="36" t="s">
        <v>1191</v>
      </c>
      <c s="37">
        <v>1</v>
      </c>
      <c s="36">
        <v>0</v>
      </c>
      <c s="36">
        <f>ROUND(G358*H358,6)</f>
      </c>
      <c r="L358" s="38">
        <v>0</v>
      </c>
      <c s="32">
        <f>ROUND(ROUND(L358,2)*ROUND(G358,3),2)</f>
      </c>
      <c s="36" t="s">
        <v>56</v>
      </c>
      <c>
        <f>(M358*21)/100</f>
      </c>
      <c t="s">
        <v>28</v>
      </c>
    </row>
    <row r="359" spans="1:5" ht="12.75">
      <c r="A359" s="35" t="s">
        <v>57</v>
      </c>
      <c r="E359" s="39" t="s">
        <v>4078</v>
      </c>
    </row>
    <row r="360" spans="1:5" ht="12.75">
      <c r="A360" s="35" t="s">
        <v>58</v>
      </c>
      <c r="E360" s="40" t="s">
        <v>5</v>
      </c>
    </row>
    <row r="361" spans="1:5" ht="12.75">
      <c r="A361" t="s">
        <v>60</v>
      </c>
      <c r="E361" s="39" t="s">
        <v>5</v>
      </c>
    </row>
    <row r="362" spans="1:16" ht="38.25">
      <c r="A362" t="s">
        <v>50</v>
      </c>
      <c s="34" t="s">
        <v>28</v>
      </c>
      <c s="34" t="s">
        <v>112</v>
      </c>
      <c s="35" t="s">
        <v>113</v>
      </c>
      <c s="6" t="s">
        <v>114</v>
      </c>
      <c s="36" t="s">
        <v>55</v>
      </c>
      <c s="37">
        <v>0.04</v>
      </c>
      <c s="36">
        <v>0</v>
      </c>
      <c s="36">
        <f>ROUND(G362*H362,6)</f>
      </c>
      <c r="L362" s="38">
        <v>0</v>
      </c>
      <c s="32">
        <f>ROUND(ROUND(L362,2)*ROUND(G362,3),2)</f>
      </c>
      <c s="36" t="s">
        <v>256</v>
      </c>
      <c>
        <f>(M362*21)/100</f>
      </c>
      <c t="s">
        <v>28</v>
      </c>
    </row>
    <row r="363" spans="1:5" ht="38.25">
      <c r="A363" s="35" t="s">
        <v>57</v>
      </c>
      <c r="E363" s="39" t="s">
        <v>115</v>
      </c>
    </row>
    <row r="364" spans="1:5" ht="38.25">
      <c r="A364" s="35" t="s">
        <v>58</v>
      </c>
      <c r="E364" s="41" t="s">
        <v>4079</v>
      </c>
    </row>
    <row r="365" spans="1:5" ht="102">
      <c r="A365" t="s">
        <v>60</v>
      </c>
      <c r="E365" s="39" t="s">
        <v>258</v>
      </c>
    </row>
    <row r="366" spans="1:13" ht="12.75">
      <c r="A366" t="s">
        <v>47</v>
      </c>
      <c r="C366" s="31" t="s">
        <v>4080</v>
      </c>
      <c r="E366" s="33" t="s">
        <v>4081</v>
      </c>
      <c r="J366" s="32">
        <f>0</f>
      </c>
      <c s="32">
        <f>0</f>
      </c>
      <c s="32">
        <f>0+L367+L371+L375+L379+L383+L387+L391+L395+L399</f>
      </c>
      <c s="32">
        <f>0+M367+M371+M375+M379+M383+M387+M391+M395+M399</f>
      </c>
    </row>
    <row r="367" spans="1:16" ht="12.75">
      <c r="A367" t="s">
        <v>50</v>
      </c>
      <c s="34" t="s">
        <v>94</v>
      </c>
      <c s="34" t="s">
        <v>4082</v>
      </c>
      <c s="35" t="s">
        <v>5</v>
      </c>
      <c s="6" t="s">
        <v>4083</v>
      </c>
      <c s="36" t="s">
        <v>214</v>
      </c>
      <c s="37">
        <v>1</v>
      </c>
      <c s="36">
        <v>0</v>
      </c>
      <c s="36">
        <f>ROUND(G367*H367,6)</f>
      </c>
      <c r="L367" s="38">
        <v>0</v>
      </c>
      <c s="32">
        <f>ROUND(ROUND(L367,2)*ROUND(G367,3),2)</f>
      </c>
      <c s="36" t="s">
        <v>56</v>
      </c>
      <c>
        <f>(M367*21)/100</f>
      </c>
      <c t="s">
        <v>28</v>
      </c>
    </row>
    <row r="368" spans="1:5" ht="12.75">
      <c r="A368" s="35" t="s">
        <v>57</v>
      </c>
      <c r="E368" s="39" t="s">
        <v>4083</v>
      </c>
    </row>
    <row r="369" spans="1:5" ht="12.75">
      <c r="A369" s="35" t="s">
        <v>58</v>
      </c>
      <c r="E369" s="40" t="s">
        <v>5</v>
      </c>
    </row>
    <row r="370" spans="1:5" ht="12.75">
      <c r="A370" t="s">
        <v>60</v>
      </c>
      <c r="E370" s="39" t="s">
        <v>5</v>
      </c>
    </row>
    <row r="371" spans="1:16" ht="12.75">
      <c r="A371" t="s">
        <v>50</v>
      </c>
      <c s="34" t="s">
        <v>99</v>
      </c>
      <c s="34" t="s">
        <v>4084</v>
      </c>
      <c s="35" t="s">
        <v>5</v>
      </c>
      <c s="6" t="s">
        <v>4085</v>
      </c>
      <c s="36" t="s">
        <v>214</v>
      </c>
      <c s="37">
        <v>1</v>
      </c>
      <c s="36">
        <v>0</v>
      </c>
      <c s="36">
        <f>ROUND(G371*H371,6)</f>
      </c>
      <c r="L371" s="38">
        <v>0</v>
      </c>
      <c s="32">
        <f>ROUND(ROUND(L371,2)*ROUND(G371,3),2)</f>
      </c>
      <c s="36" t="s">
        <v>56</v>
      </c>
      <c>
        <f>(M371*21)/100</f>
      </c>
      <c t="s">
        <v>28</v>
      </c>
    </row>
    <row r="372" spans="1:5" ht="12.75">
      <c r="A372" s="35" t="s">
        <v>57</v>
      </c>
      <c r="E372" s="39" t="s">
        <v>4085</v>
      </c>
    </row>
    <row r="373" spans="1:5" ht="12.75">
      <c r="A373" s="35" t="s">
        <v>58</v>
      </c>
      <c r="E373" s="40" t="s">
        <v>5</v>
      </c>
    </row>
    <row r="374" spans="1:5" ht="12.75">
      <c r="A374" t="s">
        <v>60</v>
      </c>
      <c r="E374" s="39" t="s">
        <v>5</v>
      </c>
    </row>
    <row r="375" spans="1:16" ht="12.75">
      <c r="A375" t="s">
        <v>50</v>
      </c>
      <c s="34" t="s">
        <v>105</v>
      </c>
      <c s="34" t="s">
        <v>4086</v>
      </c>
      <c s="35" t="s">
        <v>5</v>
      </c>
      <c s="6" t="s">
        <v>4087</v>
      </c>
      <c s="36" t="s">
        <v>727</v>
      </c>
      <c s="37">
        <v>12</v>
      </c>
      <c s="36">
        <v>0</v>
      </c>
      <c s="36">
        <f>ROUND(G375*H375,6)</f>
      </c>
      <c r="L375" s="38">
        <v>0</v>
      </c>
      <c s="32">
        <f>ROUND(ROUND(L375,2)*ROUND(G375,3),2)</f>
      </c>
      <c s="36" t="s">
        <v>56</v>
      </c>
      <c>
        <f>(M375*21)/100</f>
      </c>
      <c t="s">
        <v>28</v>
      </c>
    </row>
    <row r="376" spans="1:5" ht="12.75">
      <c r="A376" s="35" t="s">
        <v>57</v>
      </c>
      <c r="E376" s="39" t="s">
        <v>4087</v>
      </c>
    </row>
    <row r="377" spans="1:5" ht="12.75">
      <c r="A377" s="35" t="s">
        <v>58</v>
      </c>
      <c r="E377" s="40" t="s">
        <v>5</v>
      </c>
    </row>
    <row r="378" spans="1:5" ht="12.75">
      <c r="A378" t="s">
        <v>60</v>
      </c>
      <c r="E378" s="39" t="s">
        <v>5</v>
      </c>
    </row>
    <row r="379" spans="1:16" ht="25.5">
      <c r="A379" t="s">
        <v>50</v>
      </c>
      <c s="34" t="s">
        <v>111</v>
      </c>
      <c s="34" t="s">
        <v>4088</v>
      </c>
      <c s="35" t="s">
        <v>5</v>
      </c>
      <c s="6" t="s">
        <v>4089</v>
      </c>
      <c s="36" t="s">
        <v>727</v>
      </c>
      <c s="37">
        <v>15</v>
      </c>
      <c s="36">
        <v>0</v>
      </c>
      <c s="36">
        <f>ROUND(G379*H379,6)</f>
      </c>
      <c r="L379" s="38">
        <v>0</v>
      </c>
      <c s="32">
        <f>ROUND(ROUND(L379,2)*ROUND(G379,3),2)</f>
      </c>
      <c s="36" t="s">
        <v>56</v>
      </c>
      <c>
        <f>(M379*21)/100</f>
      </c>
      <c t="s">
        <v>28</v>
      </c>
    </row>
    <row r="380" spans="1:5" ht="25.5">
      <c r="A380" s="35" t="s">
        <v>57</v>
      </c>
      <c r="E380" s="39" t="s">
        <v>4089</v>
      </c>
    </row>
    <row r="381" spans="1:5" ht="12.75">
      <c r="A381" s="35" t="s">
        <v>58</v>
      </c>
      <c r="E381" s="40" t="s">
        <v>5</v>
      </c>
    </row>
    <row r="382" spans="1:5" ht="12.75">
      <c r="A382" t="s">
        <v>60</v>
      </c>
      <c r="E382" s="39" t="s">
        <v>5</v>
      </c>
    </row>
    <row r="383" spans="1:16" ht="12.75">
      <c r="A383" t="s">
        <v>50</v>
      </c>
      <c s="34" t="s">
        <v>117</v>
      </c>
      <c s="34" t="s">
        <v>4090</v>
      </c>
      <c s="35" t="s">
        <v>5</v>
      </c>
      <c s="6" t="s">
        <v>4091</v>
      </c>
      <c s="36" t="s">
        <v>539</v>
      </c>
      <c s="37">
        <v>2.8</v>
      </c>
      <c s="36">
        <v>0</v>
      </c>
      <c s="36">
        <f>ROUND(G383*H383,6)</f>
      </c>
      <c r="L383" s="38">
        <v>0</v>
      </c>
      <c s="32">
        <f>ROUND(ROUND(L383,2)*ROUND(G383,3),2)</f>
      </c>
      <c s="36" t="s">
        <v>56</v>
      </c>
      <c>
        <f>(M383*21)/100</f>
      </c>
      <c t="s">
        <v>28</v>
      </c>
    </row>
    <row r="384" spans="1:5" ht="12.75">
      <c r="A384" s="35" t="s">
        <v>57</v>
      </c>
      <c r="E384" s="39" t="s">
        <v>4091</v>
      </c>
    </row>
    <row r="385" spans="1:5" ht="12.75">
      <c r="A385" s="35" t="s">
        <v>58</v>
      </c>
      <c r="E385" s="40" t="s">
        <v>5</v>
      </c>
    </row>
    <row r="386" spans="1:5" ht="12.75">
      <c r="A386" t="s">
        <v>60</v>
      </c>
      <c r="E386" s="39" t="s">
        <v>5</v>
      </c>
    </row>
    <row r="387" spans="1:16" ht="12.75">
      <c r="A387" t="s">
        <v>50</v>
      </c>
      <c s="34" t="s">
        <v>122</v>
      </c>
      <c s="34" t="s">
        <v>4092</v>
      </c>
      <c s="35" t="s">
        <v>5</v>
      </c>
      <c s="6" t="s">
        <v>4093</v>
      </c>
      <c s="36" t="s">
        <v>214</v>
      </c>
      <c s="37">
        <v>7</v>
      </c>
      <c s="36">
        <v>0</v>
      </c>
      <c s="36">
        <f>ROUND(G387*H387,6)</f>
      </c>
      <c r="L387" s="38">
        <v>0</v>
      </c>
      <c s="32">
        <f>ROUND(ROUND(L387,2)*ROUND(G387,3),2)</f>
      </c>
      <c s="36" t="s">
        <v>56</v>
      </c>
      <c>
        <f>(M387*21)/100</f>
      </c>
      <c t="s">
        <v>28</v>
      </c>
    </row>
    <row r="388" spans="1:5" ht="12.75">
      <c r="A388" s="35" t="s">
        <v>57</v>
      </c>
      <c r="E388" s="39" t="s">
        <v>4093</v>
      </c>
    </row>
    <row r="389" spans="1:5" ht="12.75">
      <c r="A389" s="35" t="s">
        <v>58</v>
      </c>
      <c r="E389" s="40" t="s">
        <v>5</v>
      </c>
    </row>
    <row r="390" spans="1:5" ht="12.75">
      <c r="A390" t="s">
        <v>60</v>
      </c>
      <c r="E390" s="39" t="s">
        <v>5</v>
      </c>
    </row>
    <row r="391" spans="1:16" ht="12.75">
      <c r="A391" t="s">
        <v>50</v>
      </c>
      <c s="34" t="s">
        <v>127</v>
      </c>
      <c s="34" t="s">
        <v>4094</v>
      </c>
      <c s="35" t="s">
        <v>5</v>
      </c>
      <c s="6" t="s">
        <v>4095</v>
      </c>
      <c s="36" t="s">
        <v>214</v>
      </c>
      <c s="37">
        <v>7</v>
      </c>
      <c s="36">
        <v>0</v>
      </c>
      <c s="36">
        <f>ROUND(G391*H391,6)</f>
      </c>
      <c r="L391" s="38">
        <v>0</v>
      </c>
      <c s="32">
        <f>ROUND(ROUND(L391,2)*ROUND(G391,3),2)</f>
      </c>
      <c s="36" t="s">
        <v>56</v>
      </c>
      <c>
        <f>(M391*21)/100</f>
      </c>
      <c t="s">
        <v>28</v>
      </c>
    </row>
    <row r="392" spans="1:5" ht="12.75">
      <c r="A392" s="35" t="s">
        <v>57</v>
      </c>
      <c r="E392" s="39" t="s">
        <v>4095</v>
      </c>
    </row>
    <row r="393" spans="1:5" ht="12.75">
      <c r="A393" s="35" t="s">
        <v>58</v>
      </c>
      <c r="E393" s="40" t="s">
        <v>5</v>
      </c>
    </row>
    <row r="394" spans="1:5" ht="12.75">
      <c r="A394" t="s">
        <v>60</v>
      </c>
      <c r="E394" s="39" t="s">
        <v>5</v>
      </c>
    </row>
    <row r="395" spans="1:16" ht="12.75">
      <c r="A395" t="s">
        <v>50</v>
      </c>
      <c s="34" t="s">
        <v>211</v>
      </c>
      <c s="34" t="s">
        <v>4096</v>
      </c>
      <c s="35" t="s">
        <v>5</v>
      </c>
      <c s="6" t="s">
        <v>4097</v>
      </c>
      <c s="36" t="s">
        <v>539</v>
      </c>
      <c s="37">
        <v>2.38</v>
      </c>
      <c s="36">
        <v>0</v>
      </c>
      <c s="36">
        <f>ROUND(G395*H395,6)</f>
      </c>
      <c r="L395" s="38">
        <v>0</v>
      </c>
      <c s="32">
        <f>ROUND(ROUND(L395,2)*ROUND(G395,3),2)</f>
      </c>
      <c s="36" t="s">
        <v>56</v>
      </c>
      <c>
        <f>(M395*21)/100</f>
      </c>
      <c t="s">
        <v>28</v>
      </c>
    </row>
    <row r="396" spans="1:5" ht="12.75">
      <c r="A396" s="35" t="s">
        <v>57</v>
      </c>
      <c r="E396" s="39" t="s">
        <v>4097</v>
      </c>
    </row>
    <row r="397" spans="1:5" ht="12.75">
      <c r="A397" s="35" t="s">
        <v>58</v>
      </c>
      <c r="E397" s="40" t="s">
        <v>5</v>
      </c>
    </row>
    <row r="398" spans="1:5" ht="12.75">
      <c r="A398" t="s">
        <v>60</v>
      </c>
      <c r="E398" s="39" t="s">
        <v>5</v>
      </c>
    </row>
    <row r="399" spans="1:16" ht="25.5">
      <c r="A399" t="s">
        <v>50</v>
      </c>
      <c s="34" t="s">
        <v>215</v>
      </c>
      <c s="34" t="s">
        <v>52</v>
      </c>
      <c s="35" t="s">
        <v>53</v>
      </c>
      <c s="6" t="s">
        <v>560</v>
      </c>
      <c s="36" t="s">
        <v>55</v>
      </c>
      <c s="37">
        <v>5.04</v>
      </c>
      <c s="36">
        <v>0</v>
      </c>
      <c s="36">
        <f>ROUND(G399*H399,6)</f>
      </c>
      <c r="L399" s="38">
        <v>0</v>
      </c>
      <c s="32">
        <f>ROUND(ROUND(L399,2)*ROUND(G399,3),2)</f>
      </c>
      <c s="36" t="s">
        <v>256</v>
      </c>
      <c>
        <f>(M399*21)/100</f>
      </c>
      <c t="s">
        <v>28</v>
      </c>
    </row>
    <row r="400" spans="1:5" ht="25.5">
      <c r="A400" s="35" t="s">
        <v>57</v>
      </c>
      <c r="E400" s="39" t="s">
        <v>560</v>
      </c>
    </row>
    <row r="401" spans="1:5" ht="25.5">
      <c r="A401" s="35" t="s">
        <v>58</v>
      </c>
      <c r="E401" s="40" t="s">
        <v>4098</v>
      </c>
    </row>
    <row r="402" spans="1:5" ht="102">
      <c r="A402" t="s">
        <v>60</v>
      </c>
      <c r="E402" s="39" t="s">
        <v>258</v>
      </c>
    </row>
    <row r="403" spans="1:13" ht="12.75">
      <c r="A403" t="s">
        <v>47</v>
      </c>
      <c r="C403" s="31" t="s">
        <v>4099</v>
      </c>
      <c r="E403" s="33" t="s">
        <v>4100</v>
      </c>
      <c r="J403" s="32">
        <f>0</f>
      </c>
      <c s="32">
        <f>0</f>
      </c>
      <c s="32">
        <f>0+L404+L408+L412+L416+L420+L424+L428+L432+L436+L440+L444+L448+L452+L456+L460+L464+L468+L472</f>
      </c>
      <c s="32">
        <f>0+M404+M408+M412+M416+M420+M424+M428+M432+M436+M440+M444+M448+M452+M456+M460+M464+M468+M472</f>
      </c>
    </row>
    <row r="404" spans="1:16" ht="25.5">
      <c r="A404" t="s">
        <v>50</v>
      </c>
      <c s="34" t="s">
        <v>1022</v>
      </c>
      <c s="34" t="s">
        <v>4101</v>
      </c>
      <c s="35" t="s">
        <v>5</v>
      </c>
      <c s="6" t="s">
        <v>4102</v>
      </c>
      <c s="36" t="s">
        <v>214</v>
      </c>
      <c s="37">
        <v>1</v>
      </c>
      <c s="36">
        <v>0</v>
      </c>
      <c s="36">
        <f>ROUND(G404*H404,6)</f>
      </c>
      <c r="L404" s="38">
        <v>0</v>
      </c>
      <c s="32">
        <f>ROUND(ROUND(L404,2)*ROUND(G404,3),2)</f>
      </c>
      <c s="36" t="s">
        <v>56</v>
      </c>
      <c>
        <f>(M404*21)/100</f>
      </c>
      <c t="s">
        <v>28</v>
      </c>
    </row>
    <row r="405" spans="1:5" ht="25.5">
      <c r="A405" s="35" t="s">
        <v>57</v>
      </c>
      <c r="E405" s="39" t="s">
        <v>4102</v>
      </c>
    </row>
    <row r="406" spans="1:5" ht="12.75">
      <c r="A406" s="35" t="s">
        <v>58</v>
      </c>
      <c r="E406" s="40" t="s">
        <v>5</v>
      </c>
    </row>
    <row r="407" spans="1:5" ht="12.75">
      <c r="A407" t="s">
        <v>60</v>
      </c>
      <c r="E407" s="39" t="s">
        <v>5</v>
      </c>
    </row>
    <row r="408" spans="1:16" ht="12.75">
      <c r="A408" t="s">
        <v>50</v>
      </c>
      <c s="34" t="s">
        <v>1024</v>
      </c>
      <c s="34" t="s">
        <v>4103</v>
      </c>
      <c s="35" t="s">
        <v>5</v>
      </c>
      <c s="6" t="s">
        <v>4104</v>
      </c>
      <c s="36" t="s">
        <v>214</v>
      </c>
      <c s="37">
        <v>1</v>
      </c>
      <c s="36">
        <v>0</v>
      </c>
      <c s="36">
        <f>ROUND(G408*H408,6)</f>
      </c>
      <c r="L408" s="38">
        <v>0</v>
      </c>
      <c s="32">
        <f>ROUND(ROUND(L408,2)*ROUND(G408,3),2)</f>
      </c>
      <c s="36" t="s">
        <v>56</v>
      </c>
      <c>
        <f>(M408*21)/100</f>
      </c>
      <c t="s">
        <v>28</v>
      </c>
    </row>
    <row r="409" spans="1:5" ht="12.75">
      <c r="A409" s="35" t="s">
        <v>57</v>
      </c>
      <c r="E409" s="39" t="s">
        <v>4104</v>
      </c>
    </row>
    <row r="410" spans="1:5" ht="12.75">
      <c r="A410" s="35" t="s">
        <v>58</v>
      </c>
      <c r="E410" s="40" t="s">
        <v>5</v>
      </c>
    </row>
    <row r="411" spans="1:5" ht="12.75">
      <c r="A411" t="s">
        <v>60</v>
      </c>
      <c r="E411" s="39" t="s">
        <v>5</v>
      </c>
    </row>
    <row r="412" spans="1:16" ht="12.75">
      <c r="A412" t="s">
        <v>50</v>
      </c>
      <c s="34" t="s">
        <v>1029</v>
      </c>
      <c s="34" t="s">
        <v>4105</v>
      </c>
      <c s="35" t="s">
        <v>5</v>
      </c>
      <c s="6" t="s">
        <v>4106</v>
      </c>
      <c s="36" t="s">
        <v>214</v>
      </c>
      <c s="37">
        <v>3</v>
      </c>
      <c s="36">
        <v>0</v>
      </c>
      <c s="36">
        <f>ROUND(G412*H412,6)</f>
      </c>
      <c r="L412" s="38">
        <v>0</v>
      </c>
      <c s="32">
        <f>ROUND(ROUND(L412,2)*ROUND(G412,3),2)</f>
      </c>
      <c s="36" t="s">
        <v>56</v>
      </c>
      <c>
        <f>(M412*21)/100</f>
      </c>
      <c t="s">
        <v>28</v>
      </c>
    </row>
    <row r="413" spans="1:5" ht="12.75">
      <c r="A413" s="35" t="s">
        <v>57</v>
      </c>
      <c r="E413" s="39" t="s">
        <v>4106</v>
      </c>
    </row>
    <row r="414" spans="1:5" ht="12.75">
      <c r="A414" s="35" t="s">
        <v>58</v>
      </c>
      <c r="E414" s="40" t="s">
        <v>5</v>
      </c>
    </row>
    <row r="415" spans="1:5" ht="12.75">
      <c r="A415" t="s">
        <v>60</v>
      </c>
      <c r="E415" s="39" t="s">
        <v>5</v>
      </c>
    </row>
    <row r="416" spans="1:16" ht="12.75">
      <c r="A416" t="s">
        <v>50</v>
      </c>
      <c s="34" t="s">
        <v>919</v>
      </c>
      <c s="34" t="s">
        <v>4107</v>
      </c>
      <c s="35" t="s">
        <v>5</v>
      </c>
      <c s="6" t="s">
        <v>4108</v>
      </c>
      <c s="36" t="s">
        <v>214</v>
      </c>
      <c s="37">
        <v>1</v>
      </c>
      <c s="36">
        <v>0</v>
      </c>
      <c s="36">
        <f>ROUND(G416*H416,6)</f>
      </c>
      <c r="L416" s="38">
        <v>0</v>
      </c>
      <c s="32">
        <f>ROUND(ROUND(L416,2)*ROUND(G416,3),2)</f>
      </c>
      <c s="36" t="s">
        <v>178</v>
      </c>
      <c>
        <f>(M416*21)/100</f>
      </c>
      <c t="s">
        <v>28</v>
      </c>
    </row>
    <row r="417" spans="1:5" ht="12.75">
      <c r="A417" s="35" t="s">
        <v>57</v>
      </c>
      <c r="E417" s="39" t="s">
        <v>4108</v>
      </c>
    </row>
    <row r="418" spans="1:5" ht="12.75">
      <c r="A418" s="35" t="s">
        <v>58</v>
      </c>
      <c r="E418" s="40" t="s">
        <v>5</v>
      </c>
    </row>
    <row r="419" spans="1:5" ht="12.75">
      <c r="A419" t="s">
        <v>60</v>
      </c>
      <c r="E419" s="39" t="s">
        <v>5</v>
      </c>
    </row>
    <row r="420" spans="1:16" ht="12.75">
      <c r="A420" t="s">
        <v>50</v>
      </c>
      <c s="34" t="s">
        <v>923</v>
      </c>
      <c s="34" t="s">
        <v>4109</v>
      </c>
      <c s="35" t="s">
        <v>5</v>
      </c>
      <c s="6" t="s">
        <v>4110</v>
      </c>
      <c s="36" t="s">
        <v>214</v>
      </c>
      <c s="37">
        <v>1</v>
      </c>
      <c s="36">
        <v>0</v>
      </c>
      <c s="36">
        <f>ROUND(G420*H420,6)</f>
      </c>
      <c r="L420" s="38">
        <v>0</v>
      </c>
      <c s="32">
        <f>ROUND(ROUND(L420,2)*ROUND(G420,3),2)</f>
      </c>
      <c s="36" t="s">
        <v>56</v>
      </c>
      <c>
        <f>(M420*21)/100</f>
      </c>
      <c t="s">
        <v>28</v>
      </c>
    </row>
    <row r="421" spans="1:5" ht="12.75">
      <c r="A421" s="35" t="s">
        <v>57</v>
      </c>
      <c r="E421" s="39" t="s">
        <v>4110</v>
      </c>
    </row>
    <row r="422" spans="1:5" ht="12.75">
      <c r="A422" s="35" t="s">
        <v>58</v>
      </c>
      <c r="E422" s="40" t="s">
        <v>5</v>
      </c>
    </row>
    <row r="423" spans="1:5" ht="12.75">
      <c r="A423" t="s">
        <v>60</v>
      </c>
      <c r="E423" s="39" t="s">
        <v>5</v>
      </c>
    </row>
    <row r="424" spans="1:16" ht="25.5">
      <c r="A424" t="s">
        <v>50</v>
      </c>
      <c s="34" t="s">
        <v>927</v>
      </c>
      <c s="34" t="s">
        <v>4111</v>
      </c>
      <c s="35" t="s">
        <v>5</v>
      </c>
      <c s="6" t="s">
        <v>4112</v>
      </c>
      <c s="36" t="s">
        <v>214</v>
      </c>
      <c s="37">
        <v>1</v>
      </c>
      <c s="36">
        <v>0</v>
      </c>
      <c s="36">
        <f>ROUND(G424*H424,6)</f>
      </c>
      <c r="L424" s="38">
        <v>0</v>
      </c>
      <c s="32">
        <f>ROUND(ROUND(L424,2)*ROUND(G424,3),2)</f>
      </c>
      <c s="36" t="s">
        <v>178</v>
      </c>
      <c>
        <f>(M424*21)/100</f>
      </c>
      <c t="s">
        <v>28</v>
      </c>
    </row>
    <row r="425" spans="1:5" ht="25.5">
      <c r="A425" s="35" t="s">
        <v>57</v>
      </c>
      <c r="E425" s="39" t="s">
        <v>4112</v>
      </c>
    </row>
    <row r="426" spans="1:5" ht="12.75">
      <c r="A426" s="35" t="s">
        <v>58</v>
      </c>
      <c r="E426" s="40" t="s">
        <v>5</v>
      </c>
    </row>
    <row r="427" spans="1:5" ht="12.75">
      <c r="A427" t="s">
        <v>60</v>
      </c>
      <c r="E427" s="39" t="s">
        <v>5</v>
      </c>
    </row>
    <row r="428" spans="1:16" ht="12.75">
      <c r="A428" t="s">
        <v>50</v>
      </c>
      <c s="34" t="s">
        <v>931</v>
      </c>
      <c s="34" t="s">
        <v>4113</v>
      </c>
      <c s="35" t="s">
        <v>5</v>
      </c>
      <c s="6" t="s">
        <v>4114</v>
      </c>
      <c s="36" t="s">
        <v>214</v>
      </c>
      <c s="37">
        <v>1</v>
      </c>
      <c s="36">
        <v>0</v>
      </c>
      <c s="36">
        <f>ROUND(G428*H428,6)</f>
      </c>
      <c r="L428" s="38">
        <v>0</v>
      </c>
      <c s="32">
        <f>ROUND(ROUND(L428,2)*ROUND(G428,3),2)</f>
      </c>
      <c s="36" t="s">
        <v>56</v>
      </c>
      <c>
        <f>(M428*21)/100</f>
      </c>
      <c t="s">
        <v>28</v>
      </c>
    </row>
    <row r="429" spans="1:5" ht="12.75">
      <c r="A429" s="35" t="s">
        <v>57</v>
      </c>
      <c r="E429" s="39" t="s">
        <v>4114</v>
      </c>
    </row>
    <row r="430" spans="1:5" ht="12.75">
      <c r="A430" s="35" t="s">
        <v>58</v>
      </c>
      <c r="E430" s="40" t="s">
        <v>5</v>
      </c>
    </row>
    <row r="431" spans="1:5" ht="12.75">
      <c r="A431" t="s">
        <v>60</v>
      </c>
      <c r="E431" s="39" t="s">
        <v>5</v>
      </c>
    </row>
    <row r="432" spans="1:16" ht="12.75">
      <c r="A432" t="s">
        <v>50</v>
      </c>
      <c s="34" t="s">
        <v>934</v>
      </c>
      <c s="34" t="s">
        <v>4115</v>
      </c>
      <c s="35" t="s">
        <v>5</v>
      </c>
      <c s="6" t="s">
        <v>4116</v>
      </c>
      <c s="36" t="s">
        <v>214</v>
      </c>
      <c s="37">
        <v>7</v>
      </c>
      <c s="36">
        <v>0</v>
      </c>
      <c s="36">
        <f>ROUND(G432*H432,6)</f>
      </c>
      <c r="L432" s="38">
        <v>0</v>
      </c>
      <c s="32">
        <f>ROUND(ROUND(L432,2)*ROUND(G432,3),2)</f>
      </c>
      <c s="36" t="s">
        <v>178</v>
      </c>
      <c>
        <f>(M432*21)/100</f>
      </c>
      <c t="s">
        <v>28</v>
      </c>
    </row>
    <row r="433" spans="1:5" ht="12.75">
      <c r="A433" s="35" t="s">
        <v>57</v>
      </c>
      <c r="E433" s="39" t="s">
        <v>4116</v>
      </c>
    </row>
    <row r="434" spans="1:5" ht="12.75">
      <c r="A434" s="35" t="s">
        <v>58</v>
      </c>
      <c r="E434" s="40" t="s">
        <v>5</v>
      </c>
    </row>
    <row r="435" spans="1:5" ht="12.75">
      <c r="A435" t="s">
        <v>60</v>
      </c>
      <c r="E435" s="39" t="s">
        <v>5</v>
      </c>
    </row>
    <row r="436" spans="1:16" ht="12.75">
      <c r="A436" t="s">
        <v>50</v>
      </c>
      <c s="34" t="s">
        <v>936</v>
      </c>
      <c s="34" t="s">
        <v>4117</v>
      </c>
      <c s="35" t="s">
        <v>5</v>
      </c>
      <c s="6" t="s">
        <v>4118</v>
      </c>
      <c s="36" t="s">
        <v>214</v>
      </c>
      <c s="37">
        <v>6</v>
      </c>
      <c s="36">
        <v>0</v>
      </c>
      <c s="36">
        <f>ROUND(G436*H436,6)</f>
      </c>
      <c r="L436" s="38">
        <v>0</v>
      </c>
      <c s="32">
        <f>ROUND(ROUND(L436,2)*ROUND(G436,3),2)</f>
      </c>
      <c s="36" t="s">
        <v>56</v>
      </c>
      <c>
        <f>(M436*21)/100</f>
      </c>
      <c t="s">
        <v>28</v>
      </c>
    </row>
    <row r="437" spans="1:5" ht="12.75">
      <c r="A437" s="35" t="s">
        <v>57</v>
      </c>
      <c r="E437" s="39" t="s">
        <v>4118</v>
      </c>
    </row>
    <row r="438" spans="1:5" ht="12.75">
      <c r="A438" s="35" t="s">
        <v>58</v>
      </c>
      <c r="E438" s="40" t="s">
        <v>5</v>
      </c>
    </row>
    <row r="439" spans="1:5" ht="12.75">
      <c r="A439" t="s">
        <v>60</v>
      </c>
      <c r="E439" s="39" t="s">
        <v>5</v>
      </c>
    </row>
    <row r="440" spans="1:16" ht="12.75">
      <c r="A440" t="s">
        <v>50</v>
      </c>
      <c s="34" t="s">
        <v>939</v>
      </c>
      <c s="34" t="s">
        <v>4119</v>
      </c>
      <c s="35" t="s">
        <v>5</v>
      </c>
      <c s="6" t="s">
        <v>4120</v>
      </c>
      <c s="36" t="s">
        <v>214</v>
      </c>
      <c s="37">
        <v>1</v>
      </c>
      <c s="36">
        <v>0</v>
      </c>
      <c s="36">
        <f>ROUND(G440*H440,6)</f>
      </c>
      <c r="L440" s="38">
        <v>0</v>
      </c>
      <c s="32">
        <f>ROUND(ROUND(L440,2)*ROUND(G440,3),2)</f>
      </c>
      <c s="36" t="s">
        <v>56</v>
      </c>
      <c>
        <f>(M440*21)/100</f>
      </c>
      <c t="s">
        <v>28</v>
      </c>
    </row>
    <row r="441" spans="1:5" ht="12.75">
      <c r="A441" s="35" t="s">
        <v>57</v>
      </c>
      <c r="E441" s="39" t="s">
        <v>4120</v>
      </c>
    </row>
    <row r="442" spans="1:5" ht="12.75">
      <c r="A442" s="35" t="s">
        <v>58</v>
      </c>
      <c r="E442" s="40" t="s">
        <v>5</v>
      </c>
    </row>
    <row r="443" spans="1:5" ht="12.75">
      <c r="A443" t="s">
        <v>60</v>
      </c>
      <c r="E443" s="39" t="s">
        <v>5</v>
      </c>
    </row>
    <row r="444" spans="1:16" ht="12.75">
      <c r="A444" t="s">
        <v>50</v>
      </c>
      <c s="34" t="s">
        <v>942</v>
      </c>
      <c s="34" t="s">
        <v>4121</v>
      </c>
      <c s="35" t="s">
        <v>5</v>
      </c>
      <c s="6" t="s">
        <v>4122</v>
      </c>
      <c s="36" t="s">
        <v>214</v>
      </c>
      <c s="37">
        <v>1</v>
      </c>
      <c s="36">
        <v>0</v>
      </c>
      <c s="36">
        <f>ROUND(G444*H444,6)</f>
      </c>
      <c r="L444" s="38">
        <v>0</v>
      </c>
      <c s="32">
        <f>ROUND(ROUND(L444,2)*ROUND(G444,3),2)</f>
      </c>
      <c s="36" t="s">
        <v>178</v>
      </c>
      <c>
        <f>(M444*21)/100</f>
      </c>
      <c t="s">
        <v>28</v>
      </c>
    </row>
    <row r="445" spans="1:5" ht="12.75">
      <c r="A445" s="35" t="s">
        <v>57</v>
      </c>
      <c r="E445" s="39" t="s">
        <v>4122</v>
      </c>
    </row>
    <row r="446" spans="1:5" ht="12.75">
      <c r="A446" s="35" t="s">
        <v>58</v>
      </c>
      <c r="E446" s="40" t="s">
        <v>5</v>
      </c>
    </row>
    <row r="447" spans="1:5" ht="12.75">
      <c r="A447" t="s">
        <v>60</v>
      </c>
      <c r="E447" s="39" t="s">
        <v>5</v>
      </c>
    </row>
    <row r="448" spans="1:16" ht="12.75">
      <c r="A448" t="s">
        <v>50</v>
      </c>
      <c s="34" t="s">
        <v>948</v>
      </c>
      <c s="34" t="s">
        <v>4123</v>
      </c>
      <c s="35" t="s">
        <v>5</v>
      </c>
      <c s="6" t="s">
        <v>4124</v>
      </c>
      <c s="36" t="s">
        <v>214</v>
      </c>
      <c s="37">
        <v>1</v>
      </c>
      <c s="36">
        <v>0</v>
      </c>
      <c s="36">
        <f>ROUND(G448*H448,6)</f>
      </c>
      <c r="L448" s="38">
        <v>0</v>
      </c>
      <c s="32">
        <f>ROUND(ROUND(L448,2)*ROUND(G448,3),2)</f>
      </c>
      <c s="36" t="s">
        <v>56</v>
      </c>
      <c>
        <f>(M448*21)/100</f>
      </c>
      <c t="s">
        <v>28</v>
      </c>
    </row>
    <row r="449" spans="1:5" ht="12.75">
      <c r="A449" s="35" t="s">
        <v>57</v>
      </c>
      <c r="E449" s="39" t="s">
        <v>4124</v>
      </c>
    </row>
    <row r="450" spans="1:5" ht="12.75">
      <c r="A450" s="35" t="s">
        <v>58</v>
      </c>
      <c r="E450" s="40" t="s">
        <v>5</v>
      </c>
    </row>
    <row r="451" spans="1:5" ht="12.75">
      <c r="A451" t="s">
        <v>60</v>
      </c>
      <c r="E451" s="39" t="s">
        <v>5</v>
      </c>
    </row>
    <row r="452" spans="1:16" ht="12.75">
      <c r="A452" t="s">
        <v>50</v>
      </c>
      <c s="34" t="s">
        <v>952</v>
      </c>
      <c s="34" t="s">
        <v>4125</v>
      </c>
      <c s="35" t="s">
        <v>5</v>
      </c>
      <c s="6" t="s">
        <v>4126</v>
      </c>
      <c s="36" t="s">
        <v>214</v>
      </c>
      <c s="37">
        <v>5</v>
      </c>
      <c s="36">
        <v>0</v>
      </c>
      <c s="36">
        <f>ROUND(G452*H452,6)</f>
      </c>
      <c r="L452" s="38">
        <v>0</v>
      </c>
      <c s="32">
        <f>ROUND(ROUND(L452,2)*ROUND(G452,3),2)</f>
      </c>
      <c s="36" t="s">
        <v>178</v>
      </c>
      <c>
        <f>(M452*21)/100</f>
      </c>
      <c t="s">
        <v>28</v>
      </c>
    </row>
    <row r="453" spans="1:5" ht="12.75">
      <c r="A453" s="35" t="s">
        <v>57</v>
      </c>
      <c r="E453" s="39" t="s">
        <v>4126</v>
      </c>
    </row>
    <row r="454" spans="1:5" ht="12.75">
      <c r="A454" s="35" t="s">
        <v>58</v>
      </c>
      <c r="E454" s="40" t="s">
        <v>5</v>
      </c>
    </row>
    <row r="455" spans="1:5" ht="12.75">
      <c r="A455" t="s">
        <v>60</v>
      </c>
      <c r="E455" s="39" t="s">
        <v>5</v>
      </c>
    </row>
    <row r="456" spans="1:16" ht="25.5">
      <c r="A456" t="s">
        <v>50</v>
      </c>
      <c s="34" t="s">
        <v>955</v>
      </c>
      <c s="34" t="s">
        <v>4127</v>
      </c>
      <c s="35" t="s">
        <v>5</v>
      </c>
      <c s="6" t="s">
        <v>4128</v>
      </c>
      <c s="36" t="s">
        <v>214</v>
      </c>
      <c s="37">
        <v>5</v>
      </c>
      <c s="36">
        <v>0</v>
      </c>
      <c s="36">
        <f>ROUND(G456*H456,6)</f>
      </c>
      <c r="L456" s="38">
        <v>0</v>
      </c>
      <c s="32">
        <f>ROUND(ROUND(L456,2)*ROUND(G456,3),2)</f>
      </c>
      <c s="36" t="s">
        <v>56</v>
      </c>
      <c>
        <f>(M456*21)/100</f>
      </c>
      <c t="s">
        <v>28</v>
      </c>
    </row>
    <row r="457" spans="1:5" ht="25.5">
      <c r="A457" s="35" t="s">
        <v>57</v>
      </c>
      <c r="E457" s="39" t="s">
        <v>4128</v>
      </c>
    </row>
    <row r="458" spans="1:5" ht="12.75">
      <c r="A458" s="35" t="s">
        <v>58</v>
      </c>
      <c r="E458" s="40" t="s">
        <v>5</v>
      </c>
    </row>
    <row r="459" spans="1:5" ht="12.75">
      <c r="A459" t="s">
        <v>60</v>
      </c>
      <c r="E459" s="39" t="s">
        <v>5</v>
      </c>
    </row>
    <row r="460" spans="1:16" ht="12.75">
      <c r="A460" t="s">
        <v>50</v>
      </c>
      <c s="34" t="s">
        <v>959</v>
      </c>
      <c s="34" t="s">
        <v>268</v>
      </c>
      <c s="35" t="s">
        <v>5</v>
      </c>
      <c s="6" t="s">
        <v>4129</v>
      </c>
      <c s="36" t="s">
        <v>214</v>
      </c>
      <c s="37">
        <v>1</v>
      </c>
      <c s="36">
        <v>0</v>
      </c>
      <c s="36">
        <f>ROUND(G460*H460,6)</f>
      </c>
      <c r="L460" s="38">
        <v>0</v>
      </c>
      <c s="32">
        <f>ROUND(ROUND(L460,2)*ROUND(G460,3),2)</f>
      </c>
      <c s="36" t="s">
        <v>56</v>
      </c>
      <c>
        <f>(M460*21)/100</f>
      </c>
      <c t="s">
        <v>28</v>
      </c>
    </row>
    <row r="461" spans="1:5" ht="12.75">
      <c r="A461" s="35" t="s">
        <v>57</v>
      </c>
      <c r="E461" s="39" t="s">
        <v>4129</v>
      </c>
    </row>
    <row r="462" spans="1:5" ht="12.75">
      <c r="A462" s="35" t="s">
        <v>58</v>
      </c>
      <c r="E462" s="40" t="s">
        <v>5</v>
      </c>
    </row>
    <row r="463" spans="1:5" ht="12.75">
      <c r="A463" t="s">
        <v>60</v>
      </c>
      <c r="E463" s="39" t="s">
        <v>5</v>
      </c>
    </row>
    <row r="464" spans="1:16" ht="25.5">
      <c r="A464" t="s">
        <v>50</v>
      </c>
      <c s="34" t="s">
        <v>1033</v>
      </c>
      <c s="34" t="s">
        <v>4130</v>
      </c>
      <c s="35" t="s">
        <v>5</v>
      </c>
      <c s="6" t="s">
        <v>4131</v>
      </c>
      <c s="36" t="s">
        <v>214</v>
      </c>
      <c s="37">
        <v>1</v>
      </c>
      <c s="36">
        <v>0</v>
      </c>
      <c s="36">
        <f>ROUND(G464*H464,6)</f>
      </c>
      <c r="L464" s="38">
        <v>0</v>
      </c>
      <c s="32">
        <f>ROUND(ROUND(L464,2)*ROUND(G464,3),2)</f>
      </c>
      <c s="36" t="s">
        <v>178</v>
      </c>
      <c>
        <f>(M464*21)/100</f>
      </c>
      <c t="s">
        <v>28</v>
      </c>
    </row>
    <row r="465" spans="1:5" ht="25.5">
      <c r="A465" s="35" t="s">
        <v>57</v>
      </c>
      <c r="E465" s="39" t="s">
        <v>4131</v>
      </c>
    </row>
    <row r="466" spans="1:5" ht="12.75">
      <c r="A466" s="35" t="s">
        <v>58</v>
      </c>
      <c r="E466" s="40" t="s">
        <v>5</v>
      </c>
    </row>
    <row r="467" spans="1:5" ht="12.75">
      <c r="A467" t="s">
        <v>60</v>
      </c>
      <c r="E467" s="39" t="s">
        <v>5</v>
      </c>
    </row>
    <row r="468" spans="1:16" ht="12.75">
      <c r="A468" t="s">
        <v>50</v>
      </c>
      <c s="34" t="s">
        <v>763</v>
      </c>
      <c s="34" t="s">
        <v>4132</v>
      </c>
      <c s="35" t="s">
        <v>5</v>
      </c>
      <c s="6" t="s">
        <v>4133</v>
      </c>
      <c s="36" t="s">
        <v>214</v>
      </c>
      <c s="37">
        <v>1</v>
      </c>
      <c s="36">
        <v>0</v>
      </c>
      <c s="36">
        <f>ROUND(G468*H468,6)</f>
      </c>
      <c r="L468" s="38">
        <v>0</v>
      </c>
      <c s="32">
        <f>ROUND(ROUND(L468,2)*ROUND(G468,3),2)</f>
      </c>
      <c s="36" t="s">
        <v>56</v>
      </c>
      <c>
        <f>(M468*21)/100</f>
      </c>
      <c t="s">
        <v>28</v>
      </c>
    </row>
    <row r="469" spans="1:5" ht="12.75">
      <c r="A469" s="35" t="s">
        <v>57</v>
      </c>
      <c r="E469" s="39" t="s">
        <v>4133</v>
      </c>
    </row>
    <row r="470" spans="1:5" ht="12.75">
      <c r="A470" s="35" t="s">
        <v>58</v>
      </c>
      <c r="E470" s="40" t="s">
        <v>5</v>
      </c>
    </row>
    <row r="471" spans="1:5" ht="12.75">
      <c r="A471" t="s">
        <v>60</v>
      </c>
      <c r="E471" s="39" t="s">
        <v>5</v>
      </c>
    </row>
    <row r="472" spans="1:16" ht="25.5">
      <c r="A472" t="s">
        <v>50</v>
      </c>
      <c s="34" t="s">
        <v>1479</v>
      </c>
      <c s="34" t="s">
        <v>4134</v>
      </c>
      <c s="35" t="s">
        <v>5</v>
      </c>
      <c s="6" t="s">
        <v>4135</v>
      </c>
      <c s="36" t="s">
        <v>214</v>
      </c>
      <c s="37">
        <v>1</v>
      </c>
      <c s="36">
        <v>0</v>
      </c>
      <c s="36">
        <f>ROUND(G472*H472,6)</f>
      </c>
      <c r="L472" s="38">
        <v>0</v>
      </c>
      <c s="32">
        <f>ROUND(ROUND(L472,2)*ROUND(G472,3),2)</f>
      </c>
      <c s="36" t="s">
        <v>178</v>
      </c>
      <c>
        <f>(M472*21)/100</f>
      </c>
      <c t="s">
        <v>28</v>
      </c>
    </row>
    <row r="473" spans="1:5" ht="25.5">
      <c r="A473" s="35" t="s">
        <v>57</v>
      </c>
      <c r="E473" s="39" t="s">
        <v>4135</v>
      </c>
    </row>
    <row r="474" spans="1:5" ht="12.75">
      <c r="A474" s="35" t="s">
        <v>58</v>
      </c>
      <c r="E474" s="40" t="s">
        <v>5</v>
      </c>
    </row>
    <row r="475" spans="1:5" ht="12.75">
      <c r="A475" t="s">
        <v>60</v>
      </c>
      <c r="E475" s="39" t="s">
        <v>5</v>
      </c>
    </row>
    <row r="476" spans="1:13" ht="12.75">
      <c r="A476" t="s">
        <v>47</v>
      </c>
      <c r="C476" s="31" t="s">
        <v>4136</v>
      </c>
      <c r="E476" s="33" t="s">
        <v>4137</v>
      </c>
      <c r="J476" s="32">
        <f>0</f>
      </c>
      <c s="32">
        <f>0</f>
      </c>
      <c s="32">
        <f>0+L477+L481+L485+L489</f>
      </c>
      <c s="32">
        <f>0+M477+M481+M485+M489</f>
      </c>
    </row>
    <row r="477" spans="1:16" ht="12.75">
      <c r="A477" t="s">
        <v>50</v>
      </c>
      <c s="34" t="s">
        <v>1483</v>
      </c>
      <c s="34" t="s">
        <v>4121</v>
      </c>
      <c s="35" t="s">
        <v>5</v>
      </c>
      <c s="6" t="s">
        <v>4122</v>
      </c>
      <c s="36" t="s">
        <v>214</v>
      </c>
      <c s="37">
        <v>1</v>
      </c>
      <c s="36">
        <v>0</v>
      </c>
      <c s="36">
        <f>ROUND(G477*H477,6)</f>
      </c>
      <c r="L477" s="38">
        <v>0</v>
      </c>
      <c s="32">
        <f>ROUND(ROUND(L477,2)*ROUND(G477,3),2)</f>
      </c>
      <c s="36" t="s">
        <v>178</v>
      </c>
      <c>
        <f>(M477*21)/100</f>
      </c>
      <c t="s">
        <v>28</v>
      </c>
    </row>
    <row r="478" spans="1:5" ht="12.75">
      <c r="A478" s="35" t="s">
        <v>57</v>
      </c>
      <c r="E478" s="39" t="s">
        <v>4122</v>
      </c>
    </row>
    <row r="479" spans="1:5" ht="12.75">
      <c r="A479" s="35" t="s">
        <v>58</v>
      </c>
      <c r="E479" s="40" t="s">
        <v>5</v>
      </c>
    </row>
    <row r="480" spans="1:5" ht="12.75">
      <c r="A480" t="s">
        <v>60</v>
      </c>
      <c r="E480" s="39" t="s">
        <v>5</v>
      </c>
    </row>
    <row r="481" spans="1:16" ht="12.75">
      <c r="A481" t="s">
        <v>50</v>
      </c>
      <c s="34" t="s">
        <v>1487</v>
      </c>
      <c s="34" t="s">
        <v>4138</v>
      </c>
      <c s="35" t="s">
        <v>5</v>
      </c>
      <c s="6" t="s">
        <v>4139</v>
      </c>
      <c s="36" t="s">
        <v>214</v>
      </c>
      <c s="37">
        <v>1</v>
      </c>
      <c s="36">
        <v>0</v>
      </c>
      <c s="36">
        <f>ROUND(G481*H481,6)</f>
      </c>
      <c r="L481" s="38">
        <v>0</v>
      </c>
      <c s="32">
        <f>ROUND(ROUND(L481,2)*ROUND(G481,3),2)</f>
      </c>
      <c s="36" t="s">
        <v>56</v>
      </c>
      <c>
        <f>(M481*21)/100</f>
      </c>
      <c t="s">
        <v>28</v>
      </c>
    </row>
    <row r="482" spans="1:5" ht="12.75">
      <c r="A482" s="35" t="s">
        <v>57</v>
      </c>
      <c r="E482" s="39" t="s">
        <v>4139</v>
      </c>
    </row>
    <row r="483" spans="1:5" ht="12.75">
      <c r="A483" s="35" t="s">
        <v>58</v>
      </c>
      <c r="E483" s="40" t="s">
        <v>5</v>
      </c>
    </row>
    <row r="484" spans="1:5" ht="12.75">
      <c r="A484" t="s">
        <v>60</v>
      </c>
      <c r="E484" s="39" t="s">
        <v>5</v>
      </c>
    </row>
    <row r="485" spans="1:16" ht="12.75">
      <c r="A485" t="s">
        <v>50</v>
      </c>
      <c s="34" t="s">
        <v>1490</v>
      </c>
      <c s="34" t="s">
        <v>4140</v>
      </c>
      <c s="35" t="s">
        <v>5</v>
      </c>
      <c s="6" t="s">
        <v>4129</v>
      </c>
      <c s="36" t="s">
        <v>214</v>
      </c>
      <c s="37">
        <v>1</v>
      </c>
      <c s="36">
        <v>0</v>
      </c>
      <c s="36">
        <f>ROUND(G485*H485,6)</f>
      </c>
      <c r="L485" s="38">
        <v>0</v>
      </c>
      <c s="32">
        <f>ROUND(ROUND(L485,2)*ROUND(G485,3),2)</f>
      </c>
      <c s="36" t="s">
        <v>56</v>
      </c>
      <c>
        <f>(M485*21)/100</f>
      </c>
      <c t="s">
        <v>28</v>
      </c>
    </row>
    <row r="486" spans="1:5" ht="12.75">
      <c r="A486" s="35" t="s">
        <v>57</v>
      </c>
      <c r="E486" s="39" t="s">
        <v>4129</v>
      </c>
    </row>
    <row r="487" spans="1:5" ht="12.75">
      <c r="A487" s="35" t="s">
        <v>58</v>
      </c>
      <c r="E487" s="40" t="s">
        <v>5</v>
      </c>
    </row>
    <row r="488" spans="1:5" ht="12.75">
      <c r="A488" t="s">
        <v>60</v>
      </c>
      <c r="E488" s="39" t="s">
        <v>5</v>
      </c>
    </row>
    <row r="489" spans="1:16" ht="25.5">
      <c r="A489" t="s">
        <v>50</v>
      </c>
      <c s="34" t="s">
        <v>1494</v>
      </c>
      <c s="34" t="s">
        <v>4134</v>
      </c>
      <c s="35" t="s">
        <v>5</v>
      </c>
      <c s="6" t="s">
        <v>4135</v>
      </c>
      <c s="36" t="s">
        <v>214</v>
      </c>
      <c s="37">
        <v>1</v>
      </c>
      <c s="36">
        <v>0</v>
      </c>
      <c s="36">
        <f>ROUND(G489*H489,6)</f>
      </c>
      <c r="L489" s="38">
        <v>0</v>
      </c>
      <c s="32">
        <f>ROUND(ROUND(L489,2)*ROUND(G489,3),2)</f>
      </c>
      <c s="36" t="s">
        <v>178</v>
      </c>
      <c>
        <f>(M489*21)/100</f>
      </c>
      <c t="s">
        <v>28</v>
      </c>
    </row>
    <row r="490" spans="1:5" ht="25.5">
      <c r="A490" s="35" t="s">
        <v>57</v>
      </c>
      <c r="E490" s="39" t="s">
        <v>4135</v>
      </c>
    </row>
    <row r="491" spans="1:5" ht="12.75">
      <c r="A491" s="35" t="s">
        <v>58</v>
      </c>
      <c r="E491" s="40" t="s">
        <v>5</v>
      </c>
    </row>
    <row r="492" spans="1:5" ht="12.75">
      <c r="A492" t="s">
        <v>60</v>
      </c>
      <c r="E492" s="39" t="s">
        <v>5</v>
      </c>
    </row>
    <row r="493" spans="1:13" ht="12.75">
      <c r="A493" t="s">
        <v>47</v>
      </c>
      <c r="C493" s="31" t="s">
        <v>4141</v>
      </c>
      <c r="E493" s="33" t="s">
        <v>4142</v>
      </c>
      <c r="J493" s="32">
        <f>0</f>
      </c>
      <c s="32">
        <f>0</f>
      </c>
      <c s="32">
        <f>0+L494+L498+L502+L506+L510+L514+L518+L522+L526+L530+L534+L538+L542+L546+L550+L554+L558+L562+L566+L570+L574+L578</f>
      </c>
      <c s="32">
        <f>0+M494+M498+M502+M506+M510+M514+M518+M522+M526+M530+M534+M538+M542+M546+M550+M554+M558+M562+M566+M570+M574+M578</f>
      </c>
    </row>
    <row r="494" spans="1:16" ht="12.75">
      <c r="A494" t="s">
        <v>50</v>
      </c>
      <c s="34" t="s">
        <v>1705</v>
      </c>
      <c s="34" t="s">
        <v>4107</v>
      </c>
      <c s="35" t="s">
        <v>5</v>
      </c>
      <c s="6" t="s">
        <v>4108</v>
      </c>
      <c s="36" t="s">
        <v>214</v>
      </c>
      <c s="37">
        <v>3</v>
      </c>
      <c s="36">
        <v>0</v>
      </c>
      <c s="36">
        <f>ROUND(G494*H494,6)</f>
      </c>
      <c r="L494" s="38">
        <v>0</v>
      </c>
      <c s="32">
        <f>ROUND(ROUND(L494,2)*ROUND(G494,3),2)</f>
      </c>
      <c s="36" t="s">
        <v>178</v>
      </c>
      <c>
        <f>(M494*21)/100</f>
      </c>
      <c t="s">
        <v>28</v>
      </c>
    </row>
    <row r="495" spans="1:5" ht="12.75">
      <c r="A495" s="35" t="s">
        <v>57</v>
      </c>
      <c r="E495" s="39" t="s">
        <v>4108</v>
      </c>
    </row>
    <row r="496" spans="1:5" ht="12.75">
      <c r="A496" s="35" t="s">
        <v>58</v>
      </c>
      <c r="E496" s="40" t="s">
        <v>5</v>
      </c>
    </row>
    <row r="497" spans="1:5" ht="12.75">
      <c r="A497" t="s">
        <v>60</v>
      </c>
      <c r="E497" s="39" t="s">
        <v>5</v>
      </c>
    </row>
    <row r="498" spans="1:16" ht="12.75">
      <c r="A498" t="s">
        <v>50</v>
      </c>
      <c s="34" t="s">
        <v>1709</v>
      </c>
      <c s="34" t="s">
        <v>4109</v>
      </c>
      <c s="35" t="s">
        <v>5</v>
      </c>
      <c s="6" t="s">
        <v>4110</v>
      </c>
      <c s="36" t="s">
        <v>214</v>
      </c>
      <c s="37">
        <v>3</v>
      </c>
      <c s="36">
        <v>0</v>
      </c>
      <c s="36">
        <f>ROUND(G498*H498,6)</f>
      </c>
      <c r="L498" s="38">
        <v>0</v>
      </c>
      <c s="32">
        <f>ROUND(ROUND(L498,2)*ROUND(G498,3),2)</f>
      </c>
      <c s="36" t="s">
        <v>56</v>
      </c>
      <c>
        <f>(M498*21)/100</f>
      </c>
      <c t="s">
        <v>28</v>
      </c>
    </row>
    <row r="499" spans="1:5" ht="12.75">
      <c r="A499" s="35" t="s">
        <v>57</v>
      </c>
      <c r="E499" s="39" t="s">
        <v>4110</v>
      </c>
    </row>
    <row r="500" spans="1:5" ht="12.75">
      <c r="A500" s="35" t="s">
        <v>58</v>
      </c>
      <c r="E500" s="40" t="s">
        <v>5</v>
      </c>
    </row>
    <row r="501" spans="1:5" ht="12.75">
      <c r="A501" t="s">
        <v>60</v>
      </c>
      <c r="E501" s="39" t="s">
        <v>5</v>
      </c>
    </row>
    <row r="502" spans="1:16" ht="25.5">
      <c r="A502" t="s">
        <v>50</v>
      </c>
      <c s="34" t="s">
        <v>1712</v>
      </c>
      <c s="34" t="s">
        <v>4111</v>
      </c>
      <c s="35" t="s">
        <v>5</v>
      </c>
      <c s="6" t="s">
        <v>4112</v>
      </c>
      <c s="36" t="s">
        <v>214</v>
      </c>
      <c s="37">
        <v>1</v>
      </c>
      <c s="36">
        <v>0</v>
      </c>
      <c s="36">
        <f>ROUND(G502*H502,6)</f>
      </c>
      <c r="L502" s="38">
        <v>0</v>
      </c>
      <c s="32">
        <f>ROUND(ROUND(L502,2)*ROUND(G502,3),2)</f>
      </c>
      <c s="36" t="s">
        <v>178</v>
      </c>
      <c>
        <f>(M502*21)/100</f>
      </c>
      <c t="s">
        <v>28</v>
      </c>
    </row>
    <row r="503" spans="1:5" ht="25.5">
      <c r="A503" s="35" t="s">
        <v>57</v>
      </c>
      <c r="E503" s="39" t="s">
        <v>4112</v>
      </c>
    </row>
    <row r="504" spans="1:5" ht="12.75">
      <c r="A504" s="35" t="s">
        <v>58</v>
      </c>
      <c r="E504" s="40" t="s">
        <v>5</v>
      </c>
    </row>
    <row r="505" spans="1:5" ht="12.75">
      <c r="A505" t="s">
        <v>60</v>
      </c>
      <c r="E505" s="39" t="s">
        <v>5</v>
      </c>
    </row>
    <row r="506" spans="1:16" ht="12.75">
      <c r="A506" t="s">
        <v>50</v>
      </c>
      <c s="34" t="s">
        <v>1716</v>
      </c>
      <c s="34" t="s">
        <v>4143</v>
      </c>
      <c s="35" t="s">
        <v>5</v>
      </c>
      <c s="6" t="s">
        <v>4144</v>
      </c>
      <c s="36" t="s">
        <v>214</v>
      </c>
      <c s="37">
        <v>1</v>
      </c>
      <c s="36">
        <v>0</v>
      </c>
      <c s="36">
        <f>ROUND(G506*H506,6)</f>
      </c>
      <c r="L506" s="38">
        <v>0</v>
      </c>
      <c s="32">
        <f>ROUND(ROUND(L506,2)*ROUND(G506,3),2)</f>
      </c>
      <c s="36" t="s">
        <v>56</v>
      </c>
      <c>
        <f>(M506*21)/100</f>
      </c>
      <c t="s">
        <v>28</v>
      </c>
    </row>
    <row r="507" spans="1:5" ht="12.75">
      <c r="A507" s="35" t="s">
        <v>57</v>
      </c>
      <c r="E507" s="39" t="s">
        <v>4144</v>
      </c>
    </row>
    <row r="508" spans="1:5" ht="12.75">
      <c r="A508" s="35" t="s">
        <v>58</v>
      </c>
      <c r="E508" s="40" t="s">
        <v>5</v>
      </c>
    </row>
    <row r="509" spans="1:5" ht="12.75">
      <c r="A509" t="s">
        <v>60</v>
      </c>
      <c r="E509" s="39" t="s">
        <v>5</v>
      </c>
    </row>
    <row r="510" spans="1:16" ht="12.75">
      <c r="A510" t="s">
        <v>50</v>
      </c>
      <c s="34" t="s">
        <v>1720</v>
      </c>
      <c s="34" t="s">
        <v>4115</v>
      </c>
      <c s="35" t="s">
        <v>5</v>
      </c>
      <c s="6" t="s">
        <v>4116</v>
      </c>
      <c s="36" t="s">
        <v>214</v>
      </c>
      <c s="37">
        <v>14</v>
      </c>
      <c s="36">
        <v>0</v>
      </c>
      <c s="36">
        <f>ROUND(G510*H510,6)</f>
      </c>
      <c r="L510" s="38">
        <v>0</v>
      </c>
      <c s="32">
        <f>ROUND(ROUND(L510,2)*ROUND(G510,3),2)</f>
      </c>
      <c s="36" t="s">
        <v>178</v>
      </c>
      <c>
        <f>(M510*21)/100</f>
      </c>
      <c t="s">
        <v>28</v>
      </c>
    </row>
    <row r="511" spans="1:5" ht="12.75">
      <c r="A511" s="35" t="s">
        <v>57</v>
      </c>
      <c r="E511" s="39" t="s">
        <v>4116</v>
      </c>
    </row>
    <row r="512" spans="1:5" ht="12.75">
      <c r="A512" s="35" t="s">
        <v>58</v>
      </c>
      <c r="E512" s="40" t="s">
        <v>5</v>
      </c>
    </row>
    <row r="513" spans="1:5" ht="12.75">
      <c r="A513" t="s">
        <v>60</v>
      </c>
      <c r="E513" s="39" t="s">
        <v>5</v>
      </c>
    </row>
    <row r="514" spans="1:16" ht="12.75">
      <c r="A514" t="s">
        <v>50</v>
      </c>
      <c s="34" t="s">
        <v>1724</v>
      </c>
      <c s="34" t="s">
        <v>4117</v>
      </c>
      <c s="35" t="s">
        <v>5</v>
      </c>
      <c s="6" t="s">
        <v>4118</v>
      </c>
      <c s="36" t="s">
        <v>214</v>
      </c>
      <c s="37">
        <v>12</v>
      </c>
      <c s="36">
        <v>0</v>
      </c>
      <c s="36">
        <f>ROUND(G514*H514,6)</f>
      </c>
      <c r="L514" s="38">
        <v>0</v>
      </c>
      <c s="32">
        <f>ROUND(ROUND(L514,2)*ROUND(G514,3),2)</f>
      </c>
      <c s="36" t="s">
        <v>56</v>
      </c>
      <c>
        <f>(M514*21)/100</f>
      </c>
      <c t="s">
        <v>28</v>
      </c>
    </row>
    <row r="515" spans="1:5" ht="12.75">
      <c r="A515" s="35" t="s">
        <v>57</v>
      </c>
      <c r="E515" s="39" t="s">
        <v>4118</v>
      </c>
    </row>
    <row r="516" spans="1:5" ht="12.75">
      <c r="A516" s="35" t="s">
        <v>58</v>
      </c>
      <c r="E516" s="40" t="s">
        <v>5</v>
      </c>
    </row>
    <row r="517" spans="1:5" ht="12.75">
      <c r="A517" t="s">
        <v>60</v>
      </c>
      <c r="E517" s="39" t="s">
        <v>5</v>
      </c>
    </row>
    <row r="518" spans="1:16" ht="12.75">
      <c r="A518" t="s">
        <v>50</v>
      </c>
      <c s="34" t="s">
        <v>1726</v>
      </c>
      <c s="34" t="s">
        <v>4145</v>
      </c>
      <c s="35" t="s">
        <v>5</v>
      </c>
      <c s="6" t="s">
        <v>4120</v>
      </c>
      <c s="36" t="s">
        <v>214</v>
      </c>
      <c s="37">
        <v>2</v>
      </c>
      <c s="36">
        <v>0</v>
      </c>
      <c s="36">
        <f>ROUND(G518*H518,6)</f>
      </c>
      <c r="L518" s="38">
        <v>0</v>
      </c>
      <c s="32">
        <f>ROUND(ROUND(L518,2)*ROUND(G518,3),2)</f>
      </c>
      <c s="36" t="s">
        <v>56</v>
      </c>
      <c>
        <f>(M518*21)/100</f>
      </c>
      <c t="s">
        <v>28</v>
      </c>
    </row>
    <row r="519" spans="1:5" ht="12.75">
      <c r="A519" s="35" t="s">
        <v>57</v>
      </c>
      <c r="E519" s="39" t="s">
        <v>4120</v>
      </c>
    </row>
    <row r="520" spans="1:5" ht="12.75">
      <c r="A520" s="35" t="s">
        <v>58</v>
      </c>
      <c r="E520" s="40" t="s">
        <v>5</v>
      </c>
    </row>
    <row r="521" spans="1:5" ht="12.75">
      <c r="A521" t="s">
        <v>60</v>
      </c>
      <c r="E521" s="39" t="s">
        <v>5</v>
      </c>
    </row>
    <row r="522" spans="1:16" ht="12.75">
      <c r="A522" t="s">
        <v>50</v>
      </c>
      <c s="34" t="s">
        <v>1731</v>
      </c>
      <c s="34" t="s">
        <v>4146</v>
      </c>
      <c s="35" t="s">
        <v>5</v>
      </c>
      <c s="6" t="s">
        <v>4147</v>
      </c>
      <c s="36" t="s">
        <v>214</v>
      </c>
      <c s="37">
        <v>1</v>
      </c>
      <c s="36">
        <v>0</v>
      </c>
      <c s="36">
        <f>ROUND(G522*H522,6)</f>
      </c>
      <c r="L522" s="38">
        <v>0</v>
      </c>
      <c s="32">
        <f>ROUND(ROUND(L522,2)*ROUND(G522,3),2)</f>
      </c>
      <c s="36" t="s">
        <v>178</v>
      </c>
      <c>
        <f>(M522*21)/100</f>
      </c>
      <c t="s">
        <v>28</v>
      </c>
    </row>
    <row r="523" spans="1:5" ht="12.75">
      <c r="A523" s="35" t="s">
        <v>57</v>
      </c>
      <c r="E523" s="39" t="s">
        <v>4147</v>
      </c>
    </row>
    <row r="524" spans="1:5" ht="12.75">
      <c r="A524" s="35" t="s">
        <v>58</v>
      </c>
      <c r="E524" s="40" t="s">
        <v>5</v>
      </c>
    </row>
    <row r="525" spans="1:5" ht="12.75">
      <c r="A525" t="s">
        <v>60</v>
      </c>
      <c r="E525" s="39" t="s">
        <v>5</v>
      </c>
    </row>
    <row r="526" spans="1:16" ht="12.75">
      <c r="A526" t="s">
        <v>50</v>
      </c>
      <c s="34" t="s">
        <v>1735</v>
      </c>
      <c s="34" t="s">
        <v>4148</v>
      </c>
      <c s="35" t="s">
        <v>5</v>
      </c>
      <c s="6" t="s">
        <v>4149</v>
      </c>
      <c s="36" t="s">
        <v>214</v>
      </c>
      <c s="37">
        <v>1</v>
      </c>
      <c s="36">
        <v>0</v>
      </c>
      <c s="36">
        <f>ROUND(G526*H526,6)</f>
      </c>
      <c r="L526" s="38">
        <v>0</v>
      </c>
      <c s="32">
        <f>ROUND(ROUND(L526,2)*ROUND(G526,3),2)</f>
      </c>
      <c s="36" t="s">
        <v>56</v>
      </c>
      <c>
        <f>(M526*21)/100</f>
      </c>
      <c t="s">
        <v>28</v>
      </c>
    </row>
    <row r="527" spans="1:5" ht="12.75">
      <c r="A527" s="35" t="s">
        <v>57</v>
      </c>
      <c r="E527" s="39" t="s">
        <v>4149</v>
      </c>
    </row>
    <row r="528" spans="1:5" ht="12.75">
      <c r="A528" s="35" t="s">
        <v>58</v>
      </c>
      <c r="E528" s="40" t="s">
        <v>5</v>
      </c>
    </row>
    <row r="529" spans="1:5" ht="12.75">
      <c r="A529" t="s">
        <v>60</v>
      </c>
      <c r="E529" s="39" t="s">
        <v>5</v>
      </c>
    </row>
    <row r="530" spans="1:16" ht="12.75">
      <c r="A530" t="s">
        <v>50</v>
      </c>
      <c s="34" t="s">
        <v>1739</v>
      </c>
      <c s="34" t="s">
        <v>4125</v>
      </c>
      <c s="35" t="s">
        <v>5</v>
      </c>
      <c s="6" t="s">
        <v>4126</v>
      </c>
      <c s="36" t="s">
        <v>214</v>
      </c>
      <c s="37">
        <v>27</v>
      </c>
      <c s="36">
        <v>0</v>
      </c>
      <c s="36">
        <f>ROUND(G530*H530,6)</f>
      </c>
      <c r="L530" s="38">
        <v>0</v>
      </c>
      <c s="32">
        <f>ROUND(ROUND(L530,2)*ROUND(G530,3),2)</f>
      </c>
      <c s="36" t="s">
        <v>178</v>
      </c>
      <c>
        <f>(M530*21)/100</f>
      </c>
      <c t="s">
        <v>28</v>
      </c>
    </row>
    <row r="531" spans="1:5" ht="12.75">
      <c r="A531" s="35" t="s">
        <v>57</v>
      </c>
      <c r="E531" s="39" t="s">
        <v>4126</v>
      </c>
    </row>
    <row r="532" spans="1:5" ht="12.75">
      <c r="A532" s="35" t="s">
        <v>58</v>
      </c>
      <c r="E532" s="40" t="s">
        <v>5</v>
      </c>
    </row>
    <row r="533" spans="1:5" ht="12.75">
      <c r="A533" t="s">
        <v>60</v>
      </c>
      <c r="E533" s="39" t="s">
        <v>5</v>
      </c>
    </row>
    <row r="534" spans="1:16" ht="25.5">
      <c r="A534" t="s">
        <v>50</v>
      </c>
      <c s="34" t="s">
        <v>1742</v>
      </c>
      <c s="34" t="s">
        <v>4127</v>
      </c>
      <c s="35" t="s">
        <v>5</v>
      </c>
      <c s="6" t="s">
        <v>4128</v>
      </c>
      <c s="36" t="s">
        <v>214</v>
      </c>
      <c s="37">
        <v>27</v>
      </c>
      <c s="36">
        <v>0</v>
      </c>
      <c s="36">
        <f>ROUND(G534*H534,6)</f>
      </c>
      <c r="L534" s="38">
        <v>0</v>
      </c>
      <c s="32">
        <f>ROUND(ROUND(L534,2)*ROUND(G534,3),2)</f>
      </c>
      <c s="36" t="s">
        <v>56</v>
      </c>
      <c>
        <f>(M534*21)/100</f>
      </c>
      <c t="s">
        <v>28</v>
      </c>
    </row>
    <row r="535" spans="1:5" ht="25.5">
      <c r="A535" s="35" t="s">
        <v>57</v>
      </c>
      <c r="E535" s="39" t="s">
        <v>4128</v>
      </c>
    </row>
    <row r="536" spans="1:5" ht="12.75">
      <c r="A536" s="35" t="s">
        <v>58</v>
      </c>
      <c r="E536" s="40" t="s">
        <v>5</v>
      </c>
    </row>
    <row r="537" spans="1:5" ht="12.75">
      <c r="A537" t="s">
        <v>60</v>
      </c>
      <c r="E537" s="39" t="s">
        <v>5</v>
      </c>
    </row>
    <row r="538" spans="1:16" ht="25.5">
      <c r="A538" t="s">
        <v>50</v>
      </c>
      <c s="34" t="s">
        <v>1746</v>
      </c>
      <c s="34" t="s">
        <v>4150</v>
      </c>
      <c s="35" t="s">
        <v>5</v>
      </c>
      <c s="6" t="s">
        <v>4151</v>
      </c>
      <c s="36" t="s">
        <v>214</v>
      </c>
      <c s="37">
        <v>1</v>
      </c>
      <c s="36">
        <v>0</v>
      </c>
      <c s="36">
        <f>ROUND(G538*H538,6)</f>
      </c>
      <c r="L538" s="38">
        <v>0</v>
      </c>
      <c s="32">
        <f>ROUND(ROUND(L538,2)*ROUND(G538,3),2)</f>
      </c>
      <c s="36" t="s">
        <v>178</v>
      </c>
      <c>
        <f>(M538*21)/100</f>
      </c>
      <c t="s">
        <v>28</v>
      </c>
    </row>
    <row r="539" spans="1:5" ht="25.5">
      <c r="A539" s="35" t="s">
        <v>57</v>
      </c>
      <c r="E539" s="39" t="s">
        <v>4151</v>
      </c>
    </row>
    <row r="540" spans="1:5" ht="12.75">
      <c r="A540" s="35" t="s">
        <v>58</v>
      </c>
      <c r="E540" s="40" t="s">
        <v>5</v>
      </c>
    </row>
    <row r="541" spans="1:5" ht="12.75">
      <c r="A541" t="s">
        <v>60</v>
      </c>
      <c r="E541" s="39" t="s">
        <v>5</v>
      </c>
    </row>
    <row r="542" spans="1:16" ht="12.75">
      <c r="A542" t="s">
        <v>50</v>
      </c>
      <c s="34" t="s">
        <v>1749</v>
      </c>
      <c s="34" t="s">
        <v>4152</v>
      </c>
      <c s="35" t="s">
        <v>5</v>
      </c>
      <c s="6" t="s">
        <v>4153</v>
      </c>
      <c s="36" t="s">
        <v>214</v>
      </c>
      <c s="37">
        <v>1</v>
      </c>
      <c s="36">
        <v>0</v>
      </c>
      <c s="36">
        <f>ROUND(G542*H542,6)</f>
      </c>
      <c r="L542" s="38">
        <v>0</v>
      </c>
      <c s="32">
        <f>ROUND(ROUND(L542,2)*ROUND(G542,3),2)</f>
      </c>
      <c s="36" t="s">
        <v>56</v>
      </c>
      <c>
        <f>(M542*21)/100</f>
      </c>
      <c t="s">
        <v>28</v>
      </c>
    </row>
    <row r="543" spans="1:5" ht="12.75">
      <c r="A543" s="35" t="s">
        <v>57</v>
      </c>
      <c r="E543" s="39" t="s">
        <v>4153</v>
      </c>
    </row>
    <row r="544" spans="1:5" ht="12.75">
      <c r="A544" s="35" t="s">
        <v>58</v>
      </c>
      <c r="E544" s="40" t="s">
        <v>5</v>
      </c>
    </row>
    <row r="545" spans="1:5" ht="12.75">
      <c r="A545" t="s">
        <v>60</v>
      </c>
      <c r="E545" s="39" t="s">
        <v>5</v>
      </c>
    </row>
    <row r="546" spans="1:16" ht="12.75">
      <c r="A546" t="s">
        <v>50</v>
      </c>
      <c s="34" t="s">
        <v>1752</v>
      </c>
      <c s="34" t="s">
        <v>4154</v>
      </c>
      <c s="35" t="s">
        <v>5</v>
      </c>
      <c s="6" t="s">
        <v>4129</v>
      </c>
      <c s="36" t="s">
        <v>214</v>
      </c>
      <c s="37">
        <v>1</v>
      </c>
      <c s="36">
        <v>0</v>
      </c>
      <c s="36">
        <f>ROUND(G546*H546,6)</f>
      </c>
      <c r="L546" s="38">
        <v>0</v>
      </c>
      <c s="32">
        <f>ROUND(ROUND(L546,2)*ROUND(G546,3),2)</f>
      </c>
      <c s="36" t="s">
        <v>56</v>
      </c>
      <c>
        <f>(M546*21)/100</f>
      </c>
      <c t="s">
        <v>28</v>
      </c>
    </row>
    <row r="547" spans="1:5" ht="12.75">
      <c r="A547" s="35" t="s">
        <v>57</v>
      </c>
      <c r="E547" s="39" t="s">
        <v>4129</v>
      </c>
    </row>
    <row r="548" spans="1:5" ht="12.75">
      <c r="A548" s="35" t="s">
        <v>58</v>
      </c>
      <c r="E548" s="40" t="s">
        <v>5</v>
      </c>
    </row>
    <row r="549" spans="1:5" ht="12.75">
      <c r="A549" t="s">
        <v>60</v>
      </c>
      <c r="E549" s="39" t="s">
        <v>5</v>
      </c>
    </row>
    <row r="550" spans="1:16" ht="25.5">
      <c r="A550" t="s">
        <v>50</v>
      </c>
      <c s="34" t="s">
        <v>1755</v>
      </c>
      <c s="34" t="s">
        <v>4155</v>
      </c>
      <c s="35" t="s">
        <v>5</v>
      </c>
      <c s="6" t="s">
        <v>4156</v>
      </c>
      <c s="36" t="s">
        <v>214</v>
      </c>
      <c s="37">
        <v>5</v>
      </c>
      <c s="36">
        <v>0</v>
      </c>
      <c s="36">
        <f>ROUND(G550*H550,6)</f>
      </c>
      <c r="L550" s="38">
        <v>0</v>
      </c>
      <c s="32">
        <f>ROUND(ROUND(L550,2)*ROUND(G550,3),2)</f>
      </c>
      <c s="36" t="s">
        <v>178</v>
      </c>
      <c>
        <f>(M550*21)/100</f>
      </c>
      <c t="s">
        <v>28</v>
      </c>
    </row>
    <row r="551" spans="1:5" ht="25.5">
      <c r="A551" s="35" t="s">
        <v>57</v>
      </c>
      <c r="E551" s="39" t="s">
        <v>4156</v>
      </c>
    </row>
    <row r="552" spans="1:5" ht="12.75">
      <c r="A552" s="35" t="s">
        <v>58</v>
      </c>
      <c r="E552" s="40" t="s">
        <v>5</v>
      </c>
    </row>
    <row r="553" spans="1:5" ht="12.75">
      <c r="A553" t="s">
        <v>60</v>
      </c>
      <c r="E553" s="39" t="s">
        <v>5</v>
      </c>
    </row>
    <row r="554" spans="1:16" ht="12.75">
      <c r="A554" t="s">
        <v>50</v>
      </c>
      <c s="34" t="s">
        <v>1758</v>
      </c>
      <c s="34" t="s">
        <v>4157</v>
      </c>
      <c s="35" t="s">
        <v>5</v>
      </c>
      <c s="6" t="s">
        <v>4158</v>
      </c>
      <c s="36" t="s">
        <v>214</v>
      </c>
      <c s="37">
        <v>5</v>
      </c>
      <c s="36">
        <v>0</v>
      </c>
      <c s="36">
        <f>ROUND(G554*H554,6)</f>
      </c>
      <c r="L554" s="38">
        <v>0</v>
      </c>
      <c s="32">
        <f>ROUND(ROUND(L554,2)*ROUND(G554,3),2)</f>
      </c>
      <c s="36" t="s">
        <v>56</v>
      </c>
      <c>
        <f>(M554*21)/100</f>
      </c>
      <c t="s">
        <v>28</v>
      </c>
    </row>
    <row r="555" spans="1:5" ht="12.75">
      <c r="A555" s="35" t="s">
        <v>57</v>
      </c>
      <c r="E555" s="39" t="s">
        <v>4158</v>
      </c>
    </row>
    <row r="556" spans="1:5" ht="12.75">
      <c r="A556" s="35" t="s">
        <v>58</v>
      </c>
      <c r="E556" s="40" t="s">
        <v>5</v>
      </c>
    </row>
    <row r="557" spans="1:5" ht="12.75">
      <c r="A557" t="s">
        <v>60</v>
      </c>
      <c r="E557" s="39" t="s">
        <v>5</v>
      </c>
    </row>
    <row r="558" spans="1:16" ht="12.75">
      <c r="A558" t="s">
        <v>50</v>
      </c>
      <c s="34" t="s">
        <v>1763</v>
      </c>
      <c s="34" t="s">
        <v>4159</v>
      </c>
      <c s="35" t="s">
        <v>5</v>
      </c>
      <c s="6" t="s">
        <v>4160</v>
      </c>
      <c s="36" t="s">
        <v>214</v>
      </c>
      <c s="37">
        <v>5</v>
      </c>
      <c s="36">
        <v>0</v>
      </c>
      <c s="36">
        <f>ROUND(G558*H558,6)</f>
      </c>
      <c r="L558" s="38">
        <v>0</v>
      </c>
      <c s="32">
        <f>ROUND(ROUND(L558,2)*ROUND(G558,3),2)</f>
      </c>
      <c s="36" t="s">
        <v>178</v>
      </c>
      <c>
        <f>(M558*21)/100</f>
      </c>
      <c t="s">
        <v>28</v>
      </c>
    </row>
    <row r="559" spans="1:5" ht="12.75">
      <c r="A559" s="35" t="s">
        <v>57</v>
      </c>
      <c r="E559" s="39" t="s">
        <v>4160</v>
      </c>
    </row>
    <row r="560" spans="1:5" ht="12.75">
      <c r="A560" s="35" t="s">
        <v>58</v>
      </c>
      <c r="E560" s="40" t="s">
        <v>5</v>
      </c>
    </row>
    <row r="561" spans="1:5" ht="12.75">
      <c r="A561" t="s">
        <v>60</v>
      </c>
      <c r="E561" s="39" t="s">
        <v>5</v>
      </c>
    </row>
    <row r="562" spans="1:16" ht="25.5">
      <c r="A562" t="s">
        <v>50</v>
      </c>
      <c s="34" t="s">
        <v>1767</v>
      </c>
      <c s="34" t="s">
        <v>4161</v>
      </c>
      <c s="35" t="s">
        <v>5</v>
      </c>
      <c s="6" t="s">
        <v>4162</v>
      </c>
      <c s="36" t="s">
        <v>214</v>
      </c>
      <c s="37">
        <v>5</v>
      </c>
      <c s="36">
        <v>0</v>
      </c>
      <c s="36">
        <f>ROUND(G562*H562,6)</f>
      </c>
      <c r="L562" s="38">
        <v>0</v>
      </c>
      <c s="32">
        <f>ROUND(ROUND(L562,2)*ROUND(G562,3),2)</f>
      </c>
      <c s="36" t="s">
        <v>56</v>
      </c>
      <c>
        <f>(M562*21)/100</f>
      </c>
      <c t="s">
        <v>28</v>
      </c>
    </row>
    <row r="563" spans="1:5" ht="25.5">
      <c r="A563" s="35" t="s">
        <v>57</v>
      </c>
      <c r="E563" s="39" t="s">
        <v>4162</v>
      </c>
    </row>
    <row r="564" spans="1:5" ht="12.75">
      <c r="A564" s="35" t="s">
        <v>58</v>
      </c>
      <c r="E564" s="40" t="s">
        <v>5</v>
      </c>
    </row>
    <row r="565" spans="1:5" ht="12.75">
      <c r="A565" t="s">
        <v>60</v>
      </c>
      <c r="E565" s="39" t="s">
        <v>5</v>
      </c>
    </row>
    <row r="566" spans="1:16" ht="25.5">
      <c r="A566" t="s">
        <v>50</v>
      </c>
      <c s="34" t="s">
        <v>1771</v>
      </c>
      <c s="34" t="s">
        <v>4134</v>
      </c>
      <c s="35" t="s">
        <v>5</v>
      </c>
      <c s="6" t="s">
        <v>4135</v>
      </c>
      <c s="36" t="s">
        <v>214</v>
      </c>
      <c s="37">
        <v>1</v>
      </c>
      <c s="36">
        <v>0</v>
      </c>
      <c s="36">
        <f>ROUND(G566*H566,6)</f>
      </c>
      <c r="L566" s="38">
        <v>0</v>
      </c>
      <c s="32">
        <f>ROUND(ROUND(L566,2)*ROUND(G566,3),2)</f>
      </c>
      <c s="36" t="s">
        <v>178</v>
      </c>
      <c>
        <f>(M566*21)/100</f>
      </c>
      <c t="s">
        <v>28</v>
      </c>
    </row>
    <row r="567" spans="1:5" ht="25.5">
      <c r="A567" s="35" t="s">
        <v>57</v>
      </c>
      <c r="E567" s="39" t="s">
        <v>4135</v>
      </c>
    </row>
    <row r="568" spans="1:5" ht="12.75">
      <c r="A568" s="35" t="s">
        <v>58</v>
      </c>
      <c r="E568" s="40" t="s">
        <v>5</v>
      </c>
    </row>
    <row r="569" spans="1:5" ht="12.75">
      <c r="A569" t="s">
        <v>60</v>
      </c>
      <c r="E569" s="39" t="s">
        <v>5</v>
      </c>
    </row>
    <row r="570" spans="1:16" ht="25.5">
      <c r="A570" t="s">
        <v>50</v>
      </c>
      <c s="34" t="s">
        <v>1774</v>
      </c>
      <c s="34" t="s">
        <v>4163</v>
      </c>
      <c s="35" t="s">
        <v>5</v>
      </c>
      <c s="6" t="s">
        <v>4102</v>
      </c>
      <c s="36" t="s">
        <v>214</v>
      </c>
      <c s="37">
        <v>1</v>
      </c>
      <c s="36">
        <v>0</v>
      </c>
      <c s="36">
        <f>ROUND(G570*H570,6)</f>
      </c>
      <c r="L570" s="38">
        <v>0</v>
      </c>
      <c s="32">
        <f>ROUND(ROUND(L570,2)*ROUND(G570,3),2)</f>
      </c>
      <c s="36" t="s">
        <v>56</v>
      </c>
      <c>
        <f>(M570*21)/100</f>
      </c>
      <c t="s">
        <v>28</v>
      </c>
    </row>
    <row r="571" spans="1:5" ht="25.5">
      <c r="A571" s="35" t="s">
        <v>57</v>
      </c>
      <c r="E571" s="39" t="s">
        <v>4102</v>
      </c>
    </row>
    <row r="572" spans="1:5" ht="12.75">
      <c r="A572" s="35" t="s">
        <v>58</v>
      </c>
      <c r="E572" s="40" t="s">
        <v>5</v>
      </c>
    </row>
    <row r="573" spans="1:5" ht="12.75">
      <c r="A573" t="s">
        <v>60</v>
      </c>
      <c r="E573" s="39" t="s">
        <v>5</v>
      </c>
    </row>
    <row r="574" spans="1:16" ht="12.75">
      <c r="A574" t="s">
        <v>50</v>
      </c>
      <c s="34" t="s">
        <v>1778</v>
      </c>
      <c s="34" t="s">
        <v>4164</v>
      </c>
      <c s="35" t="s">
        <v>5</v>
      </c>
      <c s="6" t="s">
        <v>4104</v>
      </c>
      <c s="36" t="s">
        <v>214</v>
      </c>
      <c s="37">
        <v>1</v>
      </c>
      <c s="36">
        <v>0</v>
      </c>
      <c s="36">
        <f>ROUND(G574*H574,6)</f>
      </c>
      <c r="L574" s="38">
        <v>0</v>
      </c>
      <c s="32">
        <f>ROUND(ROUND(L574,2)*ROUND(G574,3),2)</f>
      </c>
      <c s="36" t="s">
        <v>56</v>
      </c>
      <c>
        <f>(M574*21)/100</f>
      </c>
      <c t="s">
        <v>28</v>
      </c>
    </row>
    <row r="575" spans="1:5" ht="12.75">
      <c r="A575" s="35" t="s">
        <v>57</v>
      </c>
      <c r="E575" s="39" t="s">
        <v>4104</v>
      </c>
    </row>
    <row r="576" spans="1:5" ht="12.75">
      <c r="A576" s="35" t="s">
        <v>58</v>
      </c>
      <c r="E576" s="40" t="s">
        <v>5</v>
      </c>
    </row>
    <row r="577" spans="1:5" ht="12.75">
      <c r="A577" t="s">
        <v>60</v>
      </c>
      <c r="E577" s="39" t="s">
        <v>5</v>
      </c>
    </row>
    <row r="578" spans="1:16" ht="12.75">
      <c r="A578" t="s">
        <v>50</v>
      </c>
      <c s="34" t="s">
        <v>1782</v>
      </c>
      <c s="34" t="s">
        <v>4165</v>
      </c>
      <c s="35" t="s">
        <v>5</v>
      </c>
      <c s="6" t="s">
        <v>4106</v>
      </c>
      <c s="36" t="s">
        <v>214</v>
      </c>
      <c s="37">
        <v>3</v>
      </c>
      <c s="36">
        <v>0</v>
      </c>
      <c s="36">
        <f>ROUND(G578*H578,6)</f>
      </c>
      <c r="L578" s="38">
        <v>0</v>
      </c>
      <c s="32">
        <f>ROUND(ROUND(L578,2)*ROUND(G578,3),2)</f>
      </c>
      <c s="36" t="s">
        <v>56</v>
      </c>
      <c>
        <f>(M578*21)/100</f>
      </c>
      <c t="s">
        <v>28</v>
      </c>
    </row>
    <row r="579" spans="1:5" ht="12.75">
      <c r="A579" s="35" t="s">
        <v>57</v>
      </c>
      <c r="E579" s="39" t="s">
        <v>4106</v>
      </c>
    </row>
    <row r="580" spans="1:5" ht="12.75">
      <c r="A580" s="35" t="s">
        <v>58</v>
      </c>
      <c r="E580" s="40" t="s">
        <v>5</v>
      </c>
    </row>
    <row r="581" spans="1:5" ht="12.75">
      <c r="A581" t="s">
        <v>60</v>
      </c>
      <c r="E581" s="39" t="s">
        <v>5</v>
      </c>
    </row>
    <row r="582" spans="1:13" ht="12.75">
      <c r="A582" t="s">
        <v>47</v>
      </c>
      <c r="C582" s="31" t="s">
        <v>4166</v>
      </c>
      <c r="E582" s="33" t="s">
        <v>4167</v>
      </c>
      <c r="J582" s="32">
        <f>0</f>
      </c>
      <c s="32">
        <f>0</f>
      </c>
      <c s="32">
        <f>0+L583+L587+L591+L595+L599+L603+L607+L611+L615+L619+L623+L627+L631+L635+L639+L643+L647+L651+L655+L659+L663+L667+L671+L675+L679</f>
      </c>
      <c s="32">
        <f>0+M583+M587+M591+M595+M599+M603+M607+M611+M615+M619+M623+M627+M631+M635+M639+M643+M647+M651+M655+M659+M663+M667+M671+M675+M679</f>
      </c>
    </row>
    <row r="583" spans="1:16" ht="12.75">
      <c r="A583" t="s">
        <v>50</v>
      </c>
      <c s="34" t="s">
        <v>1786</v>
      </c>
      <c s="34" t="s">
        <v>4107</v>
      </c>
      <c s="35" t="s">
        <v>5</v>
      </c>
      <c s="6" t="s">
        <v>4108</v>
      </c>
      <c s="36" t="s">
        <v>214</v>
      </c>
      <c s="37">
        <v>2</v>
      </c>
      <c s="36">
        <v>0</v>
      </c>
      <c s="36">
        <f>ROUND(G583*H583,6)</f>
      </c>
      <c r="L583" s="38">
        <v>0</v>
      </c>
      <c s="32">
        <f>ROUND(ROUND(L583,2)*ROUND(G583,3),2)</f>
      </c>
      <c s="36" t="s">
        <v>178</v>
      </c>
      <c>
        <f>(M583*21)/100</f>
      </c>
      <c t="s">
        <v>28</v>
      </c>
    </row>
    <row r="584" spans="1:5" ht="12.75">
      <c r="A584" s="35" t="s">
        <v>57</v>
      </c>
      <c r="E584" s="39" t="s">
        <v>4108</v>
      </c>
    </row>
    <row r="585" spans="1:5" ht="12.75">
      <c r="A585" s="35" t="s">
        <v>58</v>
      </c>
      <c r="E585" s="40" t="s">
        <v>5</v>
      </c>
    </row>
    <row r="586" spans="1:5" ht="12.75">
      <c r="A586" t="s">
        <v>60</v>
      </c>
      <c r="E586" s="39" t="s">
        <v>5</v>
      </c>
    </row>
    <row r="587" spans="1:16" ht="12.75">
      <c r="A587" t="s">
        <v>50</v>
      </c>
      <c s="34" t="s">
        <v>1792</v>
      </c>
      <c s="34" t="s">
        <v>4109</v>
      </c>
      <c s="35" t="s">
        <v>5</v>
      </c>
      <c s="6" t="s">
        <v>4110</v>
      </c>
      <c s="36" t="s">
        <v>214</v>
      </c>
      <c s="37">
        <v>2</v>
      </c>
      <c s="36">
        <v>0</v>
      </c>
      <c s="36">
        <f>ROUND(G587*H587,6)</f>
      </c>
      <c r="L587" s="38">
        <v>0</v>
      </c>
      <c s="32">
        <f>ROUND(ROUND(L587,2)*ROUND(G587,3),2)</f>
      </c>
      <c s="36" t="s">
        <v>56</v>
      </c>
      <c>
        <f>(M587*21)/100</f>
      </c>
      <c t="s">
        <v>28</v>
      </c>
    </row>
    <row r="588" spans="1:5" ht="12.75">
      <c r="A588" s="35" t="s">
        <v>57</v>
      </c>
      <c r="E588" s="39" t="s">
        <v>4110</v>
      </c>
    </row>
    <row r="589" spans="1:5" ht="12.75">
      <c r="A589" s="35" t="s">
        <v>58</v>
      </c>
      <c r="E589" s="40" t="s">
        <v>5</v>
      </c>
    </row>
    <row r="590" spans="1:5" ht="12.75">
      <c r="A590" t="s">
        <v>60</v>
      </c>
      <c r="E590" s="39" t="s">
        <v>5</v>
      </c>
    </row>
    <row r="591" spans="1:16" ht="25.5">
      <c r="A591" t="s">
        <v>50</v>
      </c>
      <c s="34" t="s">
        <v>1796</v>
      </c>
      <c s="34" t="s">
        <v>4111</v>
      </c>
      <c s="35" t="s">
        <v>5</v>
      </c>
      <c s="6" t="s">
        <v>4112</v>
      </c>
      <c s="36" t="s">
        <v>214</v>
      </c>
      <c s="37">
        <v>1</v>
      </c>
      <c s="36">
        <v>0</v>
      </c>
      <c s="36">
        <f>ROUND(G591*H591,6)</f>
      </c>
      <c r="L591" s="38">
        <v>0</v>
      </c>
      <c s="32">
        <f>ROUND(ROUND(L591,2)*ROUND(G591,3),2)</f>
      </c>
      <c s="36" t="s">
        <v>178</v>
      </c>
      <c>
        <f>(M591*21)/100</f>
      </c>
      <c t="s">
        <v>28</v>
      </c>
    </row>
    <row r="592" spans="1:5" ht="25.5">
      <c r="A592" s="35" t="s">
        <v>57</v>
      </c>
      <c r="E592" s="39" t="s">
        <v>4112</v>
      </c>
    </row>
    <row r="593" spans="1:5" ht="12.75">
      <c r="A593" s="35" t="s">
        <v>58</v>
      </c>
      <c r="E593" s="40" t="s">
        <v>5</v>
      </c>
    </row>
    <row r="594" spans="1:5" ht="12.75">
      <c r="A594" t="s">
        <v>60</v>
      </c>
      <c r="E594" s="39" t="s">
        <v>5</v>
      </c>
    </row>
    <row r="595" spans="1:16" ht="12.75">
      <c r="A595" t="s">
        <v>50</v>
      </c>
      <c s="34" t="s">
        <v>1800</v>
      </c>
      <c s="34" t="s">
        <v>4168</v>
      </c>
      <c s="35" t="s">
        <v>5</v>
      </c>
      <c s="6" t="s">
        <v>4169</v>
      </c>
      <c s="36" t="s">
        <v>214</v>
      </c>
      <c s="37">
        <v>1</v>
      </c>
      <c s="36">
        <v>0</v>
      </c>
      <c s="36">
        <f>ROUND(G595*H595,6)</f>
      </c>
      <c r="L595" s="38">
        <v>0</v>
      </c>
      <c s="32">
        <f>ROUND(ROUND(L595,2)*ROUND(G595,3),2)</f>
      </c>
      <c s="36" t="s">
        <v>56</v>
      </c>
      <c>
        <f>(M595*21)/100</f>
      </c>
      <c t="s">
        <v>28</v>
      </c>
    </row>
    <row r="596" spans="1:5" ht="12.75">
      <c r="A596" s="35" t="s">
        <v>57</v>
      </c>
      <c r="E596" s="39" t="s">
        <v>4169</v>
      </c>
    </row>
    <row r="597" spans="1:5" ht="12.75">
      <c r="A597" s="35" t="s">
        <v>58</v>
      </c>
      <c r="E597" s="40" t="s">
        <v>5</v>
      </c>
    </row>
    <row r="598" spans="1:5" ht="12.75">
      <c r="A598" t="s">
        <v>60</v>
      </c>
      <c r="E598" s="39" t="s">
        <v>5</v>
      </c>
    </row>
    <row r="599" spans="1:16" ht="12.75">
      <c r="A599" t="s">
        <v>50</v>
      </c>
      <c s="34" t="s">
        <v>1804</v>
      </c>
      <c s="34" t="s">
        <v>4115</v>
      </c>
      <c s="35" t="s">
        <v>5</v>
      </c>
      <c s="6" t="s">
        <v>4116</v>
      </c>
      <c s="36" t="s">
        <v>214</v>
      </c>
      <c s="37">
        <v>15</v>
      </c>
      <c s="36">
        <v>0</v>
      </c>
      <c s="36">
        <f>ROUND(G599*H599,6)</f>
      </c>
      <c r="L599" s="38">
        <v>0</v>
      </c>
      <c s="32">
        <f>ROUND(ROUND(L599,2)*ROUND(G599,3),2)</f>
      </c>
      <c s="36" t="s">
        <v>178</v>
      </c>
      <c>
        <f>(M599*21)/100</f>
      </c>
      <c t="s">
        <v>28</v>
      </c>
    </row>
    <row r="600" spans="1:5" ht="12.75">
      <c r="A600" s="35" t="s">
        <v>57</v>
      </c>
      <c r="E600" s="39" t="s">
        <v>4116</v>
      </c>
    </row>
    <row r="601" spans="1:5" ht="12.75">
      <c r="A601" s="35" t="s">
        <v>58</v>
      </c>
      <c r="E601" s="40" t="s">
        <v>5</v>
      </c>
    </row>
    <row r="602" spans="1:5" ht="12.75">
      <c r="A602" t="s">
        <v>60</v>
      </c>
      <c r="E602" s="39" t="s">
        <v>5</v>
      </c>
    </row>
    <row r="603" spans="1:16" ht="12.75">
      <c r="A603" t="s">
        <v>50</v>
      </c>
      <c s="34" t="s">
        <v>1808</v>
      </c>
      <c s="34" t="s">
        <v>4117</v>
      </c>
      <c s="35" t="s">
        <v>5</v>
      </c>
      <c s="6" t="s">
        <v>4118</v>
      </c>
      <c s="36" t="s">
        <v>214</v>
      </c>
      <c s="37">
        <v>13</v>
      </c>
      <c s="36">
        <v>0</v>
      </c>
      <c s="36">
        <f>ROUND(G603*H603,6)</f>
      </c>
      <c r="L603" s="38">
        <v>0</v>
      </c>
      <c s="32">
        <f>ROUND(ROUND(L603,2)*ROUND(G603,3),2)</f>
      </c>
      <c s="36" t="s">
        <v>56</v>
      </c>
      <c>
        <f>(M603*21)/100</f>
      </c>
      <c t="s">
        <v>28</v>
      </c>
    </row>
    <row r="604" spans="1:5" ht="12.75">
      <c r="A604" s="35" t="s">
        <v>57</v>
      </c>
      <c r="E604" s="39" t="s">
        <v>4118</v>
      </c>
    </row>
    <row r="605" spans="1:5" ht="12.75">
      <c r="A605" s="35" t="s">
        <v>58</v>
      </c>
      <c r="E605" s="40" t="s">
        <v>5</v>
      </c>
    </row>
    <row r="606" spans="1:5" ht="12.75">
      <c r="A606" t="s">
        <v>60</v>
      </c>
      <c r="E606" s="39" t="s">
        <v>5</v>
      </c>
    </row>
    <row r="607" spans="1:16" ht="12.75">
      <c r="A607" t="s">
        <v>50</v>
      </c>
      <c s="34" t="s">
        <v>1812</v>
      </c>
      <c s="34" t="s">
        <v>4119</v>
      </c>
      <c s="35" t="s">
        <v>5</v>
      </c>
      <c s="6" t="s">
        <v>4120</v>
      </c>
      <c s="36" t="s">
        <v>214</v>
      </c>
      <c s="37">
        <v>2</v>
      </c>
      <c s="36">
        <v>0</v>
      </c>
      <c s="36">
        <f>ROUND(G607*H607,6)</f>
      </c>
      <c r="L607" s="38">
        <v>0</v>
      </c>
      <c s="32">
        <f>ROUND(ROUND(L607,2)*ROUND(G607,3),2)</f>
      </c>
      <c s="36" t="s">
        <v>56</v>
      </c>
      <c>
        <f>(M607*21)/100</f>
      </c>
      <c t="s">
        <v>28</v>
      </c>
    </row>
    <row r="608" spans="1:5" ht="12.75">
      <c r="A608" s="35" t="s">
        <v>57</v>
      </c>
      <c r="E608" s="39" t="s">
        <v>4120</v>
      </c>
    </row>
    <row r="609" spans="1:5" ht="12.75">
      <c r="A609" s="35" t="s">
        <v>58</v>
      </c>
      <c r="E609" s="40" t="s">
        <v>5</v>
      </c>
    </row>
    <row r="610" spans="1:5" ht="12.75">
      <c r="A610" t="s">
        <v>60</v>
      </c>
      <c r="E610" s="39" t="s">
        <v>5</v>
      </c>
    </row>
    <row r="611" spans="1:16" ht="12.75">
      <c r="A611" t="s">
        <v>50</v>
      </c>
      <c s="34" t="s">
        <v>1817</v>
      </c>
      <c s="34" t="s">
        <v>4121</v>
      </c>
      <c s="35" t="s">
        <v>5</v>
      </c>
      <c s="6" t="s">
        <v>4122</v>
      </c>
      <c s="36" t="s">
        <v>214</v>
      </c>
      <c s="37">
        <v>2</v>
      </c>
      <c s="36">
        <v>0</v>
      </c>
      <c s="36">
        <f>ROUND(G611*H611,6)</f>
      </c>
      <c r="L611" s="38">
        <v>0</v>
      </c>
      <c s="32">
        <f>ROUND(ROUND(L611,2)*ROUND(G611,3),2)</f>
      </c>
      <c s="36" t="s">
        <v>178</v>
      </c>
      <c>
        <f>(M611*21)/100</f>
      </c>
      <c t="s">
        <v>28</v>
      </c>
    </row>
    <row r="612" spans="1:5" ht="12.75">
      <c r="A612" s="35" t="s">
        <v>57</v>
      </c>
      <c r="E612" s="39" t="s">
        <v>4122</v>
      </c>
    </row>
    <row r="613" spans="1:5" ht="12.75">
      <c r="A613" s="35" t="s">
        <v>58</v>
      </c>
      <c r="E613" s="40" t="s">
        <v>5</v>
      </c>
    </row>
    <row r="614" spans="1:5" ht="12.75">
      <c r="A614" t="s">
        <v>60</v>
      </c>
      <c r="E614" s="39" t="s">
        <v>5</v>
      </c>
    </row>
    <row r="615" spans="1:16" ht="12.75">
      <c r="A615" t="s">
        <v>50</v>
      </c>
      <c s="34" t="s">
        <v>1821</v>
      </c>
      <c s="34" t="s">
        <v>4123</v>
      </c>
      <c s="35" t="s">
        <v>5</v>
      </c>
      <c s="6" t="s">
        <v>4124</v>
      </c>
      <c s="36" t="s">
        <v>214</v>
      </c>
      <c s="37">
        <v>1</v>
      </c>
      <c s="36">
        <v>0</v>
      </c>
      <c s="36">
        <f>ROUND(G615*H615,6)</f>
      </c>
      <c r="L615" s="38">
        <v>0</v>
      </c>
      <c s="32">
        <f>ROUND(ROUND(L615,2)*ROUND(G615,3),2)</f>
      </c>
      <c s="36" t="s">
        <v>56</v>
      </c>
      <c>
        <f>(M615*21)/100</f>
      </c>
      <c t="s">
        <v>28</v>
      </c>
    </row>
    <row r="616" spans="1:5" ht="12.75">
      <c r="A616" s="35" t="s">
        <v>57</v>
      </c>
      <c r="E616" s="39" t="s">
        <v>4124</v>
      </c>
    </row>
    <row r="617" spans="1:5" ht="12.75">
      <c r="A617" s="35" t="s">
        <v>58</v>
      </c>
      <c r="E617" s="40" t="s">
        <v>5</v>
      </c>
    </row>
    <row r="618" spans="1:5" ht="12.75">
      <c r="A618" t="s">
        <v>60</v>
      </c>
      <c r="E618" s="39" t="s">
        <v>5</v>
      </c>
    </row>
    <row r="619" spans="1:16" ht="12.75">
      <c r="A619" t="s">
        <v>50</v>
      </c>
      <c s="34" t="s">
        <v>1825</v>
      </c>
      <c s="34" t="s">
        <v>4170</v>
      </c>
      <c s="35" t="s">
        <v>5</v>
      </c>
      <c s="6" t="s">
        <v>4171</v>
      </c>
      <c s="36" t="s">
        <v>214</v>
      </c>
      <c s="37">
        <v>1</v>
      </c>
      <c s="36">
        <v>0</v>
      </c>
      <c s="36">
        <f>ROUND(G619*H619,6)</f>
      </c>
      <c r="L619" s="38">
        <v>0</v>
      </c>
      <c s="32">
        <f>ROUND(ROUND(L619,2)*ROUND(G619,3),2)</f>
      </c>
      <c s="36" t="s">
        <v>56</v>
      </c>
      <c>
        <f>(M619*21)/100</f>
      </c>
      <c t="s">
        <v>28</v>
      </c>
    </row>
    <row r="620" spans="1:5" ht="12.75">
      <c r="A620" s="35" t="s">
        <v>57</v>
      </c>
      <c r="E620" s="39" t="s">
        <v>4171</v>
      </c>
    </row>
    <row r="621" spans="1:5" ht="12.75">
      <c r="A621" s="35" t="s">
        <v>58</v>
      </c>
      <c r="E621" s="40" t="s">
        <v>5</v>
      </c>
    </row>
    <row r="622" spans="1:5" ht="12.75">
      <c r="A622" t="s">
        <v>60</v>
      </c>
      <c r="E622" s="39" t="s">
        <v>5</v>
      </c>
    </row>
    <row r="623" spans="1:16" ht="12.75">
      <c r="A623" t="s">
        <v>50</v>
      </c>
      <c s="34" t="s">
        <v>1828</v>
      </c>
      <c s="34" t="s">
        <v>4172</v>
      </c>
      <c s="35" t="s">
        <v>5</v>
      </c>
      <c s="6" t="s">
        <v>4173</v>
      </c>
      <c s="36" t="s">
        <v>214</v>
      </c>
      <c s="37">
        <v>1</v>
      </c>
      <c s="36">
        <v>0</v>
      </c>
      <c s="36">
        <f>ROUND(G623*H623,6)</f>
      </c>
      <c r="L623" s="38">
        <v>0</v>
      </c>
      <c s="32">
        <f>ROUND(ROUND(L623,2)*ROUND(G623,3),2)</f>
      </c>
      <c s="36" t="s">
        <v>178</v>
      </c>
      <c>
        <f>(M623*21)/100</f>
      </c>
      <c t="s">
        <v>28</v>
      </c>
    </row>
    <row r="624" spans="1:5" ht="12.75">
      <c r="A624" s="35" t="s">
        <v>57</v>
      </c>
      <c r="E624" s="39" t="s">
        <v>4173</v>
      </c>
    </row>
    <row r="625" spans="1:5" ht="12.75">
      <c r="A625" s="35" t="s">
        <v>58</v>
      </c>
      <c r="E625" s="40" t="s">
        <v>5</v>
      </c>
    </row>
    <row r="626" spans="1:5" ht="12.75">
      <c r="A626" t="s">
        <v>60</v>
      </c>
      <c r="E626" s="39" t="s">
        <v>5</v>
      </c>
    </row>
    <row r="627" spans="1:16" ht="12.75">
      <c r="A627" t="s">
        <v>50</v>
      </c>
      <c s="34" t="s">
        <v>1832</v>
      </c>
      <c s="34" t="s">
        <v>4174</v>
      </c>
      <c s="35" t="s">
        <v>5</v>
      </c>
      <c s="6" t="s">
        <v>4175</v>
      </c>
      <c s="36" t="s">
        <v>214</v>
      </c>
      <c s="37">
        <v>1</v>
      </c>
      <c s="36">
        <v>0</v>
      </c>
      <c s="36">
        <f>ROUND(G627*H627,6)</f>
      </c>
      <c r="L627" s="38">
        <v>0</v>
      </c>
      <c s="32">
        <f>ROUND(ROUND(L627,2)*ROUND(G627,3),2)</f>
      </c>
      <c s="36" t="s">
        <v>56</v>
      </c>
      <c>
        <f>(M627*21)/100</f>
      </c>
      <c t="s">
        <v>28</v>
      </c>
    </row>
    <row r="628" spans="1:5" ht="12.75">
      <c r="A628" s="35" t="s">
        <v>57</v>
      </c>
      <c r="E628" s="39" t="s">
        <v>4175</v>
      </c>
    </row>
    <row r="629" spans="1:5" ht="12.75">
      <c r="A629" s="35" t="s">
        <v>58</v>
      </c>
      <c r="E629" s="40" t="s">
        <v>5</v>
      </c>
    </row>
    <row r="630" spans="1:5" ht="12.75">
      <c r="A630" t="s">
        <v>60</v>
      </c>
      <c r="E630" s="39" t="s">
        <v>5</v>
      </c>
    </row>
    <row r="631" spans="1:16" ht="12.75">
      <c r="A631" t="s">
        <v>50</v>
      </c>
      <c s="34" t="s">
        <v>1835</v>
      </c>
      <c s="34" t="s">
        <v>4125</v>
      </c>
      <c s="35" t="s">
        <v>5</v>
      </c>
      <c s="6" t="s">
        <v>4126</v>
      </c>
      <c s="36" t="s">
        <v>214</v>
      </c>
      <c s="37">
        <v>15</v>
      </c>
      <c s="36">
        <v>0</v>
      </c>
      <c s="36">
        <f>ROUND(G631*H631,6)</f>
      </c>
      <c r="L631" s="38">
        <v>0</v>
      </c>
      <c s="32">
        <f>ROUND(ROUND(L631,2)*ROUND(G631,3),2)</f>
      </c>
      <c s="36" t="s">
        <v>178</v>
      </c>
      <c>
        <f>(M631*21)/100</f>
      </c>
      <c t="s">
        <v>28</v>
      </c>
    </row>
    <row r="632" spans="1:5" ht="12.75">
      <c r="A632" s="35" t="s">
        <v>57</v>
      </c>
      <c r="E632" s="39" t="s">
        <v>4126</v>
      </c>
    </row>
    <row r="633" spans="1:5" ht="12.75">
      <c r="A633" s="35" t="s">
        <v>58</v>
      </c>
      <c r="E633" s="40" t="s">
        <v>5</v>
      </c>
    </row>
    <row r="634" spans="1:5" ht="12.75">
      <c r="A634" t="s">
        <v>60</v>
      </c>
      <c r="E634" s="39" t="s">
        <v>5</v>
      </c>
    </row>
    <row r="635" spans="1:16" ht="25.5">
      <c r="A635" t="s">
        <v>50</v>
      </c>
      <c s="34" t="s">
        <v>1837</v>
      </c>
      <c s="34" t="s">
        <v>4127</v>
      </c>
      <c s="35" t="s">
        <v>5</v>
      </c>
      <c s="6" t="s">
        <v>4128</v>
      </c>
      <c s="36" t="s">
        <v>214</v>
      </c>
      <c s="37">
        <v>15</v>
      </c>
      <c s="36">
        <v>0</v>
      </c>
      <c s="36">
        <f>ROUND(G635*H635,6)</f>
      </c>
      <c r="L635" s="38">
        <v>0</v>
      </c>
      <c s="32">
        <f>ROUND(ROUND(L635,2)*ROUND(G635,3),2)</f>
      </c>
      <c s="36" t="s">
        <v>56</v>
      </c>
      <c>
        <f>(M635*21)/100</f>
      </c>
      <c t="s">
        <v>28</v>
      </c>
    </row>
    <row r="636" spans="1:5" ht="25.5">
      <c r="A636" s="35" t="s">
        <v>57</v>
      </c>
      <c r="E636" s="39" t="s">
        <v>4128</v>
      </c>
    </row>
    <row r="637" spans="1:5" ht="12.75">
      <c r="A637" s="35" t="s">
        <v>58</v>
      </c>
      <c r="E637" s="40" t="s">
        <v>5</v>
      </c>
    </row>
    <row r="638" spans="1:5" ht="12.75">
      <c r="A638" t="s">
        <v>60</v>
      </c>
      <c r="E638" s="39" t="s">
        <v>5</v>
      </c>
    </row>
    <row r="639" spans="1:16" ht="25.5">
      <c r="A639" t="s">
        <v>50</v>
      </c>
      <c s="34" t="s">
        <v>1840</v>
      </c>
      <c s="34" t="s">
        <v>4130</v>
      </c>
      <c s="35" t="s">
        <v>5</v>
      </c>
      <c s="6" t="s">
        <v>4131</v>
      </c>
      <c s="36" t="s">
        <v>214</v>
      </c>
      <c s="37">
        <v>1</v>
      </c>
      <c s="36">
        <v>0</v>
      </c>
      <c s="36">
        <f>ROUND(G639*H639,6)</f>
      </c>
      <c r="L639" s="38">
        <v>0</v>
      </c>
      <c s="32">
        <f>ROUND(ROUND(L639,2)*ROUND(G639,3),2)</f>
      </c>
      <c s="36" t="s">
        <v>178</v>
      </c>
      <c>
        <f>(M639*21)/100</f>
      </c>
      <c t="s">
        <v>28</v>
      </c>
    </row>
    <row r="640" spans="1:5" ht="25.5">
      <c r="A640" s="35" t="s">
        <v>57</v>
      </c>
      <c r="E640" s="39" t="s">
        <v>4131</v>
      </c>
    </row>
    <row r="641" spans="1:5" ht="12.75">
      <c r="A641" s="35" t="s">
        <v>58</v>
      </c>
      <c r="E641" s="40" t="s">
        <v>5</v>
      </c>
    </row>
    <row r="642" spans="1:5" ht="12.75">
      <c r="A642" t="s">
        <v>60</v>
      </c>
      <c r="E642" s="39" t="s">
        <v>5</v>
      </c>
    </row>
    <row r="643" spans="1:16" ht="12.75">
      <c r="A643" t="s">
        <v>50</v>
      </c>
      <c s="34" t="s">
        <v>1844</v>
      </c>
      <c s="34" t="s">
        <v>4132</v>
      </c>
      <c s="35" t="s">
        <v>5</v>
      </c>
      <c s="6" t="s">
        <v>4133</v>
      </c>
      <c s="36" t="s">
        <v>214</v>
      </c>
      <c s="37">
        <v>1</v>
      </c>
      <c s="36">
        <v>0</v>
      </c>
      <c s="36">
        <f>ROUND(G643*H643,6)</f>
      </c>
      <c r="L643" s="38">
        <v>0</v>
      </c>
      <c s="32">
        <f>ROUND(ROUND(L643,2)*ROUND(G643,3),2)</f>
      </c>
      <c s="36" t="s">
        <v>56</v>
      </c>
      <c>
        <f>(M643*21)/100</f>
      </c>
      <c t="s">
        <v>28</v>
      </c>
    </row>
    <row r="644" spans="1:5" ht="12.75">
      <c r="A644" s="35" t="s">
        <v>57</v>
      </c>
      <c r="E644" s="39" t="s">
        <v>4133</v>
      </c>
    </row>
    <row r="645" spans="1:5" ht="12.75">
      <c r="A645" s="35" t="s">
        <v>58</v>
      </c>
      <c r="E645" s="40" t="s">
        <v>5</v>
      </c>
    </row>
    <row r="646" spans="1:5" ht="12.75">
      <c r="A646" t="s">
        <v>60</v>
      </c>
      <c r="E646" s="39" t="s">
        <v>5</v>
      </c>
    </row>
    <row r="647" spans="1:16" ht="25.5">
      <c r="A647" t="s">
        <v>50</v>
      </c>
      <c s="34" t="s">
        <v>1850</v>
      </c>
      <c s="34" t="s">
        <v>4155</v>
      </c>
      <c s="35" t="s">
        <v>5</v>
      </c>
      <c s="6" t="s">
        <v>4156</v>
      </c>
      <c s="36" t="s">
        <v>214</v>
      </c>
      <c s="37">
        <v>2</v>
      </c>
      <c s="36">
        <v>0</v>
      </c>
      <c s="36">
        <f>ROUND(G647*H647,6)</f>
      </c>
      <c r="L647" s="38">
        <v>0</v>
      </c>
      <c s="32">
        <f>ROUND(ROUND(L647,2)*ROUND(G647,3),2)</f>
      </c>
      <c s="36" t="s">
        <v>178</v>
      </c>
      <c>
        <f>(M647*21)/100</f>
      </c>
      <c t="s">
        <v>28</v>
      </c>
    </row>
    <row r="648" spans="1:5" ht="25.5">
      <c r="A648" s="35" t="s">
        <v>57</v>
      </c>
      <c r="E648" s="39" t="s">
        <v>4156</v>
      </c>
    </row>
    <row r="649" spans="1:5" ht="12.75">
      <c r="A649" s="35" t="s">
        <v>58</v>
      </c>
      <c r="E649" s="40" t="s">
        <v>5</v>
      </c>
    </row>
    <row r="650" spans="1:5" ht="12.75">
      <c r="A650" t="s">
        <v>60</v>
      </c>
      <c r="E650" s="39" t="s">
        <v>5</v>
      </c>
    </row>
    <row r="651" spans="1:16" ht="12.75">
      <c r="A651" t="s">
        <v>50</v>
      </c>
      <c s="34" t="s">
        <v>1855</v>
      </c>
      <c s="34" t="s">
        <v>4157</v>
      </c>
      <c s="35" t="s">
        <v>5</v>
      </c>
      <c s="6" t="s">
        <v>4158</v>
      </c>
      <c s="36" t="s">
        <v>214</v>
      </c>
      <c s="37">
        <v>2</v>
      </c>
      <c s="36">
        <v>0</v>
      </c>
      <c s="36">
        <f>ROUND(G651*H651,6)</f>
      </c>
      <c r="L651" s="38">
        <v>0</v>
      </c>
      <c s="32">
        <f>ROUND(ROUND(L651,2)*ROUND(G651,3),2)</f>
      </c>
      <c s="36" t="s">
        <v>56</v>
      </c>
      <c>
        <f>(M651*21)/100</f>
      </c>
      <c t="s">
        <v>28</v>
      </c>
    </row>
    <row r="652" spans="1:5" ht="12.75">
      <c r="A652" s="35" t="s">
        <v>57</v>
      </c>
      <c r="E652" s="39" t="s">
        <v>4158</v>
      </c>
    </row>
    <row r="653" spans="1:5" ht="12.75">
      <c r="A653" s="35" t="s">
        <v>58</v>
      </c>
      <c r="E653" s="40" t="s">
        <v>5</v>
      </c>
    </row>
    <row r="654" spans="1:5" ht="12.75">
      <c r="A654" t="s">
        <v>60</v>
      </c>
      <c r="E654" s="39" t="s">
        <v>5</v>
      </c>
    </row>
    <row r="655" spans="1:16" ht="12.75">
      <c r="A655" t="s">
        <v>50</v>
      </c>
      <c s="34" t="s">
        <v>1858</v>
      </c>
      <c s="34" t="s">
        <v>4159</v>
      </c>
      <c s="35" t="s">
        <v>5</v>
      </c>
      <c s="6" t="s">
        <v>4160</v>
      </c>
      <c s="36" t="s">
        <v>214</v>
      </c>
      <c s="37">
        <v>2</v>
      </c>
      <c s="36">
        <v>0</v>
      </c>
      <c s="36">
        <f>ROUND(G655*H655,6)</f>
      </c>
      <c r="L655" s="38">
        <v>0</v>
      </c>
      <c s="32">
        <f>ROUND(ROUND(L655,2)*ROUND(G655,3),2)</f>
      </c>
      <c s="36" t="s">
        <v>178</v>
      </c>
      <c>
        <f>(M655*21)/100</f>
      </c>
      <c t="s">
        <v>28</v>
      </c>
    </row>
    <row r="656" spans="1:5" ht="12.75">
      <c r="A656" s="35" t="s">
        <v>57</v>
      </c>
      <c r="E656" s="39" t="s">
        <v>4160</v>
      </c>
    </row>
    <row r="657" spans="1:5" ht="12.75">
      <c r="A657" s="35" t="s">
        <v>58</v>
      </c>
      <c r="E657" s="40" t="s">
        <v>5</v>
      </c>
    </row>
    <row r="658" spans="1:5" ht="12.75">
      <c r="A658" t="s">
        <v>60</v>
      </c>
      <c r="E658" s="39" t="s">
        <v>5</v>
      </c>
    </row>
    <row r="659" spans="1:16" ht="25.5">
      <c r="A659" t="s">
        <v>50</v>
      </c>
      <c s="34" t="s">
        <v>1861</v>
      </c>
      <c s="34" t="s">
        <v>4161</v>
      </c>
      <c s="35" t="s">
        <v>5</v>
      </c>
      <c s="6" t="s">
        <v>4162</v>
      </c>
      <c s="36" t="s">
        <v>214</v>
      </c>
      <c s="37">
        <v>2</v>
      </c>
      <c s="36">
        <v>0</v>
      </c>
      <c s="36">
        <f>ROUND(G659*H659,6)</f>
      </c>
      <c r="L659" s="38">
        <v>0</v>
      </c>
      <c s="32">
        <f>ROUND(ROUND(L659,2)*ROUND(G659,3),2)</f>
      </c>
      <c s="36" t="s">
        <v>56</v>
      </c>
      <c>
        <f>(M659*21)/100</f>
      </c>
      <c t="s">
        <v>28</v>
      </c>
    </row>
    <row r="660" spans="1:5" ht="25.5">
      <c r="A660" s="35" t="s">
        <v>57</v>
      </c>
      <c r="E660" s="39" t="s">
        <v>4162</v>
      </c>
    </row>
    <row r="661" spans="1:5" ht="12.75">
      <c r="A661" s="35" t="s">
        <v>58</v>
      </c>
      <c r="E661" s="40" t="s">
        <v>5</v>
      </c>
    </row>
    <row r="662" spans="1:5" ht="12.75">
      <c r="A662" t="s">
        <v>60</v>
      </c>
      <c r="E662" s="39" t="s">
        <v>5</v>
      </c>
    </row>
    <row r="663" spans="1:16" ht="12.75">
      <c r="A663" t="s">
        <v>50</v>
      </c>
      <c s="34" t="s">
        <v>1867</v>
      </c>
      <c s="34" t="s">
        <v>268</v>
      </c>
      <c s="35" t="s">
        <v>5</v>
      </c>
      <c s="6" t="s">
        <v>4129</v>
      </c>
      <c s="36" t="s">
        <v>214</v>
      </c>
      <c s="37">
        <v>1</v>
      </c>
      <c s="36">
        <v>0</v>
      </c>
      <c s="36">
        <f>ROUND(G663*H663,6)</f>
      </c>
      <c r="L663" s="38">
        <v>0</v>
      </c>
      <c s="32">
        <f>ROUND(ROUND(L663,2)*ROUND(G663,3),2)</f>
      </c>
      <c s="36" t="s">
        <v>56</v>
      </c>
      <c>
        <f>(M663*21)/100</f>
      </c>
      <c t="s">
        <v>28</v>
      </c>
    </row>
    <row r="664" spans="1:5" ht="12.75">
      <c r="A664" s="35" t="s">
        <v>57</v>
      </c>
      <c r="E664" s="39" t="s">
        <v>4129</v>
      </c>
    </row>
    <row r="665" spans="1:5" ht="12.75">
      <c r="A665" s="35" t="s">
        <v>58</v>
      </c>
      <c r="E665" s="40" t="s">
        <v>5</v>
      </c>
    </row>
    <row r="666" spans="1:5" ht="12.75">
      <c r="A666" t="s">
        <v>60</v>
      </c>
      <c r="E666" s="39" t="s">
        <v>5</v>
      </c>
    </row>
    <row r="667" spans="1:16" ht="25.5">
      <c r="A667" t="s">
        <v>50</v>
      </c>
      <c s="34" t="s">
        <v>1871</v>
      </c>
      <c s="34" t="s">
        <v>4134</v>
      </c>
      <c s="35" t="s">
        <v>5</v>
      </c>
      <c s="6" t="s">
        <v>4135</v>
      </c>
      <c s="36" t="s">
        <v>214</v>
      </c>
      <c s="37">
        <v>1</v>
      </c>
      <c s="36">
        <v>0</v>
      </c>
      <c s="36">
        <f>ROUND(G667*H667,6)</f>
      </c>
      <c r="L667" s="38">
        <v>0</v>
      </c>
      <c s="32">
        <f>ROUND(ROUND(L667,2)*ROUND(G667,3),2)</f>
      </c>
      <c s="36" t="s">
        <v>178</v>
      </c>
      <c>
        <f>(M667*21)/100</f>
      </c>
      <c t="s">
        <v>28</v>
      </c>
    </row>
    <row r="668" spans="1:5" ht="25.5">
      <c r="A668" s="35" t="s">
        <v>57</v>
      </c>
      <c r="E668" s="39" t="s">
        <v>4135</v>
      </c>
    </row>
    <row r="669" spans="1:5" ht="12.75">
      <c r="A669" s="35" t="s">
        <v>58</v>
      </c>
      <c r="E669" s="40" t="s">
        <v>5</v>
      </c>
    </row>
    <row r="670" spans="1:5" ht="12.75">
      <c r="A670" t="s">
        <v>60</v>
      </c>
      <c r="E670" s="39" t="s">
        <v>5</v>
      </c>
    </row>
    <row r="671" spans="1:16" ht="25.5">
      <c r="A671" t="s">
        <v>50</v>
      </c>
      <c s="34" t="s">
        <v>1875</v>
      </c>
      <c s="34" t="s">
        <v>4163</v>
      </c>
      <c s="35" t="s">
        <v>5</v>
      </c>
      <c s="6" t="s">
        <v>4102</v>
      </c>
      <c s="36" t="s">
        <v>214</v>
      </c>
      <c s="37">
        <v>1</v>
      </c>
      <c s="36">
        <v>0</v>
      </c>
      <c s="36">
        <f>ROUND(G671*H671,6)</f>
      </c>
      <c r="L671" s="38">
        <v>0</v>
      </c>
      <c s="32">
        <f>ROUND(ROUND(L671,2)*ROUND(G671,3),2)</f>
      </c>
      <c s="36" t="s">
        <v>56</v>
      </c>
      <c>
        <f>(M671*21)/100</f>
      </c>
      <c t="s">
        <v>28</v>
      </c>
    </row>
    <row r="672" spans="1:5" ht="25.5">
      <c r="A672" s="35" t="s">
        <v>57</v>
      </c>
      <c r="E672" s="39" t="s">
        <v>4102</v>
      </c>
    </row>
    <row r="673" spans="1:5" ht="12.75">
      <c r="A673" s="35" t="s">
        <v>58</v>
      </c>
      <c r="E673" s="40" t="s">
        <v>5</v>
      </c>
    </row>
    <row r="674" spans="1:5" ht="12.75">
      <c r="A674" t="s">
        <v>60</v>
      </c>
      <c r="E674" s="39" t="s">
        <v>5</v>
      </c>
    </row>
    <row r="675" spans="1:16" ht="12.75">
      <c r="A675" t="s">
        <v>50</v>
      </c>
      <c s="34" t="s">
        <v>1879</v>
      </c>
      <c s="34" t="s">
        <v>4164</v>
      </c>
      <c s="35" t="s">
        <v>5</v>
      </c>
      <c s="6" t="s">
        <v>4104</v>
      </c>
      <c s="36" t="s">
        <v>214</v>
      </c>
      <c s="37">
        <v>1</v>
      </c>
      <c s="36">
        <v>0</v>
      </c>
      <c s="36">
        <f>ROUND(G675*H675,6)</f>
      </c>
      <c r="L675" s="38">
        <v>0</v>
      </c>
      <c s="32">
        <f>ROUND(ROUND(L675,2)*ROUND(G675,3),2)</f>
      </c>
      <c s="36" t="s">
        <v>56</v>
      </c>
      <c>
        <f>(M675*21)/100</f>
      </c>
      <c t="s">
        <v>28</v>
      </c>
    </row>
    <row r="676" spans="1:5" ht="12.75">
      <c r="A676" s="35" t="s">
        <v>57</v>
      </c>
      <c r="E676" s="39" t="s">
        <v>4104</v>
      </c>
    </row>
    <row r="677" spans="1:5" ht="12.75">
      <c r="A677" s="35" t="s">
        <v>58</v>
      </c>
      <c r="E677" s="40" t="s">
        <v>5</v>
      </c>
    </row>
    <row r="678" spans="1:5" ht="12.75">
      <c r="A678" t="s">
        <v>60</v>
      </c>
      <c r="E678" s="39" t="s">
        <v>5</v>
      </c>
    </row>
    <row r="679" spans="1:16" ht="12.75">
      <c r="A679" t="s">
        <v>50</v>
      </c>
      <c s="34" t="s">
        <v>1883</v>
      </c>
      <c s="34" t="s">
        <v>4165</v>
      </c>
      <c s="35" t="s">
        <v>5</v>
      </c>
      <c s="6" t="s">
        <v>4106</v>
      </c>
      <c s="36" t="s">
        <v>214</v>
      </c>
      <c s="37">
        <v>3</v>
      </c>
      <c s="36">
        <v>0</v>
      </c>
      <c s="36">
        <f>ROUND(G679*H679,6)</f>
      </c>
      <c r="L679" s="38">
        <v>0</v>
      </c>
      <c s="32">
        <f>ROUND(ROUND(L679,2)*ROUND(G679,3),2)</f>
      </c>
      <c s="36" t="s">
        <v>56</v>
      </c>
      <c>
        <f>(M679*21)/100</f>
      </c>
      <c t="s">
        <v>28</v>
      </c>
    </row>
    <row r="680" spans="1:5" ht="12.75">
      <c r="A680" s="35" t="s">
        <v>57</v>
      </c>
      <c r="E680" s="39" t="s">
        <v>4106</v>
      </c>
    </row>
    <row r="681" spans="1:5" ht="12.75">
      <c r="A681" s="35" t="s">
        <v>58</v>
      </c>
      <c r="E681" s="40" t="s">
        <v>5</v>
      </c>
    </row>
    <row r="682" spans="1:5" ht="12.75">
      <c r="A682" t="s">
        <v>60</v>
      </c>
      <c r="E682" s="39" t="s">
        <v>5</v>
      </c>
    </row>
    <row r="683" spans="1:13" ht="12.75">
      <c r="A683" t="s">
        <v>47</v>
      </c>
      <c r="C683" s="31" t="s">
        <v>4176</v>
      </c>
      <c r="E683" s="33" t="s">
        <v>4177</v>
      </c>
      <c r="J683" s="32">
        <f>0</f>
      </c>
      <c s="32">
        <f>0</f>
      </c>
      <c s="32">
        <f>0+L684+L688+L692+L696</f>
      </c>
      <c s="32">
        <f>0+M684+M688+M692+M696</f>
      </c>
    </row>
    <row r="684" spans="1:16" ht="12.75">
      <c r="A684" t="s">
        <v>50</v>
      </c>
      <c s="34" t="s">
        <v>1886</v>
      </c>
      <c s="34" t="s">
        <v>4115</v>
      </c>
      <c s="35" t="s">
        <v>5</v>
      </c>
      <c s="6" t="s">
        <v>4116</v>
      </c>
      <c s="36" t="s">
        <v>214</v>
      </c>
      <c s="37">
        <v>2</v>
      </c>
      <c s="36">
        <v>0</v>
      </c>
      <c s="36">
        <f>ROUND(G684*H684,6)</f>
      </c>
      <c r="L684" s="38">
        <v>0</v>
      </c>
      <c s="32">
        <f>ROUND(ROUND(L684,2)*ROUND(G684,3),2)</f>
      </c>
      <c s="36" t="s">
        <v>178</v>
      </c>
      <c>
        <f>(M684*21)/100</f>
      </c>
      <c t="s">
        <v>28</v>
      </c>
    </row>
    <row r="685" spans="1:5" ht="12.75">
      <c r="A685" s="35" t="s">
        <v>57</v>
      </c>
      <c r="E685" s="39" t="s">
        <v>4116</v>
      </c>
    </row>
    <row r="686" spans="1:5" ht="12.75">
      <c r="A686" s="35" t="s">
        <v>58</v>
      </c>
      <c r="E686" s="40" t="s">
        <v>5</v>
      </c>
    </row>
    <row r="687" spans="1:5" ht="12.75">
      <c r="A687" t="s">
        <v>60</v>
      </c>
      <c r="E687" s="39" t="s">
        <v>5</v>
      </c>
    </row>
    <row r="688" spans="1:16" ht="12.75">
      <c r="A688" t="s">
        <v>50</v>
      </c>
      <c s="34" t="s">
        <v>1890</v>
      </c>
      <c s="34" t="s">
        <v>4117</v>
      </c>
      <c s="35" t="s">
        <v>5</v>
      </c>
      <c s="6" t="s">
        <v>4118</v>
      </c>
      <c s="36" t="s">
        <v>214</v>
      </c>
      <c s="37">
        <v>2</v>
      </c>
      <c s="36">
        <v>0</v>
      </c>
      <c s="36">
        <f>ROUND(G688*H688,6)</f>
      </c>
      <c r="L688" s="38">
        <v>0</v>
      </c>
      <c s="32">
        <f>ROUND(ROUND(L688,2)*ROUND(G688,3),2)</f>
      </c>
      <c s="36" t="s">
        <v>56</v>
      </c>
      <c>
        <f>(M688*21)/100</f>
      </c>
      <c t="s">
        <v>28</v>
      </c>
    </row>
    <row r="689" spans="1:5" ht="12.75">
      <c r="A689" s="35" t="s">
        <v>57</v>
      </c>
      <c r="E689" s="39" t="s">
        <v>4118</v>
      </c>
    </row>
    <row r="690" spans="1:5" ht="12.75">
      <c r="A690" s="35" t="s">
        <v>58</v>
      </c>
      <c r="E690" s="40" t="s">
        <v>5</v>
      </c>
    </row>
    <row r="691" spans="1:5" ht="12.75">
      <c r="A691" t="s">
        <v>60</v>
      </c>
      <c r="E691" s="39" t="s">
        <v>5</v>
      </c>
    </row>
    <row r="692" spans="1:16" ht="12.75">
      <c r="A692" t="s">
        <v>50</v>
      </c>
      <c s="34" t="s">
        <v>1894</v>
      </c>
      <c s="34" t="s">
        <v>4178</v>
      </c>
      <c s="35" t="s">
        <v>5</v>
      </c>
      <c s="6" t="s">
        <v>4129</v>
      </c>
      <c s="36" t="s">
        <v>214</v>
      </c>
      <c s="37">
        <v>1</v>
      </c>
      <c s="36">
        <v>0</v>
      </c>
      <c s="36">
        <f>ROUND(G692*H692,6)</f>
      </c>
      <c r="L692" s="38">
        <v>0</v>
      </c>
      <c s="32">
        <f>ROUND(ROUND(L692,2)*ROUND(G692,3),2)</f>
      </c>
      <c s="36" t="s">
        <v>56</v>
      </c>
      <c>
        <f>(M692*21)/100</f>
      </c>
      <c t="s">
        <v>28</v>
      </c>
    </row>
    <row r="693" spans="1:5" ht="12.75">
      <c r="A693" s="35" t="s">
        <v>57</v>
      </c>
      <c r="E693" s="39" t="s">
        <v>4129</v>
      </c>
    </row>
    <row r="694" spans="1:5" ht="12.75">
      <c r="A694" s="35" t="s">
        <v>58</v>
      </c>
      <c r="E694" s="40" t="s">
        <v>5</v>
      </c>
    </row>
    <row r="695" spans="1:5" ht="12.75">
      <c r="A695" t="s">
        <v>60</v>
      </c>
      <c r="E695" s="39" t="s">
        <v>5</v>
      </c>
    </row>
    <row r="696" spans="1:16" ht="25.5">
      <c r="A696" t="s">
        <v>50</v>
      </c>
      <c s="34" t="s">
        <v>1898</v>
      </c>
      <c s="34" t="s">
        <v>4134</v>
      </c>
      <c s="35" t="s">
        <v>5</v>
      </c>
      <c s="6" t="s">
        <v>4135</v>
      </c>
      <c s="36" t="s">
        <v>214</v>
      </c>
      <c s="37">
        <v>1</v>
      </c>
      <c s="36">
        <v>0</v>
      </c>
      <c s="36">
        <f>ROUND(G696*H696,6)</f>
      </c>
      <c r="L696" s="38">
        <v>0</v>
      </c>
      <c s="32">
        <f>ROUND(ROUND(L696,2)*ROUND(G696,3),2)</f>
      </c>
      <c s="36" t="s">
        <v>178</v>
      </c>
      <c>
        <f>(M696*21)/100</f>
      </c>
      <c t="s">
        <v>28</v>
      </c>
    </row>
    <row r="697" spans="1:5" ht="25.5">
      <c r="A697" s="35" t="s">
        <v>57</v>
      </c>
      <c r="E697" s="39" t="s">
        <v>4135</v>
      </c>
    </row>
    <row r="698" spans="1:5" ht="12.75">
      <c r="A698" s="35" t="s">
        <v>58</v>
      </c>
      <c r="E698" s="40" t="s">
        <v>5</v>
      </c>
    </row>
    <row r="699" spans="1:5" ht="12.75">
      <c r="A699" t="s">
        <v>60</v>
      </c>
      <c r="E699" s="39" t="s">
        <v>5</v>
      </c>
    </row>
    <row r="700" spans="1:13" ht="12.75">
      <c r="A700" t="s">
        <v>47</v>
      </c>
      <c r="C700" s="31" t="s">
        <v>4179</v>
      </c>
      <c r="E700" s="33" t="s">
        <v>4180</v>
      </c>
      <c r="J700" s="32">
        <f>0</f>
      </c>
      <c s="32">
        <f>0</f>
      </c>
      <c s="32">
        <f>0+L701+L705+L709+L713+L717+L721+L725+L729+L733+L737+L741+L745+L749+L753+L757+L761+L765+L769</f>
      </c>
      <c s="32">
        <f>0+M701+M705+M709+M713+M717+M721+M725+M729+M733+M737+M741+M745+M749+M753+M757+M761+M765+M769</f>
      </c>
    </row>
    <row r="701" spans="1:16" ht="12.75">
      <c r="A701" t="s">
        <v>50</v>
      </c>
      <c s="34" t="s">
        <v>1902</v>
      </c>
      <c s="34" t="s">
        <v>4107</v>
      </c>
      <c s="35" t="s">
        <v>5</v>
      </c>
      <c s="6" t="s">
        <v>4108</v>
      </c>
      <c s="36" t="s">
        <v>214</v>
      </c>
      <c s="37">
        <v>1</v>
      </c>
      <c s="36">
        <v>0</v>
      </c>
      <c s="36">
        <f>ROUND(G701*H701,6)</f>
      </c>
      <c r="L701" s="38">
        <v>0</v>
      </c>
      <c s="32">
        <f>ROUND(ROUND(L701,2)*ROUND(G701,3),2)</f>
      </c>
      <c s="36" t="s">
        <v>178</v>
      </c>
      <c>
        <f>(M701*21)/100</f>
      </c>
      <c t="s">
        <v>28</v>
      </c>
    </row>
    <row r="702" spans="1:5" ht="12.75">
      <c r="A702" s="35" t="s">
        <v>57</v>
      </c>
      <c r="E702" s="39" t="s">
        <v>4108</v>
      </c>
    </row>
    <row r="703" spans="1:5" ht="12.75">
      <c r="A703" s="35" t="s">
        <v>58</v>
      </c>
      <c r="E703" s="40" t="s">
        <v>5</v>
      </c>
    </row>
    <row r="704" spans="1:5" ht="12.75">
      <c r="A704" t="s">
        <v>60</v>
      </c>
      <c r="E704" s="39" t="s">
        <v>5</v>
      </c>
    </row>
    <row r="705" spans="1:16" ht="12.75">
      <c r="A705" t="s">
        <v>50</v>
      </c>
      <c s="34" t="s">
        <v>1905</v>
      </c>
      <c s="34" t="s">
        <v>4109</v>
      </c>
      <c s="35" t="s">
        <v>5</v>
      </c>
      <c s="6" t="s">
        <v>4110</v>
      </c>
      <c s="36" t="s">
        <v>214</v>
      </c>
      <c s="37">
        <v>1</v>
      </c>
      <c s="36">
        <v>0</v>
      </c>
      <c s="36">
        <f>ROUND(G705*H705,6)</f>
      </c>
      <c r="L705" s="38">
        <v>0</v>
      </c>
      <c s="32">
        <f>ROUND(ROUND(L705,2)*ROUND(G705,3),2)</f>
      </c>
      <c s="36" t="s">
        <v>56</v>
      </c>
      <c>
        <f>(M705*21)/100</f>
      </c>
      <c t="s">
        <v>28</v>
      </c>
    </row>
    <row r="706" spans="1:5" ht="12.75">
      <c r="A706" s="35" t="s">
        <v>57</v>
      </c>
      <c r="E706" s="39" t="s">
        <v>4110</v>
      </c>
    </row>
    <row r="707" spans="1:5" ht="12.75">
      <c r="A707" s="35" t="s">
        <v>58</v>
      </c>
      <c r="E707" s="40" t="s">
        <v>5</v>
      </c>
    </row>
    <row r="708" spans="1:5" ht="12.75">
      <c r="A708" t="s">
        <v>60</v>
      </c>
      <c r="E708" s="39" t="s">
        <v>5</v>
      </c>
    </row>
    <row r="709" spans="1:16" ht="25.5">
      <c r="A709" t="s">
        <v>50</v>
      </c>
      <c s="34" t="s">
        <v>1907</v>
      </c>
      <c s="34" t="s">
        <v>4111</v>
      </c>
      <c s="35" t="s">
        <v>5</v>
      </c>
      <c s="6" t="s">
        <v>4112</v>
      </c>
      <c s="36" t="s">
        <v>214</v>
      </c>
      <c s="37">
        <v>1</v>
      </c>
      <c s="36">
        <v>0</v>
      </c>
      <c s="36">
        <f>ROUND(G709*H709,6)</f>
      </c>
      <c r="L709" s="38">
        <v>0</v>
      </c>
      <c s="32">
        <f>ROUND(ROUND(L709,2)*ROUND(G709,3),2)</f>
      </c>
      <c s="36" t="s">
        <v>178</v>
      </c>
      <c>
        <f>(M709*21)/100</f>
      </c>
      <c t="s">
        <v>28</v>
      </c>
    </row>
    <row r="710" spans="1:5" ht="25.5">
      <c r="A710" s="35" t="s">
        <v>57</v>
      </c>
      <c r="E710" s="39" t="s">
        <v>4112</v>
      </c>
    </row>
    <row r="711" spans="1:5" ht="12.75">
      <c r="A711" s="35" t="s">
        <v>58</v>
      </c>
      <c r="E711" s="40" t="s">
        <v>5</v>
      </c>
    </row>
    <row r="712" spans="1:5" ht="12.75">
      <c r="A712" t="s">
        <v>60</v>
      </c>
      <c r="E712" s="39" t="s">
        <v>5</v>
      </c>
    </row>
    <row r="713" spans="1:16" ht="12.75">
      <c r="A713" t="s">
        <v>50</v>
      </c>
      <c s="34" t="s">
        <v>1909</v>
      </c>
      <c s="34" t="s">
        <v>4113</v>
      </c>
      <c s="35" t="s">
        <v>5</v>
      </c>
      <c s="6" t="s">
        <v>4114</v>
      </c>
      <c s="36" t="s">
        <v>214</v>
      </c>
      <c s="37">
        <v>1</v>
      </c>
      <c s="36">
        <v>0</v>
      </c>
      <c s="36">
        <f>ROUND(G713*H713,6)</f>
      </c>
      <c r="L713" s="38">
        <v>0</v>
      </c>
      <c s="32">
        <f>ROUND(ROUND(L713,2)*ROUND(G713,3),2)</f>
      </c>
      <c s="36" t="s">
        <v>56</v>
      </c>
      <c>
        <f>(M713*21)/100</f>
      </c>
      <c t="s">
        <v>28</v>
      </c>
    </row>
    <row r="714" spans="1:5" ht="12.75">
      <c r="A714" s="35" t="s">
        <v>57</v>
      </c>
      <c r="E714" s="39" t="s">
        <v>4114</v>
      </c>
    </row>
    <row r="715" spans="1:5" ht="12.75">
      <c r="A715" s="35" t="s">
        <v>58</v>
      </c>
      <c r="E715" s="40" t="s">
        <v>5</v>
      </c>
    </row>
    <row r="716" spans="1:5" ht="12.75">
      <c r="A716" t="s">
        <v>60</v>
      </c>
      <c r="E716" s="39" t="s">
        <v>5</v>
      </c>
    </row>
    <row r="717" spans="1:16" ht="12.75">
      <c r="A717" t="s">
        <v>50</v>
      </c>
      <c s="34" t="s">
        <v>1912</v>
      </c>
      <c s="34" t="s">
        <v>4115</v>
      </c>
      <c s="35" t="s">
        <v>5</v>
      </c>
      <c s="6" t="s">
        <v>4116</v>
      </c>
      <c s="36" t="s">
        <v>214</v>
      </c>
      <c s="37">
        <v>7</v>
      </c>
      <c s="36">
        <v>0</v>
      </c>
      <c s="36">
        <f>ROUND(G717*H717,6)</f>
      </c>
      <c r="L717" s="38">
        <v>0</v>
      </c>
      <c s="32">
        <f>ROUND(ROUND(L717,2)*ROUND(G717,3),2)</f>
      </c>
      <c s="36" t="s">
        <v>178</v>
      </c>
      <c>
        <f>(M717*21)/100</f>
      </c>
      <c t="s">
        <v>28</v>
      </c>
    </row>
    <row r="718" spans="1:5" ht="12.75">
      <c r="A718" s="35" t="s">
        <v>57</v>
      </c>
      <c r="E718" s="39" t="s">
        <v>4116</v>
      </c>
    </row>
    <row r="719" spans="1:5" ht="12.75">
      <c r="A719" s="35" t="s">
        <v>58</v>
      </c>
      <c r="E719" s="40" t="s">
        <v>5</v>
      </c>
    </row>
    <row r="720" spans="1:5" ht="12.75">
      <c r="A720" t="s">
        <v>60</v>
      </c>
      <c r="E720" s="39" t="s">
        <v>5</v>
      </c>
    </row>
    <row r="721" spans="1:16" ht="12.75">
      <c r="A721" t="s">
        <v>50</v>
      </c>
      <c s="34" t="s">
        <v>1916</v>
      </c>
      <c s="34" t="s">
        <v>4117</v>
      </c>
      <c s="35" t="s">
        <v>5</v>
      </c>
      <c s="6" t="s">
        <v>4118</v>
      </c>
      <c s="36" t="s">
        <v>214</v>
      </c>
      <c s="37">
        <v>6</v>
      </c>
      <c s="36">
        <v>0</v>
      </c>
      <c s="36">
        <f>ROUND(G721*H721,6)</f>
      </c>
      <c r="L721" s="38">
        <v>0</v>
      </c>
      <c s="32">
        <f>ROUND(ROUND(L721,2)*ROUND(G721,3),2)</f>
      </c>
      <c s="36" t="s">
        <v>56</v>
      </c>
      <c>
        <f>(M721*21)/100</f>
      </c>
      <c t="s">
        <v>28</v>
      </c>
    </row>
    <row r="722" spans="1:5" ht="12.75">
      <c r="A722" s="35" t="s">
        <v>57</v>
      </c>
      <c r="E722" s="39" t="s">
        <v>4118</v>
      </c>
    </row>
    <row r="723" spans="1:5" ht="12.75">
      <c r="A723" s="35" t="s">
        <v>58</v>
      </c>
      <c r="E723" s="40" t="s">
        <v>5</v>
      </c>
    </row>
    <row r="724" spans="1:5" ht="12.75">
      <c r="A724" t="s">
        <v>60</v>
      </c>
      <c r="E724" s="39" t="s">
        <v>5</v>
      </c>
    </row>
    <row r="725" spans="1:16" ht="12.75">
      <c r="A725" t="s">
        <v>50</v>
      </c>
      <c s="34" t="s">
        <v>1919</v>
      </c>
      <c s="34" t="s">
        <v>4119</v>
      </c>
      <c s="35" t="s">
        <v>5</v>
      </c>
      <c s="6" t="s">
        <v>4120</v>
      </c>
      <c s="36" t="s">
        <v>214</v>
      </c>
      <c s="37">
        <v>1</v>
      </c>
      <c s="36">
        <v>0</v>
      </c>
      <c s="36">
        <f>ROUND(G725*H725,6)</f>
      </c>
      <c r="L725" s="38">
        <v>0</v>
      </c>
      <c s="32">
        <f>ROUND(ROUND(L725,2)*ROUND(G725,3),2)</f>
      </c>
      <c s="36" t="s">
        <v>56</v>
      </c>
      <c>
        <f>(M725*21)/100</f>
      </c>
      <c t="s">
        <v>28</v>
      </c>
    </row>
    <row r="726" spans="1:5" ht="12.75">
      <c r="A726" s="35" t="s">
        <v>57</v>
      </c>
      <c r="E726" s="39" t="s">
        <v>4120</v>
      </c>
    </row>
    <row r="727" spans="1:5" ht="12.75">
      <c r="A727" s="35" t="s">
        <v>58</v>
      </c>
      <c r="E727" s="40" t="s">
        <v>5</v>
      </c>
    </row>
    <row r="728" spans="1:5" ht="12.75">
      <c r="A728" t="s">
        <v>60</v>
      </c>
      <c r="E728" s="39" t="s">
        <v>5</v>
      </c>
    </row>
    <row r="729" spans="1:16" ht="12.75">
      <c r="A729" t="s">
        <v>50</v>
      </c>
      <c s="34" t="s">
        <v>1924</v>
      </c>
      <c s="34" t="s">
        <v>4121</v>
      </c>
      <c s="35" t="s">
        <v>5</v>
      </c>
      <c s="6" t="s">
        <v>4122</v>
      </c>
      <c s="36" t="s">
        <v>214</v>
      </c>
      <c s="37">
        <v>1</v>
      </c>
      <c s="36">
        <v>0</v>
      </c>
      <c s="36">
        <f>ROUND(G729*H729,6)</f>
      </c>
      <c r="L729" s="38">
        <v>0</v>
      </c>
      <c s="32">
        <f>ROUND(ROUND(L729,2)*ROUND(G729,3),2)</f>
      </c>
      <c s="36" t="s">
        <v>178</v>
      </c>
      <c>
        <f>(M729*21)/100</f>
      </c>
      <c t="s">
        <v>28</v>
      </c>
    </row>
    <row r="730" spans="1:5" ht="12.75">
      <c r="A730" s="35" t="s">
        <v>57</v>
      </c>
      <c r="E730" s="39" t="s">
        <v>4122</v>
      </c>
    </row>
    <row r="731" spans="1:5" ht="12.75">
      <c r="A731" s="35" t="s">
        <v>58</v>
      </c>
      <c r="E731" s="40" t="s">
        <v>5</v>
      </c>
    </row>
    <row r="732" spans="1:5" ht="12.75">
      <c r="A732" t="s">
        <v>60</v>
      </c>
      <c r="E732" s="39" t="s">
        <v>5</v>
      </c>
    </row>
    <row r="733" spans="1:16" ht="12.75">
      <c r="A733" t="s">
        <v>50</v>
      </c>
      <c s="34" t="s">
        <v>1927</v>
      </c>
      <c s="34" t="s">
        <v>4123</v>
      </c>
      <c s="35" t="s">
        <v>5</v>
      </c>
      <c s="6" t="s">
        <v>4124</v>
      </c>
      <c s="36" t="s">
        <v>214</v>
      </c>
      <c s="37">
        <v>1</v>
      </c>
      <c s="36">
        <v>0</v>
      </c>
      <c s="36">
        <f>ROUND(G733*H733,6)</f>
      </c>
      <c r="L733" s="38">
        <v>0</v>
      </c>
      <c s="32">
        <f>ROUND(ROUND(L733,2)*ROUND(G733,3),2)</f>
      </c>
      <c s="36" t="s">
        <v>56</v>
      </c>
      <c>
        <f>(M733*21)/100</f>
      </c>
      <c t="s">
        <v>28</v>
      </c>
    </row>
    <row r="734" spans="1:5" ht="12.75">
      <c r="A734" s="35" t="s">
        <v>57</v>
      </c>
      <c r="E734" s="39" t="s">
        <v>4124</v>
      </c>
    </row>
    <row r="735" spans="1:5" ht="12.75">
      <c r="A735" s="35" t="s">
        <v>58</v>
      </c>
      <c r="E735" s="40" t="s">
        <v>5</v>
      </c>
    </row>
    <row r="736" spans="1:5" ht="12.75">
      <c r="A736" t="s">
        <v>60</v>
      </c>
      <c r="E736" s="39" t="s">
        <v>5</v>
      </c>
    </row>
    <row r="737" spans="1:16" ht="12.75">
      <c r="A737" t="s">
        <v>50</v>
      </c>
      <c s="34" t="s">
        <v>1931</v>
      </c>
      <c s="34" t="s">
        <v>4125</v>
      </c>
      <c s="35" t="s">
        <v>5</v>
      </c>
      <c s="6" t="s">
        <v>4126</v>
      </c>
      <c s="36" t="s">
        <v>214</v>
      </c>
      <c s="37">
        <v>5</v>
      </c>
      <c s="36">
        <v>0</v>
      </c>
      <c s="36">
        <f>ROUND(G737*H737,6)</f>
      </c>
      <c r="L737" s="38">
        <v>0</v>
      </c>
      <c s="32">
        <f>ROUND(ROUND(L737,2)*ROUND(G737,3),2)</f>
      </c>
      <c s="36" t="s">
        <v>178</v>
      </c>
      <c>
        <f>(M737*21)/100</f>
      </c>
      <c t="s">
        <v>28</v>
      </c>
    </row>
    <row r="738" spans="1:5" ht="12.75">
      <c r="A738" s="35" t="s">
        <v>57</v>
      </c>
      <c r="E738" s="39" t="s">
        <v>4126</v>
      </c>
    </row>
    <row r="739" spans="1:5" ht="12.75">
      <c r="A739" s="35" t="s">
        <v>58</v>
      </c>
      <c r="E739" s="40" t="s">
        <v>5</v>
      </c>
    </row>
    <row r="740" spans="1:5" ht="12.75">
      <c r="A740" t="s">
        <v>60</v>
      </c>
      <c r="E740" s="39" t="s">
        <v>5</v>
      </c>
    </row>
    <row r="741" spans="1:16" ht="25.5">
      <c r="A741" t="s">
        <v>50</v>
      </c>
      <c s="34" t="s">
        <v>1935</v>
      </c>
      <c s="34" t="s">
        <v>4127</v>
      </c>
      <c s="35" t="s">
        <v>5</v>
      </c>
      <c s="6" t="s">
        <v>4128</v>
      </c>
      <c s="36" t="s">
        <v>214</v>
      </c>
      <c s="37">
        <v>5</v>
      </c>
      <c s="36">
        <v>0</v>
      </c>
      <c s="36">
        <f>ROUND(G741*H741,6)</f>
      </c>
      <c r="L741" s="38">
        <v>0</v>
      </c>
      <c s="32">
        <f>ROUND(ROUND(L741,2)*ROUND(G741,3),2)</f>
      </c>
      <c s="36" t="s">
        <v>56</v>
      </c>
      <c>
        <f>(M741*21)/100</f>
      </c>
      <c t="s">
        <v>28</v>
      </c>
    </row>
    <row r="742" spans="1:5" ht="25.5">
      <c r="A742" s="35" t="s">
        <v>57</v>
      </c>
      <c r="E742" s="39" t="s">
        <v>4128</v>
      </c>
    </row>
    <row r="743" spans="1:5" ht="12.75">
      <c r="A743" s="35" t="s">
        <v>58</v>
      </c>
      <c r="E743" s="40" t="s">
        <v>5</v>
      </c>
    </row>
    <row r="744" spans="1:5" ht="12.75">
      <c r="A744" t="s">
        <v>60</v>
      </c>
      <c r="E744" s="39" t="s">
        <v>5</v>
      </c>
    </row>
    <row r="745" spans="1:16" ht="12.75">
      <c r="A745" t="s">
        <v>50</v>
      </c>
      <c s="34" t="s">
        <v>1939</v>
      </c>
      <c s="34" t="s">
        <v>268</v>
      </c>
      <c s="35" t="s">
        <v>5</v>
      </c>
      <c s="6" t="s">
        <v>4129</v>
      </c>
      <c s="36" t="s">
        <v>214</v>
      </c>
      <c s="37">
        <v>1</v>
      </c>
      <c s="36">
        <v>0</v>
      </c>
      <c s="36">
        <f>ROUND(G745*H745,6)</f>
      </c>
      <c r="L745" s="38">
        <v>0</v>
      </c>
      <c s="32">
        <f>ROUND(ROUND(L745,2)*ROUND(G745,3),2)</f>
      </c>
      <c s="36" t="s">
        <v>56</v>
      </c>
      <c>
        <f>(M745*21)/100</f>
      </c>
      <c t="s">
        <v>28</v>
      </c>
    </row>
    <row r="746" spans="1:5" ht="12.75">
      <c r="A746" s="35" t="s">
        <v>57</v>
      </c>
      <c r="E746" s="39" t="s">
        <v>4129</v>
      </c>
    </row>
    <row r="747" spans="1:5" ht="12.75">
      <c r="A747" s="35" t="s">
        <v>58</v>
      </c>
      <c r="E747" s="40" t="s">
        <v>5</v>
      </c>
    </row>
    <row r="748" spans="1:5" ht="12.75">
      <c r="A748" t="s">
        <v>60</v>
      </c>
      <c r="E748" s="39" t="s">
        <v>5</v>
      </c>
    </row>
    <row r="749" spans="1:16" ht="25.5">
      <c r="A749" t="s">
        <v>50</v>
      </c>
      <c s="34" t="s">
        <v>1940</v>
      </c>
      <c s="34" t="s">
        <v>4130</v>
      </c>
      <c s="35" t="s">
        <v>5</v>
      </c>
      <c s="6" t="s">
        <v>4131</v>
      </c>
      <c s="36" t="s">
        <v>214</v>
      </c>
      <c s="37">
        <v>1</v>
      </c>
      <c s="36">
        <v>0</v>
      </c>
      <c s="36">
        <f>ROUND(G749*H749,6)</f>
      </c>
      <c r="L749" s="38">
        <v>0</v>
      </c>
      <c s="32">
        <f>ROUND(ROUND(L749,2)*ROUND(G749,3),2)</f>
      </c>
      <c s="36" t="s">
        <v>178</v>
      </c>
      <c>
        <f>(M749*21)/100</f>
      </c>
      <c t="s">
        <v>28</v>
      </c>
    </row>
    <row r="750" spans="1:5" ht="25.5">
      <c r="A750" s="35" t="s">
        <v>57</v>
      </c>
      <c r="E750" s="39" t="s">
        <v>4131</v>
      </c>
    </row>
    <row r="751" spans="1:5" ht="12.75">
      <c r="A751" s="35" t="s">
        <v>58</v>
      </c>
      <c r="E751" s="40" t="s">
        <v>5</v>
      </c>
    </row>
    <row r="752" spans="1:5" ht="12.75">
      <c r="A752" t="s">
        <v>60</v>
      </c>
      <c r="E752" s="39" t="s">
        <v>5</v>
      </c>
    </row>
    <row r="753" spans="1:16" ht="12.75">
      <c r="A753" t="s">
        <v>50</v>
      </c>
      <c s="34" t="s">
        <v>1944</v>
      </c>
      <c s="34" t="s">
        <v>4132</v>
      </c>
      <c s="35" t="s">
        <v>5</v>
      </c>
      <c s="6" t="s">
        <v>4133</v>
      </c>
      <c s="36" t="s">
        <v>214</v>
      </c>
      <c s="37">
        <v>1</v>
      </c>
      <c s="36">
        <v>0</v>
      </c>
      <c s="36">
        <f>ROUND(G753*H753,6)</f>
      </c>
      <c r="L753" s="38">
        <v>0</v>
      </c>
      <c s="32">
        <f>ROUND(ROUND(L753,2)*ROUND(G753,3),2)</f>
      </c>
      <c s="36" t="s">
        <v>56</v>
      </c>
      <c>
        <f>(M753*21)/100</f>
      </c>
      <c t="s">
        <v>28</v>
      </c>
    </row>
    <row r="754" spans="1:5" ht="12.75">
      <c r="A754" s="35" t="s">
        <v>57</v>
      </c>
      <c r="E754" s="39" t="s">
        <v>4133</v>
      </c>
    </row>
    <row r="755" spans="1:5" ht="12.75">
      <c r="A755" s="35" t="s">
        <v>58</v>
      </c>
      <c r="E755" s="40" t="s">
        <v>5</v>
      </c>
    </row>
    <row r="756" spans="1:5" ht="12.75">
      <c r="A756" t="s">
        <v>60</v>
      </c>
      <c r="E756" s="39" t="s">
        <v>5</v>
      </c>
    </row>
    <row r="757" spans="1:16" ht="25.5">
      <c r="A757" t="s">
        <v>50</v>
      </c>
      <c s="34" t="s">
        <v>1948</v>
      </c>
      <c s="34" t="s">
        <v>4134</v>
      </c>
      <c s="35" t="s">
        <v>5</v>
      </c>
      <c s="6" t="s">
        <v>4135</v>
      </c>
      <c s="36" t="s">
        <v>214</v>
      </c>
      <c s="37">
        <v>1</v>
      </c>
      <c s="36">
        <v>0</v>
      </c>
      <c s="36">
        <f>ROUND(G757*H757,6)</f>
      </c>
      <c r="L757" s="38">
        <v>0</v>
      </c>
      <c s="32">
        <f>ROUND(ROUND(L757,2)*ROUND(G757,3),2)</f>
      </c>
      <c s="36" t="s">
        <v>178</v>
      </c>
      <c>
        <f>(M757*21)/100</f>
      </c>
      <c t="s">
        <v>28</v>
      </c>
    </row>
    <row r="758" spans="1:5" ht="25.5">
      <c r="A758" s="35" t="s">
        <v>57</v>
      </c>
      <c r="E758" s="39" t="s">
        <v>4135</v>
      </c>
    </row>
    <row r="759" spans="1:5" ht="12.75">
      <c r="A759" s="35" t="s">
        <v>58</v>
      </c>
      <c r="E759" s="40" t="s">
        <v>5</v>
      </c>
    </row>
    <row r="760" spans="1:5" ht="12.75">
      <c r="A760" t="s">
        <v>60</v>
      </c>
      <c r="E760" s="39" t="s">
        <v>5</v>
      </c>
    </row>
    <row r="761" spans="1:16" ht="25.5">
      <c r="A761" t="s">
        <v>50</v>
      </c>
      <c s="34" t="s">
        <v>1951</v>
      </c>
      <c s="34" t="s">
        <v>4163</v>
      </c>
      <c s="35" t="s">
        <v>5</v>
      </c>
      <c s="6" t="s">
        <v>4102</v>
      </c>
      <c s="36" t="s">
        <v>214</v>
      </c>
      <c s="37">
        <v>1</v>
      </c>
      <c s="36">
        <v>0</v>
      </c>
      <c s="36">
        <f>ROUND(G761*H761,6)</f>
      </c>
      <c r="L761" s="38">
        <v>0</v>
      </c>
      <c s="32">
        <f>ROUND(ROUND(L761,2)*ROUND(G761,3),2)</f>
      </c>
      <c s="36" t="s">
        <v>56</v>
      </c>
      <c>
        <f>(M761*21)/100</f>
      </c>
      <c t="s">
        <v>28</v>
      </c>
    </row>
    <row r="762" spans="1:5" ht="25.5">
      <c r="A762" s="35" t="s">
        <v>57</v>
      </c>
      <c r="E762" s="39" t="s">
        <v>4102</v>
      </c>
    </row>
    <row r="763" spans="1:5" ht="12.75">
      <c r="A763" s="35" t="s">
        <v>58</v>
      </c>
      <c r="E763" s="40" t="s">
        <v>5</v>
      </c>
    </row>
    <row r="764" spans="1:5" ht="12.75">
      <c r="A764" t="s">
        <v>60</v>
      </c>
      <c r="E764" s="39" t="s">
        <v>5</v>
      </c>
    </row>
    <row r="765" spans="1:16" ht="12.75">
      <c r="A765" t="s">
        <v>50</v>
      </c>
      <c s="34" t="s">
        <v>1954</v>
      </c>
      <c s="34" t="s">
        <v>4164</v>
      </c>
      <c s="35" t="s">
        <v>5</v>
      </c>
      <c s="6" t="s">
        <v>4104</v>
      </c>
      <c s="36" t="s">
        <v>214</v>
      </c>
      <c s="37">
        <v>1</v>
      </c>
      <c s="36">
        <v>0</v>
      </c>
      <c s="36">
        <f>ROUND(G765*H765,6)</f>
      </c>
      <c r="L765" s="38">
        <v>0</v>
      </c>
      <c s="32">
        <f>ROUND(ROUND(L765,2)*ROUND(G765,3),2)</f>
      </c>
      <c s="36" t="s">
        <v>56</v>
      </c>
      <c>
        <f>(M765*21)/100</f>
      </c>
      <c t="s">
        <v>28</v>
      </c>
    </row>
    <row r="766" spans="1:5" ht="12.75">
      <c r="A766" s="35" t="s">
        <v>57</v>
      </c>
      <c r="E766" s="39" t="s">
        <v>4104</v>
      </c>
    </row>
    <row r="767" spans="1:5" ht="12.75">
      <c r="A767" s="35" t="s">
        <v>58</v>
      </c>
      <c r="E767" s="40" t="s">
        <v>5</v>
      </c>
    </row>
    <row r="768" spans="1:5" ht="12.75">
      <c r="A768" t="s">
        <v>60</v>
      </c>
      <c r="E768" s="39" t="s">
        <v>5</v>
      </c>
    </row>
    <row r="769" spans="1:16" ht="12.75">
      <c r="A769" t="s">
        <v>50</v>
      </c>
      <c s="34" t="s">
        <v>1958</v>
      </c>
      <c s="34" t="s">
        <v>4165</v>
      </c>
      <c s="35" t="s">
        <v>5</v>
      </c>
      <c s="6" t="s">
        <v>4106</v>
      </c>
      <c s="36" t="s">
        <v>214</v>
      </c>
      <c s="37">
        <v>3</v>
      </c>
      <c s="36">
        <v>0</v>
      </c>
      <c s="36">
        <f>ROUND(G769*H769,6)</f>
      </c>
      <c r="L769" s="38">
        <v>0</v>
      </c>
      <c s="32">
        <f>ROUND(ROUND(L769,2)*ROUND(G769,3),2)</f>
      </c>
      <c s="36" t="s">
        <v>56</v>
      </c>
      <c>
        <f>(M769*21)/100</f>
      </c>
      <c t="s">
        <v>28</v>
      </c>
    </row>
    <row r="770" spans="1:5" ht="12.75">
      <c r="A770" s="35" t="s">
        <v>57</v>
      </c>
      <c r="E770" s="39" t="s">
        <v>4106</v>
      </c>
    </row>
    <row r="771" spans="1:5" ht="12.75">
      <c r="A771" s="35" t="s">
        <v>58</v>
      </c>
      <c r="E771" s="40" t="s">
        <v>5</v>
      </c>
    </row>
    <row r="772" spans="1:5" ht="12.75">
      <c r="A772" t="s">
        <v>60</v>
      </c>
      <c r="E772" s="39" t="s">
        <v>5</v>
      </c>
    </row>
    <row r="773" spans="1:13" ht="12.75">
      <c r="A773" t="s">
        <v>47</v>
      </c>
      <c r="C773" s="31" t="s">
        <v>4181</v>
      </c>
      <c r="E773" s="33" t="s">
        <v>4182</v>
      </c>
      <c r="J773" s="32">
        <f>0</f>
      </c>
      <c s="32">
        <f>0</f>
      </c>
      <c s="32">
        <f>0+L774+L778+L782+L786+L790+L794+L798+L802+L806+L810+L814+L818+L822+L826+L830+L834</f>
      </c>
      <c s="32">
        <f>0+M774+M778+M782+M786+M790+M794+M798+M802+M806+M810+M814+M818+M822+M826+M830+M834</f>
      </c>
    </row>
    <row r="774" spans="1:16" ht="12.75">
      <c r="A774" t="s">
        <v>50</v>
      </c>
      <c s="34" t="s">
        <v>1962</v>
      </c>
      <c s="34" t="s">
        <v>4107</v>
      </c>
      <c s="35" t="s">
        <v>5</v>
      </c>
      <c s="6" t="s">
        <v>4108</v>
      </c>
      <c s="36" t="s">
        <v>214</v>
      </c>
      <c s="37">
        <v>2</v>
      </c>
      <c s="36">
        <v>0</v>
      </c>
      <c s="36">
        <f>ROUND(G774*H774,6)</f>
      </c>
      <c r="L774" s="38">
        <v>0</v>
      </c>
      <c s="32">
        <f>ROUND(ROUND(L774,2)*ROUND(G774,3),2)</f>
      </c>
      <c s="36" t="s">
        <v>178</v>
      </c>
      <c>
        <f>(M774*21)/100</f>
      </c>
      <c t="s">
        <v>28</v>
      </c>
    </row>
    <row r="775" spans="1:5" ht="12.75">
      <c r="A775" s="35" t="s">
        <v>57</v>
      </c>
      <c r="E775" s="39" t="s">
        <v>4108</v>
      </c>
    </row>
    <row r="776" spans="1:5" ht="12.75">
      <c r="A776" s="35" t="s">
        <v>58</v>
      </c>
      <c r="E776" s="40" t="s">
        <v>5</v>
      </c>
    </row>
    <row r="777" spans="1:5" ht="12.75">
      <c r="A777" t="s">
        <v>60</v>
      </c>
      <c r="E777" s="39" t="s">
        <v>5</v>
      </c>
    </row>
    <row r="778" spans="1:16" ht="12.75">
      <c r="A778" t="s">
        <v>50</v>
      </c>
      <c s="34" t="s">
        <v>1966</v>
      </c>
      <c s="34" t="s">
        <v>4109</v>
      </c>
      <c s="35" t="s">
        <v>5</v>
      </c>
      <c s="6" t="s">
        <v>4110</v>
      </c>
      <c s="36" t="s">
        <v>214</v>
      </c>
      <c s="37">
        <v>2</v>
      </c>
      <c s="36">
        <v>0</v>
      </c>
      <c s="36">
        <f>ROUND(G778*H778,6)</f>
      </c>
      <c r="L778" s="38">
        <v>0</v>
      </c>
      <c s="32">
        <f>ROUND(ROUND(L778,2)*ROUND(G778,3),2)</f>
      </c>
      <c s="36" t="s">
        <v>56</v>
      </c>
      <c>
        <f>(M778*21)/100</f>
      </c>
      <c t="s">
        <v>28</v>
      </c>
    </row>
    <row r="779" spans="1:5" ht="12.75">
      <c r="A779" s="35" t="s">
        <v>57</v>
      </c>
      <c r="E779" s="39" t="s">
        <v>4110</v>
      </c>
    </row>
    <row r="780" spans="1:5" ht="12.75">
      <c r="A780" s="35" t="s">
        <v>58</v>
      </c>
      <c r="E780" s="40" t="s">
        <v>5</v>
      </c>
    </row>
    <row r="781" spans="1:5" ht="12.75">
      <c r="A781" t="s">
        <v>60</v>
      </c>
      <c r="E781" s="39" t="s">
        <v>5</v>
      </c>
    </row>
    <row r="782" spans="1:16" ht="25.5">
      <c r="A782" t="s">
        <v>50</v>
      </c>
      <c s="34" t="s">
        <v>1970</v>
      </c>
      <c s="34" t="s">
        <v>4111</v>
      </c>
      <c s="35" t="s">
        <v>5</v>
      </c>
      <c s="6" t="s">
        <v>4112</v>
      </c>
      <c s="36" t="s">
        <v>214</v>
      </c>
      <c s="37">
        <v>1</v>
      </c>
      <c s="36">
        <v>0</v>
      </c>
      <c s="36">
        <f>ROUND(G782*H782,6)</f>
      </c>
      <c r="L782" s="38">
        <v>0</v>
      </c>
      <c s="32">
        <f>ROUND(ROUND(L782,2)*ROUND(G782,3),2)</f>
      </c>
      <c s="36" t="s">
        <v>178</v>
      </c>
      <c>
        <f>(M782*21)/100</f>
      </c>
      <c t="s">
        <v>28</v>
      </c>
    </row>
    <row r="783" spans="1:5" ht="25.5">
      <c r="A783" s="35" t="s">
        <v>57</v>
      </c>
      <c r="E783" s="39" t="s">
        <v>4112</v>
      </c>
    </row>
    <row r="784" spans="1:5" ht="12.75">
      <c r="A784" s="35" t="s">
        <v>58</v>
      </c>
      <c r="E784" s="40" t="s">
        <v>5</v>
      </c>
    </row>
    <row r="785" spans="1:5" ht="12.75">
      <c r="A785" t="s">
        <v>60</v>
      </c>
      <c r="E785" s="39" t="s">
        <v>5</v>
      </c>
    </row>
    <row r="786" spans="1:16" ht="12.75">
      <c r="A786" t="s">
        <v>50</v>
      </c>
      <c s="34" t="s">
        <v>1974</v>
      </c>
      <c s="34" t="s">
        <v>4113</v>
      </c>
      <c s="35" t="s">
        <v>5</v>
      </c>
      <c s="6" t="s">
        <v>4114</v>
      </c>
      <c s="36" t="s">
        <v>214</v>
      </c>
      <c s="37">
        <v>1</v>
      </c>
      <c s="36">
        <v>0</v>
      </c>
      <c s="36">
        <f>ROUND(G786*H786,6)</f>
      </c>
      <c r="L786" s="38">
        <v>0</v>
      </c>
      <c s="32">
        <f>ROUND(ROUND(L786,2)*ROUND(G786,3),2)</f>
      </c>
      <c s="36" t="s">
        <v>56</v>
      </c>
      <c>
        <f>(M786*21)/100</f>
      </c>
      <c t="s">
        <v>28</v>
      </c>
    </row>
    <row r="787" spans="1:5" ht="12.75">
      <c r="A787" s="35" t="s">
        <v>57</v>
      </c>
      <c r="E787" s="39" t="s">
        <v>4114</v>
      </c>
    </row>
    <row r="788" spans="1:5" ht="12.75">
      <c r="A788" s="35" t="s">
        <v>58</v>
      </c>
      <c r="E788" s="40" t="s">
        <v>5</v>
      </c>
    </row>
    <row r="789" spans="1:5" ht="12.75">
      <c r="A789" t="s">
        <v>60</v>
      </c>
      <c r="E789" s="39" t="s">
        <v>5</v>
      </c>
    </row>
    <row r="790" spans="1:16" ht="12.75">
      <c r="A790" t="s">
        <v>50</v>
      </c>
      <c s="34" t="s">
        <v>1977</v>
      </c>
      <c s="34" t="s">
        <v>4115</v>
      </c>
      <c s="35" t="s">
        <v>5</v>
      </c>
      <c s="6" t="s">
        <v>4116</v>
      </c>
      <c s="36" t="s">
        <v>214</v>
      </c>
      <c s="37">
        <v>4</v>
      </c>
      <c s="36">
        <v>0</v>
      </c>
      <c s="36">
        <f>ROUND(G790*H790,6)</f>
      </c>
      <c r="L790" s="38">
        <v>0</v>
      </c>
      <c s="32">
        <f>ROUND(ROUND(L790,2)*ROUND(G790,3),2)</f>
      </c>
      <c s="36" t="s">
        <v>178</v>
      </c>
      <c>
        <f>(M790*21)/100</f>
      </c>
      <c t="s">
        <v>28</v>
      </c>
    </row>
    <row r="791" spans="1:5" ht="12.75">
      <c r="A791" s="35" t="s">
        <v>57</v>
      </c>
      <c r="E791" s="39" t="s">
        <v>4116</v>
      </c>
    </row>
    <row r="792" spans="1:5" ht="12.75">
      <c r="A792" s="35" t="s">
        <v>58</v>
      </c>
      <c r="E792" s="40" t="s">
        <v>5</v>
      </c>
    </row>
    <row r="793" spans="1:5" ht="12.75">
      <c r="A793" t="s">
        <v>60</v>
      </c>
      <c r="E793" s="39" t="s">
        <v>5</v>
      </c>
    </row>
    <row r="794" spans="1:16" ht="12.75">
      <c r="A794" t="s">
        <v>50</v>
      </c>
      <c s="34" t="s">
        <v>1983</v>
      </c>
      <c s="34" t="s">
        <v>4117</v>
      </c>
      <c s="35" t="s">
        <v>5</v>
      </c>
      <c s="6" t="s">
        <v>4118</v>
      </c>
      <c s="36" t="s">
        <v>214</v>
      </c>
      <c s="37">
        <v>3</v>
      </c>
      <c s="36">
        <v>0</v>
      </c>
      <c s="36">
        <f>ROUND(G794*H794,6)</f>
      </c>
      <c r="L794" s="38">
        <v>0</v>
      </c>
      <c s="32">
        <f>ROUND(ROUND(L794,2)*ROUND(G794,3),2)</f>
      </c>
      <c s="36" t="s">
        <v>56</v>
      </c>
      <c>
        <f>(M794*21)/100</f>
      </c>
      <c t="s">
        <v>28</v>
      </c>
    </row>
    <row r="795" spans="1:5" ht="12.75">
      <c r="A795" s="35" t="s">
        <v>57</v>
      </c>
      <c r="E795" s="39" t="s">
        <v>4118</v>
      </c>
    </row>
    <row r="796" spans="1:5" ht="12.75">
      <c r="A796" s="35" t="s">
        <v>58</v>
      </c>
      <c r="E796" s="40" t="s">
        <v>5</v>
      </c>
    </row>
    <row r="797" spans="1:5" ht="12.75">
      <c r="A797" t="s">
        <v>60</v>
      </c>
      <c r="E797" s="39" t="s">
        <v>5</v>
      </c>
    </row>
    <row r="798" spans="1:16" ht="12.75">
      <c r="A798" t="s">
        <v>50</v>
      </c>
      <c s="34" t="s">
        <v>1987</v>
      </c>
      <c s="34" t="s">
        <v>4119</v>
      </c>
      <c s="35" t="s">
        <v>5</v>
      </c>
      <c s="6" t="s">
        <v>4120</v>
      </c>
      <c s="36" t="s">
        <v>214</v>
      </c>
      <c s="37">
        <v>1</v>
      </c>
      <c s="36">
        <v>0</v>
      </c>
      <c s="36">
        <f>ROUND(G798*H798,6)</f>
      </c>
      <c r="L798" s="38">
        <v>0</v>
      </c>
      <c s="32">
        <f>ROUND(ROUND(L798,2)*ROUND(G798,3),2)</f>
      </c>
      <c s="36" t="s">
        <v>56</v>
      </c>
      <c>
        <f>(M798*21)/100</f>
      </c>
      <c t="s">
        <v>28</v>
      </c>
    </row>
    <row r="799" spans="1:5" ht="12.75">
      <c r="A799" s="35" t="s">
        <v>57</v>
      </c>
      <c r="E799" s="39" t="s">
        <v>4120</v>
      </c>
    </row>
    <row r="800" spans="1:5" ht="12.75">
      <c r="A800" s="35" t="s">
        <v>58</v>
      </c>
      <c r="E800" s="40" t="s">
        <v>5</v>
      </c>
    </row>
    <row r="801" spans="1:5" ht="12.75">
      <c r="A801" t="s">
        <v>60</v>
      </c>
      <c r="E801" s="39" t="s">
        <v>5</v>
      </c>
    </row>
    <row r="802" spans="1:16" ht="12.75">
      <c r="A802" t="s">
        <v>50</v>
      </c>
      <c s="34" t="s">
        <v>1992</v>
      </c>
      <c s="34" t="s">
        <v>4125</v>
      </c>
      <c s="35" t="s">
        <v>5</v>
      </c>
      <c s="6" t="s">
        <v>4126</v>
      </c>
      <c s="36" t="s">
        <v>214</v>
      </c>
      <c s="37">
        <v>3</v>
      </c>
      <c s="36">
        <v>0</v>
      </c>
      <c s="36">
        <f>ROUND(G802*H802,6)</f>
      </c>
      <c r="L802" s="38">
        <v>0</v>
      </c>
      <c s="32">
        <f>ROUND(ROUND(L802,2)*ROUND(G802,3),2)</f>
      </c>
      <c s="36" t="s">
        <v>178</v>
      </c>
      <c>
        <f>(M802*21)/100</f>
      </c>
      <c t="s">
        <v>28</v>
      </c>
    </row>
    <row r="803" spans="1:5" ht="12.75">
      <c r="A803" s="35" t="s">
        <v>57</v>
      </c>
      <c r="E803" s="39" t="s">
        <v>4126</v>
      </c>
    </row>
    <row r="804" spans="1:5" ht="12.75">
      <c r="A804" s="35" t="s">
        <v>58</v>
      </c>
      <c r="E804" s="40" t="s">
        <v>5</v>
      </c>
    </row>
    <row r="805" spans="1:5" ht="12.75">
      <c r="A805" t="s">
        <v>60</v>
      </c>
      <c r="E805" s="39" t="s">
        <v>5</v>
      </c>
    </row>
    <row r="806" spans="1:16" ht="25.5">
      <c r="A806" t="s">
        <v>50</v>
      </c>
      <c s="34" t="s">
        <v>1996</v>
      </c>
      <c s="34" t="s">
        <v>4127</v>
      </c>
      <c s="35" t="s">
        <v>5</v>
      </c>
      <c s="6" t="s">
        <v>4128</v>
      </c>
      <c s="36" t="s">
        <v>214</v>
      </c>
      <c s="37">
        <v>3</v>
      </c>
      <c s="36">
        <v>0</v>
      </c>
      <c s="36">
        <f>ROUND(G806*H806,6)</f>
      </c>
      <c r="L806" s="38">
        <v>0</v>
      </c>
      <c s="32">
        <f>ROUND(ROUND(L806,2)*ROUND(G806,3),2)</f>
      </c>
      <c s="36" t="s">
        <v>56</v>
      </c>
      <c>
        <f>(M806*21)/100</f>
      </c>
      <c t="s">
        <v>28</v>
      </c>
    </row>
    <row r="807" spans="1:5" ht="25.5">
      <c r="A807" s="35" t="s">
        <v>57</v>
      </c>
      <c r="E807" s="39" t="s">
        <v>4128</v>
      </c>
    </row>
    <row r="808" spans="1:5" ht="12.75">
      <c r="A808" s="35" t="s">
        <v>58</v>
      </c>
      <c r="E808" s="40" t="s">
        <v>5</v>
      </c>
    </row>
    <row r="809" spans="1:5" ht="12.75">
      <c r="A809" t="s">
        <v>60</v>
      </c>
      <c r="E809" s="39" t="s">
        <v>5</v>
      </c>
    </row>
    <row r="810" spans="1:16" ht="12.75">
      <c r="A810" t="s">
        <v>50</v>
      </c>
      <c s="34" t="s">
        <v>2001</v>
      </c>
      <c s="34" t="s">
        <v>268</v>
      </c>
      <c s="35" t="s">
        <v>5</v>
      </c>
      <c s="6" t="s">
        <v>4129</v>
      </c>
      <c s="36" t="s">
        <v>214</v>
      </c>
      <c s="37">
        <v>1</v>
      </c>
      <c s="36">
        <v>0</v>
      </c>
      <c s="36">
        <f>ROUND(G810*H810,6)</f>
      </c>
      <c r="L810" s="38">
        <v>0</v>
      </c>
      <c s="32">
        <f>ROUND(ROUND(L810,2)*ROUND(G810,3),2)</f>
      </c>
      <c s="36" t="s">
        <v>56</v>
      </c>
      <c>
        <f>(M810*21)/100</f>
      </c>
      <c t="s">
        <v>28</v>
      </c>
    </row>
    <row r="811" spans="1:5" ht="12.75">
      <c r="A811" s="35" t="s">
        <v>57</v>
      </c>
      <c r="E811" s="39" t="s">
        <v>4129</v>
      </c>
    </row>
    <row r="812" spans="1:5" ht="12.75">
      <c r="A812" s="35" t="s">
        <v>58</v>
      </c>
      <c r="E812" s="40" t="s">
        <v>5</v>
      </c>
    </row>
    <row r="813" spans="1:5" ht="12.75">
      <c r="A813" t="s">
        <v>60</v>
      </c>
      <c r="E813" s="39" t="s">
        <v>5</v>
      </c>
    </row>
    <row r="814" spans="1:16" ht="25.5">
      <c r="A814" t="s">
        <v>50</v>
      </c>
      <c s="34" t="s">
        <v>2006</v>
      </c>
      <c s="34" t="s">
        <v>4130</v>
      </c>
      <c s="35" t="s">
        <v>5</v>
      </c>
      <c s="6" t="s">
        <v>4131</v>
      </c>
      <c s="36" t="s">
        <v>214</v>
      </c>
      <c s="37">
        <v>1</v>
      </c>
      <c s="36">
        <v>0</v>
      </c>
      <c s="36">
        <f>ROUND(G814*H814,6)</f>
      </c>
      <c r="L814" s="38">
        <v>0</v>
      </c>
      <c s="32">
        <f>ROUND(ROUND(L814,2)*ROUND(G814,3),2)</f>
      </c>
      <c s="36" t="s">
        <v>178</v>
      </c>
      <c>
        <f>(M814*21)/100</f>
      </c>
      <c t="s">
        <v>28</v>
      </c>
    </row>
    <row r="815" spans="1:5" ht="25.5">
      <c r="A815" s="35" t="s">
        <v>57</v>
      </c>
      <c r="E815" s="39" t="s">
        <v>4131</v>
      </c>
    </row>
    <row r="816" spans="1:5" ht="12.75">
      <c r="A816" s="35" t="s">
        <v>58</v>
      </c>
      <c r="E816" s="40" t="s">
        <v>5</v>
      </c>
    </row>
    <row r="817" spans="1:5" ht="12.75">
      <c r="A817" t="s">
        <v>60</v>
      </c>
      <c r="E817" s="39" t="s">
        <v>5</v>
      </c>
    </row>
    <row r="818" spans="1:16" ht="12.75">
      <c r="A818" t="s">
        <v>50</v>
      </c>
      <c s="34" t="s">
        <v>2011</v>
      </c>
      <c s="34" t="s">
        <v>4132</v>
      </c>
      <c s="35" t="s">
        <v>5</v>
      </c>
      <c s="6" t="s">
        <v>4133</v>
      </c>
      <c s="36" t="s">
        <v>214</v>
      </c>
      <c s="37">
        <v>1</v>
      </c>
      <c s="36">
        <v>0</v>
      </c>
      <c s="36">
        <f>ROUND(G818*H818,6)</f>
      </c>
      <c r="L818" s="38">
        <v>0</v>
      </c>
      <c s="32">
        <f>ROUND(ROUND(L818,2)*ROUND(G818,3),2)</f>
      </c>
      <c s="36" t="s">
        <v>56</v>
      </c>
      <c>
        <f>(M818*21)/100</f>
      </c>
      <c t="s">
        <v>28</v>
      </c>
    </row>
    <row r="819" spans="1:5" ht="12.75">
      <c r="A819" s="35" t="s">
        <v>57</v>
      </c>
      <c r="E819" s="39" t="s">
        <v>4133</v>
      </c>
    </row>
    <row r="820" spans="1:5" ht="12.75">
      <c r="A820" s="35" t="s">
        <v>58</v>
      </c>
      <c r="E820" s="40" t="s">
        <v>5</v>
      </c>
    </row>
    <row r="821" spans="1:5" ht="12.75">
      <c r="A821" t="s">
        <v>60</v>
      </c>
      <c r="E821" s="39" t="s">
        <v>5</v>
      </c>
    </row>
    <row r="822" spans="1:16" ht="25.5">
      <c r="A822" t="s">
        <v>50</v>
      </c>
      <c s="34" t="s">
        <v>2015</v>
      </c>
      <c s="34" t="s">
        <v>4134</v>
      </c>
      <c s="35" t="s">
        <v>5</v>
      </c>
      <c s="6" t="s">
        <v>4135</v>
      </c>
      <c s="36" t="s">
        <v>214</v>
      </c>
      <c s="37">
        <v>1</v>
      </c>
      <c s="36">
        <v>0</v>
      </c>
      <c s="36">
        <f>ROUND(G822*H822,6)</f>
      </c>
      <c r="L822" s="38">
        <v>0</v>
      </c>
      <c s="32">
        <f>ROUND(ROUND(L822,2)*ROUND(G822,3),2)</f>
      </c>
      <c s="36" t="s">
        <v>178</v>
      </c>
      <c>
        <f>(M822*21)/100</f>
      </c>
      <c t="s">
        <v>28</v>
      </c>
    </row>
    <row r="823" spans="1:5" ht="25.5">
      <c r="A823" s="35" t="s">
        <v>57</v>
      </c>
      <c r="E823" s="39" t="s">
        <v>4135</v>
      </c>
    </row>
    <row r="824" spans="1:5" ht="12.75">
      <c r="A824" s="35" t="s">
        <v>58</v>
      </c>
      <c r="E824" s="40" t="s">
        <v>5</v>
      </c>
    </row>
    <row r="825" spans="1:5" ht="12.75">
      <c r="A825" t="s">
        <v>60</v>
      </c>
      <c r="E825" s="39" t="s">
        <v>5</v>
      </c>
    </row>
    <row r="826" spans="1:16" ht="25.5">
      <c r="A826" t="s">
        <v>50</v>
      </c>
      <c s="34" t="s">
        <v>2020</v>
      </c>
      <c s="34" t="s">
        <v>4163</v>
      </c>
      <c s="35" t="s">
        <v>5</v>
      </c>
      <c s="6" t="s">
        <v>4102</v>
      </c>
      <c s="36" t="s">
        <v>214</v>
      </c>
      <c s="37">
        <v>1</v>
      </c>
      <c s="36">
        <v>0</v>
      </c>
      <c s="36">
        <f>ROUND(G826*H826,6)</f>
      </c>
      <c r="L826" s="38">
        <v>0</v>
      </c>
      <c s="32">
        <f>ROUND(ROUND(L826,2)*ROUND(G826,3),2)</f>
      </c>
      <c s="36" t="s">
        <v>56</v>
      </c>
      <c>
        <f>(M826*21)/100</f>
      </c>
      <c t="s">
        <v>28</v>
      </c>
    </row>
    <row r="827" spans="1:5" ht="25.5">
      <c r="A827" s="35" t="s">
        <v>57</v>
      </c>
      <c r="E827" s="39" t="s">
        <v>4102</v>
      </c>
    </row>
    <row r="828" spans="1:5" ht="12.75">
      <c r="A828" s="35" t="s">
        <v>58</v>
      </c>
      <c r="E828" s="40" t="s">
        <v>5</v>
      </c>
    </row>
    <row r="829" spans="1:5" ht="12.75">
      <c r="A829" t="s">
        <v>60</v>
      </c>
      <c r="E829" s="39" t="s">
        <v>5</v>
      </c>
    </row>
    <row r="830" spans="1:16" ht="12.75">
      <c r="A830" t="s">
        <v>50</v>
      </c>
      <c s="34" t="s">
        <v>2024</v>
      </c>
      <c s="34" t="s">
        <v>4164</v>
      </c>
      <c s="35" t="s">
        <v>5</v>
      </c>
      <c s="6" t="s">
        <v>4104</v>
      </c>
      <c s="36" t="s">
        <v>214</v>
      </c>
      <c s="37">
        <v>1</v>
      </c>
      <c s="36">
        <v>0</v>
      </c>
      <c s="36">
        <f>ROUND(G830*H830,6)</f>
      </c>
      <c r="L830" s="38">
        <v>0</v>
      </c>
      <c s="32">
        <f>ROUND(ROUND(L830,2)*ROUND(G830,3),2)</f>
      </c>
      <c s="36" t="s">
        <v>56</v>
      </c>
      <c>
        <f>(M830*21)/100</f>
      </c>
      <c t="s">
        <v>28</v>
      </c>
    </row>
    <row r="831" spans="1:5" ht="12.75">
      <c r="A831" s="35" t="s">
        <v>57</v>
      </c>
      <c r="E831" s="39" t="s">
        <v>4104</v>
      </c>
    </row>
    <row r="832" spans="1:5" ht="12.75">
      <c r="A832" s="35" t="s">
        <v>58</v>
      </c>
      <c r="E832" s="40" t="s">
        <v>5</v>
      </c>
    </row>
    <row r="833" spans="1:5" ht="12.75">
      <c r="A833" t="s">
        <v>60</v>
      </c>
      <c r="E833" s="39" t="s">
        <v>5</v>
      </c>
    </row>
    <row r="834" spans="1:16" ht="12.75">
      <c r="A834" t="s">
        <v>50</v>
      </c>
      <c s="34" t="s">
        <v>2028</v>
      </c>
      <c s="34" t="s">
        <v>4165</v>
      </c>
      <c s="35" t="s">
        <v>5</v>
      </c>
      <c s="6" t="s">
        <v>4106</v>
      </c>
      <c s="36" t="s">
        <v>214</v>
      </c>
      <c s="37">
        <v>3</v>
      </c>
      <c s="36">
        <v>0</v>
      </c>
      <c s="36">
        <f>ROUND(G834*H834,6)</f>
      </c>
      <c r="L834" s="38">
        <v>0</v>
      </c>
      <c s="32">
        <f>ROUND(ROUND(L834,2)*ROUND(G834,3),2)</f>
      </c>
      <c s="36" t="s">
        <v>56</v>
      </c>
      <c>
        <f>(M834*21)/100</f>
      </c>
      <c t="s">
        <v>28</v>
      </c>
    </row>
    <row r="835" spans="1:5" ht="12.75">
      <c r="A835" s="35" t="s">
        <v>57</v>
      </c>
      <c r="E835" s="39" t="s">
        <v>4106</v>
      </c>
    </row>
    <row r="836" spans="1:5" ht="12.75">
      <c r="A836" s="35" t="s">
        <v>58</v>
      </c>
      <c r="E836" s="40" t="s">
        <v>5</v>
      </c>
    </row>
    <row r="837" spans="1:5" ht="12.75">
      <c r="A837" t="s">
        <v>60</v>
      </c>
      <c r="E837" s="39" t="s">
        <v>5</v>
      </c>
    </row>
    <row r="838" spans="1:13" ht="12.75">
      <c r="A838" t="s">
        <v>47</v>
      </c>
      <c r="C838" s="31" t="s">
        <v>4183</v>
      </c>
      <c r="E838" s="33" t="s">
        <v>4184</v>
      </c>
      <c r="J838" s="32">
        <f>0</f>
      </c>
      <c s="32">
        <f>0</f>
      </c>
      <c s="32">
        <f>0+L839+L843+L847+L851+L855+L859+L863+L867+L871+L875+L879+L883+L887+L891+L895+L899</f>
      </c>
      <c s="32">
        <f>0+M839+M843+M847+M851+M855+M859+M863+M867+M871+M875+M879+M883+M887+M891+M895+M899</f>
      </c>
    </row>
    <row r="839" spans="1:16" ht="12.75">
      <c r="A839" t="s">
        <v>50</v>
      </c>
      <c s="34" t="s">
        <v>2032</v>
      </c>
      <c s="34" t="s">
        <v>4107</v>
      </c>
      <c s="35" t="s">
        <v>5</v>
      </c>
      <c s="6" t="s">
        <v>4108</v>
      </c>
      <c s="36" t="s">
        <v>214</v>
      </c>
      <c s="37">
        <v>1</v>
      </c>
      <c s="36">
        <v>0</v>
      </c>
      <c s="36">
        <f>ROUND(G839*H839,6)</f>
      </c>
      <c r="L839" s="38">
        <v>0</v>
      </c>
      <c s="32">
        <f>ROUND(ROUND(L839,2)*ROUND(G839,3),2)</f>
      </c>
      <c s="36" t="s">
        <v>178</v>
      </c>
      <c>
        <f>(M839*21)/100</f>
      </c>
      <c t="s">
        <v>28</v>
      </c>
    </row>
    <row r="840" spans="1:5" ht="12.75">
      <c r="A840" s="35" t="s">
        <v>57</v>
      </c>
      <c r="E840" s="39" t="s">
        <v>4108</v>
      </c>
    </row>
    <row r="841" spans="1:5" ht="12.75">
      <c r="A841" s="35" t="s">
        <v>58</v>
      </c>
      <c r="E841" s="40" t="s">
        <v>5</v>
      </c>
    </row>
    <row r="842" spans="1:5" ht="12.75">
      <c r="A842" t="s">
        <v>60</v>
      </c>
      <c r="E842" s="39" t="s">
        <v>5</v>
      </c>
    </row>
    <row r="843" spans="1:16" ht="12.75">
      <c r="A843" t="s">
        <v>50</v>
      </c>
      <c s="34" t="s">
        <v>2037</v>
      </c>
      <c s="34" t="s">
        <v>4109</v>
      </c>
      <c s="35" t="s">
        <v>5</v>
      </c>
      <c s="6" t="s">
        <v>4110</v>
      </c>
      <c s="36" t="s">
        <v>214</v>
      </c>
      <c s="37">
        <v>1</v>
      </c>
      <c s="36">
        <v>0</v>
      </c>
      <c s="36">
        <f>ROUND(G843*H843,6)</f>
      </c>
      <c r="L843" s="38">
        <v>0</v>
      </c>
      <c s="32">
        <f>ROUND(ROUND(L843,2)*ROUND(G843,3),2)</f>
      </c>
      <c s="36" t="s">
        <v>56</v>
      </c>
      <c>
        <f>(M843*21)/100</f>
      </c>
      <c t="s">
        <v>28</v>
      </c>
    </row>
    <row r="844" spans="1:5" ht="12.75">
      <c r="A844" s="35" t="s">
        <v>57</v>
      </c>
      <c r="E844" s="39" t="s">
        <v>4110</v>
      </c>
    </row>
    <row r="845" spans="1:5" ht="12.75">
      <c r="A845" s="35" t="s">
        <v>58</v>
      </c>
      <c r="E845" s="40" t="s">
        <v>5</v>
      </c>
    </row>
    <row r="846" spans="1:5" ht="12.75">
      <c r="A846" t="s">
        <v>60</v>
      </c>
      <c r="E846" s="39" t="s">
        <v>5</v>
      </c>
    </row>
    <row r="847" spans="1:16" ht="25.5">
      <c r="A847" t="s">
        <v>50</v>
      </c>
      <c s="34" t="s">
        <v>2042</v>
      </c>
      <c s="34" t="s">
        <v>4111</v>
      </c>
      <c s="35" t="s">
        <v>5</v>
      </c>
      <c s="6" t="s">
        <v>4112</v>
      </c>
      <c s="36" t="s">
        <v>214</v>
      </c>
      <c s="37">
        <v>1</v>
      </c>
      <c s="36">
        <v>0</v>
      </c>
      <c s="36">
        <f>ROUND(G847*H847,6)</f>
      </c>
      <c r="L847" s="38">
        <v>0</v>
      </c>
      <c s="32">
        <f>ROUND(ROUND(L847,2)*ROUND(G847,3),2)</f>
      </c>
      <c s="36" t="s">
        <v>178</v>
      </c>
      <c>
        <f>(M847*21)/100</f>
      </c>
      <c t="s">
        <v>28</v>
      </c>
    </row>
    <row r="848" spans="1:5" ht="25.5">
      <c r="A848" s="35" t="s">
        <v>57</v>
      </c>
      <c r="E848" s="39" t="s">
        <v>4112</v>
      </c>
    </row>
    <row r="849" spans="1:5" ht="12.75">
      <c r="A849" s="35" t="s">
        <v>58</v>
      </c>
      <c r="E849" s="40" t="s">
        <v>5</v>
      </c>
    </row>
    <row r="850" spans="1:5" ht="12.75">
      <c r="A850" t="s">
        <v>60</v>
      </c>
      <c r="E850" s="39" t="s">
        <v>5</v>
      </c>
    </row>
    <row r="851" spans="1:16" ht="12.75">
      <c r="A851" t="s">
        <v>50</v>
      </c>
      <c s="34" t="s">
        <v>2046</v>
      </c>
      <c s="34" t="s">
        <v>4113</v>
      </c>
      <c s="35" t="s">
        <v>5</v>
      </c>
      <c s="6" t="s">
        <v>4114</v>
      </c>
      <c s="36" t="s">
        <v>214</v>
      </c>
      <c s="37">
        <v>1</v>
      </c>
      <c s="36">
        <v>0</v>
      </c>
      <c s="36">
        <f>ROUND(G851*H851,6)</f>
      </c>
      <c r="L851" s="38">
        <v>0</v>
      </c>
      <c s="32">
        <f>ROUND(ROUND(L851,2)*ROUND(G851,3),2)</f>
      </c>
      <c s="36" t="s">
        <v>56</v>
      </c>
      <c>
        <f>(M851*21)/100</f>
      </c>
      <c t="s">
        <v>28</v>
      </c>
    </row>
    <row r="852" spans="1:5" ht="12.75">
      <c r="A852" s="35" t="s">
        <v>57</v>
      </c>
      <c r="E852" s="39" t="s">
        <v>4114</v>
      </c>
    </row>
    <row r="853" spans="1:5" ht="12.75">
      <c r="A853" s="35" t="s">
        <v>58</v>
      </c>
      <c r="E853" s="40" t="s">
        <v>5</v>
      </c>
    </row>
    <row r="854" spans="1:5" ht="12.75">
      <c r="A854" t="s">
        <v>60</v>
      </c>
      <c r="E854" s="39" t="s">
        <v>5</v>
      </c>
    </row>
    <row r="855" spans="1:16" ht="12.75">
      <c r="A855" t="s">
        <v>50</v>
      </c>
      <c s="34" t="s">
        <v>2050</v>
      </c>
      <c s="34" t="s">
        <v>4115</v>
      </c>
      <c s="35" t="s">
        <v>5</v>
      </c>
      <c s="6" t="s">
        <v>4116</v>
      </c>
      <c s="36" t="s">
        <v>214</v>
      </c>
      <c s="37">
        <v>12</v>
      </c>
      <c s="36">
        <v>0</v>
      </c>
      <c s="36">
        <f>ROUND(G855*H855,6)</f>
      </c>
      <c r="L855" s="38">
        <v>0</v>
      </c>
      <c s="32">
        <f>ROUND(ROUND(L855,2)*ROUND(G855,3),2)</f>
      </c>
      <c s="36" t="s">
        <v>178</v>
      </c>
      <c>
        <f>(M855*21)/100</f>
      </c>
      <c t="s">
        <v>28</v>
      </c>
    </row>
    <row r="856" spans="1:5" ht="12.75">
      <c r="A856" s="35" t="s">
        <v>57</v>
      </c>
      <c r="E856" s="39" t="s">
        <v>4116</v>
      </c>
    </row>
    <row r="857" spans="1:5" ht="12.75">
      <c r="A857" s="35" t="s">
        <v>58</v>
      </c>
      <c r="E857" s="40" t="s">
        <v>5</v>
      </c>
    </row>
    <row r="858" spans="1:5" ht="12.75">
      <c r="A858" t="s">
        <v>60</v>
      </c>
      <c r="E858" s="39" t="s">
        <v>5</v>
      </c>
    </row>
    <row r="859" spans="1:16" ht="12.75">
      <c r="A859" t="s">
        <v>50</v>
      </c>
      <c s="34" t="s">
        <v>2055</v>
      </c>
      <c s="34" t="s">
        <v>4117</v>
      </c>
      <c s="35" t="s">
        <v>5</v>
      </c>
      <c s="6" t="s">
        <v>4118</v>
      </c>
      <c s="36" t="s">
        <v>214</v>
      </c>
      <c s="37">
        <v>6</v>
      </c>
      <c s="36">
        <v>0</v>
      </c>
      <c s="36">
        <f>ROUND(G859*H859,6)</f>
      </c>
      <c r="L859" s="38">
        <v>0</v>
      </c>
      <c s="32">
        <f>ROUND(ROUND(L859,2)*ROUND(G859,3),2)</f>
      </c>
      <c s="36" t="s">
        <v>56</v>
      </c>
      <c>
        <f>(M859*21)/100</f>
      </c>
      <c t="s">
        <v>28</v>
      </c>
    </row>
    <row r="860" spans="1:5" ht="12.75">
      <c r="A860" s="35" t="s">
        <v>57</v>
      </c>
      <c r="E860" s="39" t="s">
        <v>4118</v>
      </c>
    </row>
    <row r="861" spans="1:5" ht="12.75">
      <c r="A861" s="35" t="s">
        <v>58</v>
      </c>
      <c r="E861" s="40" t="s">
        <v>5</v>
      </c>
    </row>
    <row r="862" spans="1:5" ht="12.75">
      <c r="A862" t="s">
        <v>60</v>
      </c>
      <c r="E862" s="39" t="s">
        <v>5</v>
      </c>
    </row>
    <row r="863" spans="1:16" ht="12.75">
      <c r="A863" t="s">
        <v>50</v>
      </c>
      <c s="34" t="s">
        <v>2060</v>
      </c>
      <c s="34" t="s">
        <v>4119</v>
      </c>
      <c s="35" t="s">
        <v>5</v>
      </c>
      <c s="6" t="s">
        <v>4120</v>
      </c>
      <c s="36" t="s">
        <v>214</v>
      </c>
      <c s="37">
        <v>6</v>
      </c>
      <c s="36">
        <v>0</v>
      </c>
      <c s="36">
        <f>ROUND(G863*H863,6)</f>
      </c>
      <c r="L863" s="38">
        <v>0</v>
      </c>
      <c s="32">
        <f>ROUND(ROUND(L863,2)*ROUND(G863,3),2)</f>
      </c>
      <c s="36" t="s">
        <v>56</v>
      </c>
      <c>
        <f>(M863*21)/100</f>
      </c>
      <c t="s">
        <v>28</v>
      </c>
    </row>
    <row r="864" spans="1:5" ht="12.75">
      <c r="A864" s="35" t="s">
        <v>57</v>
      </c>
      <c r="E864" s="39" t="s">
        <v>4120</v>
      </c>
    </row>
    <row r="865" spans="1:5" ht="12.75">
      <c r="A865" s="35" t="s">
        <v>58</v>
      </c>
      <c r="E865" s="40" t="s">
        <v>5</v>
      </c>
    </row>
    <row r="866" spans="1:5" ht="12.75">
      <c r="A866" t="s">
        <v>60</v>
      </c>
      <c r="E866" s="39" t="s">
        <v>5</v>
      </c>
    </row>
    <row r="867" spans="1:16" ht="12.75">
      <c r="A867" t="s">
        <v>50</v>
      </c>
      <c s="34" t="s">
        <v>2064</v>
      </c>
      <c s="34" t="s">
        <v>4125</v>
      </c>
      <c s="35" t="s">
        <v>5</v>
      </c>
      <c s="6" t="s">
        <v>4126</v>
      </c>
      <c s="36" t="s">
        <v>214</v>
      </c>
      <c s="37">
        <v>2</v>
      </c>
      <c s="36">
        <v>0</v>
      </c>
      <c s="36">
        <f>ROUND(G867*H867,6)</f>
      </c>
      <c r="L867" s="38">
        <v>0</v>
      </c>
      <c s="32">
        <f>ROUND(ROUND(L867,2)*ROUND(G867,3),2)</f>
      </c>
      <c s="36" t="s">
        <v>178</v>
      </c>
      <c>
        <f>(M867*21)/100</f>
      </c>
      <c t="s">
        <v>28</v>
      </c>
    </row>
    <row r="868" spans="1:5" ht="12.75">
      <c r="A868" s="35" t="s">
        <v>57</v>
      </c>
      <c r="E868" s="39" t="s">
        <v>4126</v>
      </c>
    </row>
    <row r="869" spans="1:5" ht="12.75">
      <c r="A869" s="35" t="s">
        <v>58</v>
      </c>
      <c r="E869" s="40" t="s">
        <v>5</v>
      </c>
    </row>
    <row r="870" spans="1:5" ht="12.75">
      <c r="A870" t="s">
        <v>60</v>
      </c>
      <c r="E870" s="39" t="s">
        <v>5</v>
      </c>
    </row>
    <row r="871" spans="1:16" ht="25.5">
      <c r="A871" t="s">
        <v>50</v>
      </c>
      <c s="34" t="s">
        <v>2068</v>
      </c>
      <c s="34" t="s">
        <v>4127</v>
      </c>
      <c s="35" t="s">
        <v>5</v>
      </c>
      <c s="6" t="s">
        <v>4128</v>
      </c>
      <c s="36" t="s">
        <v>214</v>
      </c>
      <c s="37">
        <v>2</v>
      </c>
      <c s="36">
        <v>0</v>
      </c>
      <c s="36">
        <f>ROUND(G871*H871,6)</f>
      </c>
      <c r="L871" s="38">
        <v>0</v>
      </c>
      <c s="32">
        <f>ROUND(ROUND(L871,2)*ROUND(G871,3),2)</f>
      </c>
      <c s="36" t="s">
        <v>56</v>
      </c>
      <c>
        <f>(M871*21)/100</f>
      </c>
      <c t="s">
        <v>28</v>
      </c>
    </row>
    <row r="872" spans="1:5" ht="25.5">
      <c r="A872" s="35" t="s">
        <v>57</v>
      </c>
      <c r="E872" s="39" t="s">
        <v>4128</v>
      </c>
    </row>
    <row r="873" spans="1:5" ht="12.75">
      <c r="A873" s="35" t="s">
        <v>58</v>
      </c>
      <c r="E873" s="40" t="s">
        <v>5</v>
      </c>
    </row>
    <row r="874" spans="1:5" ht="12.75">
      <c r="A874" t="s">
        <v>60</v>
      </c>
      <c r="E874" s="39" t="s">
        <v>5</v>
      </c>
    </row>
    <row r="875" spans="1:16" ht="12.75">
      <c r="A875" t="s">
        <v>50</v>
      </c>
      <c s="34" t="s">
        <v>2072</v>
      </c>
      <c s="34" t="s">
        <v>268</v>
      </c>
      <c s="35" t="s">
        <v>5</v>
      </c>
      <c s="6" t="s">
        <v>4129</v>
      </c>
      <c s="36" t="s">
        <v>214</v>
      </c>
      <c s="37">
        <v>1</v>
      </c>
      <c s="36">
        <v>0</v>
      </c>
      <c s="36">
        <f>ROUND(G875*H875,6)</f>
      </c>
      <c r="L875" s="38">
        <v>0</v>
      </c>
      <c s="32">
        <f>ROUND(ROUND(L875,2)*ROUND(G875,3),2)</f>
      </c>
      <c s="36" t="s">
        <v>56</v>
      </c>
      <c>
        <f>(M875*21)/100</f>
      </c>
      <c t="s">
        <v>28</v>
      </c>
    </row>
    <row r="876" spans="1:5" ht="12.75">
      <c r="A876" s="35" t="s">
        <v>57</v>
      </c>
      <c r="E876" s="39" t="s">
        <v>4129</v>
      </c>
    </row>
    <row r="877" spans="1:5" ht="12.75">
      <c r="A877" s="35" t="s">
        <v>58</v>
      </c>
      <c r="E877" s="40" t="s">
        <v>5</v>
      </c>
    </row>
    <row r="878" spans="1:5" ht="12.75">
      <c r="A878" t="s">
        <v>60</v>
      </c>
      <c r="E878" s="39" t="s">
        <v>5</v>
      </c>
    </row>
    <row r="879" spans="1:16" ht="25.5">
      <c r="A879" t="s">
        <v>50</v>
      </c>
      <c s="34" t="s">
        <v>2076</v>
      </c>
      <c s="34" t="s">
        <v>4130</v>
      </c>
      <c s="35" t="s">
        <v>5</v>
      </c>
      <c s="6" t="s">
        <v>4131</v>
      </c>
      <c s="36" t="s">
        <v>214</v>
      </c>
      <c s="37">
        <v>1</v>
      </c>
      <c s="36">
        <v>0</v>
      </c>
      <c s="36">
        <f>ROUND(G879*H879,6)</f>
      </c>
      <c r="L879" s="38">
        <v>0</v>
      </c>
      <c s="32">
        <f>ROUND(ROUND(L879,2)*ROUND(G879,3),2)</f>
      </c>
      <c s="36" t="s">
        <v>178</v>
      </c>
      <c>
        <f>(M879*21)/100</f>
      </c>
      <c t="s">
        <v>28</v>
      </c>
    </row>
    <row r="880" spans="1:5" ht="25.5">
      <c r="A880" s="35" t="s">
        <v>57</v>
      </c>
      <c r="E880" s="39" t="s">
        <v>4131</v>
      </c>
    </row>
    <row r="881" spans="1:5" ht="12.75">
      <c r="A881" s="35" t="s">
        <v>58</v>
      </c>
      <c r="E881" s="40" t="s">
        <v>5</v>
      </c>
    </row>
    <row r="882" spans="1:5" ht="12.75">
      <c r="A882" t="s">
        <v>60</v>
      </c>
      <c r="E882" s="39" t="s">
        <v>5</v>
      </c>
    </row>
    <row r="883" spans="1:16" ht="12.75">
      <c r="A883" t="s">
        <v>50</v>
      </c>
      <c s="34" t="s">
        <v>2080</v>
      </c>
      <c s="34" t="s">
        <v>4132</v>
      </c>
      <c s="35" t="s">
        <v>5</v>
      </c>
      <c s="6" t="s">
        <v>4133</v>
      </c>
      <c s="36" t="s">
        <v>214</v>
      </c>
      <c s="37">
        <v>1</v>
      </c>
      <c s="36">
        <v>0</v>
      </c>
      <c s="36">
        <f>ROUND(G883*H883,6)</f>
      </c>
      <c r="L883" s="38">
        <v>0</v>
      </c>
      <c s="32">
        <f>ROUND(ROUND(L883,2)*ROUND(G883,3),2)</f>
      </c>
      <c s="36" t="s">
        <v>56</v>
      </c>
      <c>
        <f>(M883*21)/100</f>
      </c>
      <c t="s">
        <v>28</v>
      </c>
    </row>
    <row r="884" spans="1:5" ht="12.75">
      <c r="A884" s="35" t="s">
        <v>57</v>
      </c>
      <c r="E884" s="39" t="s">
        <v>4133</v>
      </c>
    </row>
    <row r="885" spans="1:5" ht="12.75">
      <c r="A885" s="35" t="s">
        <v>58</v>
      </c>
      <c r="E885" s="40" t="s">
        <v>5</v>
      </c>
    </row>
    <row r="886" spans="1:5" ht="12.75">
      <c r="A886" t="s">
        <v>60</v>
      </c>
      <c r="E886" s="39" t="s">
        <v>5</v>
      </c>
    </row>
    <row r="887" spans="1:16" ht="25.5">
      <c r="A887" t="s">
        <v>50</v>
      </c>
      <c s="34" t="s">
        <v>2084</v>
      </c>
      <c s="34" t="s">
        <v>4134</v>
      </c>
      <c s="35" t="s">
        <v>5</v>
      </c>
      <c s="6" t="s">
        <v>4135</v>
      </c>
      <c s="36" t="s">
        <v>214</v>
      </c>
      <c s="37">
        <v>1</v>
      </c>
      <c s="36">
        <v>0</v>
      </c>
      <c s="36">
        <f>ROUND(G887*H887,6)</f>
      </c>
      <c r="L887" s="38">
        <v>0</v>
      </c>
      <c s="32">
        <f>ROUND(ROUND(L887,2)*ROUND(G887,3),2)</f>
      </c>
      <c s="36" t="s">
        <v>178</v>
      </c>
      <c>
        <f>(M887*21)/100</f>
      </c>
      <c t="s">
        <v>28</v>
      </c>
    </row>
    <row r="888" spans="1:5" ht="25.5">
      <c r="A888" s="35" t="s">
        <v>57</v>
      </c>
      <c r="E888" s="39" t="s">
        <v>4135</v>
      </c>
    </row>
    <row r="889" spans="1:5" ht="12.75">
      <c r="A889" s="35" t="s">
        <v>58</v>
      </c>
      <c r="E889" s="40" t="s">
        <v>5</v>
      </c>
    </row>
    <row r="890" spans="1:5" ht="12.75">
      <c r="A890" t="s">
        <v>60</v>
      </c>
      <c r="E890" s="39" t="s">
        <v>5</v>
      </c>
    </row>
    <row r="891" spans="1:16" ht="25.5">
      <c r="A891" t="s">
        <v>50</v>
      </c>
      <c s="34" t="s">
        <v>2088</v>
      </c>
      <c s="34" t="s">
        <v>4163</v>
      </c>
      <c s="35" t="s">
        <v>5</v>
      </c>
      <c s="6" t="s">
        <v>4102</v>
      </c>
      <c s="36" t="s">
        <v>214</v>
      </c>
      <c s="37">
        <v>1</v>
      </c>
      <c s="36">
        <v>0</v>
      </c>
      <c s="36">
        <f>ROUND(G891*H891,6)</f>
      </c>
      <c r="L891" s="38">
        <v>0</v>
      </c>
      <c s="32">
        <f>ROUND(ROUND(L891,2)*ROUND(G891,3),2)</f>
      </c>
      <c s="36" t="s">
        <v>56</v>
      </c>
      <c>
        <f>(M891*21)/100</f>
      </c>
      <c t="s">
        <v>28</v>
      </c>
    </row>
    <row r="892" spans="1:5" ht="25.5">
      <c r="A892" s="35" t="s">
        <v>57</v>
      </c>
      <c r="E892" s="39" t="s">
        <v>4102</v>
      </c>
    </row>
    <row r="893" spans="1:5" ht="12.75">
      <c r="A893" s="35" t="s">
        <v>58</v>
      </c>
      <c r="E893" s="40" t="s">
        <v>5</v>
      </c>
    </row>
    <row r="894" spans="1:5" ht="12.75">
      <c r="A894" t="s">
        <v>60</v>
      </c>
      <c r="E894" s="39" t="s">
        <v>5</v>
      </c>
    </row>
    <row r="895" spans="1:16" ht="12.75">
      <c r="A895" t="s">
        <v>50</v>
      </c>
      <c s="34" t="s">
        <v>2091</v>
      </c>
      <c s="34" t="s">
        <v>4164</v>
      </c>
      <c s="35" t="s">
        <v>5</v>
      </c>
      <c s="6" t="s">
        <v>4104</v>
      </c>
      <c s="36" t="s">
        <v>214</v>
      </c>
      <c s="37">
        <v>1</v>
      </c>
      <c s="36">
        <v>0</v>
      </c>
      <c s="36">
        <f>ROUND(G895*H895,6)</f>
      </c>
      <c r="L895" s="38">
        <v>0</v>
      </c>
      <c s="32">
        <f>ROUND(ROUND(L895,2)*ROUND(G895,3),2)</f>
      </c>
      <c s="36" t="s">
        <v>56</v>
      </c>
      <c>
        <f>(M895*21)/100</f>
      </c>
      <c t="s">
        <v>28</v>
      </c>
    </row>
    <row r="896" spans="1:5" ht="12.75">
      <c r="A896" s="35" t="s">
        <v>57</v>
      </c>
      <c r="E896" s="39" t="s">
        <v>4104</v>
      </c>
    </row>
    <row r="897" spans="1:5" ht="12.75">
      <c r="A897" s="35" t="s">
        <v>58</v>
      </c>
      <c r="E897" s="40" t="s">
        <v>5</v>
      </c>
    </row>
    <row r="898" spans="1:5" ht="12.75">
      <c r="A898" t="s">
        <v>60</v>
      </c>
      <c r="E898" s="39" t="s">
        <v>5</v>
      </c>
    </row>
    <row r="899" spans="1:16" ht="12.75">
      <c r="A899" t="s">
        <v>50</v>
      </c>
      <c s="34" t="s">
        <v>2097</v>
      </c>
      <c s="34" t="s">
        <v>4165</v>
      </c>
      <c s="35" t="s">
        <v>5</v>
      </c>
      <c s="6" t="s">
        <v>4106</v>
      </c>
      <c s="36" t="s">
        <v>214</v>
      </c>
      <c s="37">
        <v>3</v>
      </c>
      <c s="36">
        <v>0</v>
      </c>
      <c s="36">
        <f>ROUND(G899*H899,6)</f>
      </c>
      <c r="L899" s="38">
        <v>0</v>
      </c>
      <c s="32">
        <f>ROUND(ROUND(L899,2)*ROUND(G899,3),2)</f>
      </c>
      <c s="36" t="s">
        <v>56</v>
      </c>
      <c>
        <f>(M899*21)/100</f>
      </c>
      <c t="s">
        <v>28</v>
      </c>
    </row>
    <row r="900" spans="1:5" ht="12.75">
      <c r="A900" s="35" t="s">
        <v>57</v>
      </c>
      <c r="E900" s="39" t="s">
        <v>4106</v>
      </c>
    </row>
    <row r="901" spans="1:5" ht="12.75">
      <c r="A901" s="35" t="s">
        <v>58</v>
      </c>
      <c r="E901" s="40" t="s">
        <v>5</v>
      </c>
    </row>
    <row r="902" spans="1:5" ht="12.75">
      <c r="A902" t="s">
        <v>60</v>
      </c>
      <c r="E902" s="39" t="s">
        <v>5</v>
      </c>
    </row>
    <row r="903" spans="1:13" ht="12.75">
      <c r="A903" t="s">
        <v>47</v>
      </c>
      <c r="C903" s="31" t="s">
        <v>4185</v>
      </c>
      <c r="E903" s="33" t="s">
        <v>4186</v>
      </c>
      <c r="J903" s="32">
        <f>0</f>
      </c>
      <c s="32">
        <f>0</f>
      </c>
      <c s="32">
        <f>0+L904+L908+L912+L916+L920+L924+L928+L932+L936+L940+L944+L948+L952+L956+L960+L964</f>
      </c>
      <c s="32">
        <f>0+M904+M908+M912+M916+M920+M924+M928+M932+M936+M940+M944+M948+M952+M956+M960+M964</f>
      </c>
    </row>
    <row r="904" spans="1:16" ht="12.75">
      <c r="A904" t="s">
        <v>50</v>
      </c>
      <c s="34" t="s">
        <v>1645</v>
      </c>
      <c s="34" t="s">
        <v>4107</v>
      </c>
      <c s="35" t="s">
        <v>5</v>
      </c>
      <c s="6" t="s">
        <v>4108</v>
      </c>
      <c s="36" t="s">
        <v>214</v>
      </c>
      <c s="37">
        <v>1</v>
      </c>
      <c s="36">
        <v>0</v>
      </c>
      <c s="36">
        <f>ROUND(G904*H904,6)</f>
      </c>
      <c r="L904" s="38">
        <v>0</v>
      </c>
      <c s="32">
        <f>ROUND(ROUND(L904,2)*ROUND(G904,3),2)</f>
      </c>
      <c s="36" t="s">
        <v>178</v>
      </c>
      <c>
        <f>(M904*21)/100</f>
      </c>
      <c t="s">
        <v>28</v>
      </c>
    </row>
    <row r="905" spans="1:5" ht="12.75">
      <c r="A905" s="35" t="s">
        <v>57</v>
      </c>
      <c r="E905" s="39" t="s">
        <v>4108</v>
      </c>
    </row>
    <row r="906" spans="1:5" ht="12.75">
      <c r="A906" s="35" t="s">
        <v>58</v>
      </c>
      <c r="E906" s="40" t="s">
        <v>5</v>
      </c>
    </row>
    <row r="907" spans="1:5" ht="12.75">
      <c r="A907" t="s">
        <v>60</v>
      </c>
      <c r="E907" s="39" t="s">
        <v>5</v>
      </c>
    </row>
    <row r="908" spans="1:16" ht="12.75">
      <c r="A908" t="s">
        <v>50</v>
      </c>
      <c s="34" t="s">
        <v>1649</v>
      </c>
      <c s="34" t="s">
        <v>4109</v>
      </c>
      <c s="35" t="s">
        <v>5</v>
      </c>
      <c s="6" t="s">
        <v>4110</v>
      </c>
      <c s="36" t="s">
        <v>214</v>
      </c>
      <c s="37">
        <v>1</v>
      </c>
      <c s="36">
        <v>0</v>
      </c>
      <c s="36">
        <f>ROUND(G908*H908,6)</f>
      </c>
      <c r="L908" s="38">
        <v>0</v>
      </c>
      <c s="32">
        <f>ROUND(ROUND(L908,2)*ROUND(G908,3),2)</f>
      </c>
      <c s="36" t="s">
        <v>56</v>
      </c>
      <c>
        <f>(M908*21)/100</f>
      </c>
      <c t="s">
        <v>28</v>
      </c>
    </row>
    <row r="909" spans="1:5" ht="12.75">
      <c r="A909" s="35" t="s">
        <v>57</v>
      </c>
      <c r="E909" s="39" t="s">
        <v>4110</v>
      </c>
    </row>
    <row r="910" spans="1:5" ht="12.75">
      <c r="A910" s="35" t="s">
        <v>58</v>
      </c>
      <c r="E910" s="40" t="s">
        <v>5</v>
      </c>
    </row>
    <row r="911" spans="1:5" ht="12.75">
      <c r="A911" t="s">
        <v>60</v>
      </c>
      <c r="E911" s="39" t="s">
        <v>5</v>
      </c>
    </row>
    <row r="912" spans="1:16" ht="25.5">
      <c r="A912" t="s">
        <v>50</v>
      </c>
      <c s="34" t="s">
        <v>1653</v>
      </c>
      <c s="34" t="s">
        <v>4111</v>
      </c>
      <c s="35" t="s">
        <v>5</v>
      </c>
      <c s="6" t="s">
        <v>4112</v>
      </c>
      <c s="36" t="s">
        <v>214</v>
      </c>
      <c s="37">
        <v>1</v>
      </c>
      <c s="36">
        <v>0</v>
      </c>
      <c s="36">
        <f>ROUND(G912*H912,6)</f>
      </c>
      <c r="L912" s="38">
        <v>0</v>
      </c>
      <c s="32">
        <f>ROUND(ROUND(L912,2)*ROUND(G912,3),2)</f>
      </c>
      <c s="36" t="s">
        <v>178</v>
      </c>
      <c>
        <f>(M912*21)/100</f>
      </c>
      <c t="s">
        <v>28</v>
      </c>
    </row>
    <row r="913" spans="1:5" ht="25.5">
      <c r="A913" s="35" t="s">
        <v>57</v>
      </c>
      <c r="E913" s="39" t="s">
        <v>4112</v>
      </c>
    </row>
    <row r="914" spans="1:5" ht="12.75">
      <c r="A914" s="35" t="s">
        <v>58</v>
      </c>
      <c r="E914" s="40" t="s">
        <v>5</v>
      </c>
    </row>
    <row r="915" spans="1:5" ht="12.75">
      <c r="A915" t="s">
        <v>60</v>
      </c>
      <c r="E915" s="39" t="s">
        <v>5</v>
      </c>
    </row>
    <row r="916" spans="1:16" ht="12.75">
      <c r="A916" t="s">
        <v>50</v>
      </c>
      <c s="34" t="s">
        <v>1656</v>
      </c>
      <c s="34" t="s">
        <v>4187</v>
      </c>
      <c s="35" t="s">
        <v>5</v>
      </c>
      <c s="6" t="s">
        <v>4188</v>
      </c>
      <c s="36" t="s">
        <v>214</v>
      </c>
      <c s="37">
        <v>1</v>
      </c>
      <c s="36">
        <v>0</v>
      </c>
      <c s="36">
        <f>ROUND(G916*H916,6)</f>
      </c>
      <c r="L916" s="38">
        <v>0</v>
      </c>
      <c s="32">
        <f>ROUND(ROUND(L916,2)*ROUND(G916,3),2)</f>
      </c>
      <c s="36" t="s">
        <v>56</v>
      </c>
      <c>
        <f>(M916*21)/100</f>
      </c>
      <c t="s">
        <v>28</v>
      </c>
    </row>
    <row r="917" spans="1:5" ht="12.75">
      <c r="A917" s="35" t="s">
        <v>57</v>
      </c>
      <c r="E917" s="39" t="s">
        <v>4188</v>
      </c>
    </row>
    <row r="918" spans="1:5" ht="12.75">
      <c r="A918" s="35" t="s">
        <v>58</v>
      </c>
      <c r="E918" s="40" t="s">
        <v>5</v>
      </c>
    </row>
    <row r="919" spans="1:5" ht="12.75">
      <c r="A919" t="s">
        <v>60</v>
      </c>
      <c r="E919" s="39" t="s">
        <v>5</v>
      </c>
    </row>
    <row r="920" spans="1:16" ht="12.75">
      <c r="A920" t="s">
        <v>50</v>
      </c>
      <c s="34" t="s">
        <v>1660</v>
      </c>
      <c s="34" t="s">
        <v>4115</v>
      </c>
      <c s="35" t="s">
        <v>5</v>
      </c>
      <c s="6" t="s">
        <v>4116</v>
      </c>
      <c s="36" t="s">
        <v>214</v>
      </c>
      <c s="37">
        <v>3</v>
      </c>
      <c s="36">
        <v>0</v>
      </c>
      <c s="36">
        <f>ROUND(G920*H920,6)</f>
      </c>
      <c r="L920" s="38">
        <v>0</v>
      </c>
      <c s="32">
        <f>ROUND(ROUND(L920,2)*ROUND(G920,3),2)</f>
      </c>
      <c s="36" t="s">
        <v>178</v>
      </c>
      <c>
        <f>(M920*21)/100</f>
      </c>
      <c t="s">
        <v>28</v>
      </c>
    </row>
    <row r="921" spans="1:5" ht="12.75">
      <c r="A921" s="35" t="s">
        <v>57</v>
      </c>
      <c r="E921" s="39" t="s">
        <v>4116</v>
      </c>
    </row>
    <row r="922" spans="1:5" ht="12.75">
      <c r="A922" s="35" t="s">
        <v>58</v>
      </c>
      <c r="E922" s="40" t="s">
        <v>5</v>
      </c>
    </row>
    <row r="923" spans="1:5" ht="12.75">
      <c r="A923" t="s">
        <v>60</v>
      </c>
      <c r="E923" s="39" t="s">
        <v>5</v>
      </c>
    </row>
    <row r="924" spans="1:16" ht="12.75">
      <c r="A924" t="s">
        <v>50</v>
      </c>
      <c s="34" t="s">
        <v>1663</v>
      </c>
      <c s="34" t="s">
        <v>4117</v>
      </c>
      <c s="35" t="s">
        <v>5</v>
      </c>
      <c s="6" t="s">
        <v>4118</v>
      </c>
      <c s="36" t="s">
        <v>214</v>
      </c>
      <c s="37">
        <v>2</v>
      </c>
      <c s="36">
        <v>0</v>
      </c>
      <c s="36">
        <f>ROUND(G924*H924,6)</f>
      </c>
      <c r="L924" s="38">
        <v>0</v>
      </c>
      <c s="32">
        <f>ROUND(ROUND(L924,2)*ROUND(G924,3),2)</f>
      </c>
      <c s="36" t="s">
        <v>56</v>
      </c>
      <c>
        <f>(M924*21)/100</f>
      </c>
      <c t="s">
        <v>28</v>
      </c>
    </row>
    <row r="925" spans="1:5" ht="12.75">
      <c r="A925" s="35" t="s">
        <v>57</v>
      </c>
      <c r="E925" s="39" t="s">
        <v>4118</v>
      </c>
    </row>
    <row r="926" spans="1:5" ht="12.75">
      <c r="A926" s="35" t="s">
        <v>58</v>
      </c>
      <c r="E926" s="40" t="s">
        <v>5</v>
      </c>
    </row>
    <row r="927" spans="1:5" ht="12.75">
      <c r="A927" t="s">
        <v>60</v>
      </c>
      <c r="E927" s="39" t="s">
        <v>5</v>
      </c>
    </row>
    <row r="928" spans="1:16" ht="12.75">
      <c r="A928" t="s">
        <v>50</v>
      </c>
      <c s="34" t="s">
        <v>1666</v>
      </c>
      <c s="34" t="s">
        <v>4119</v>
      </c>
      <c s="35" t="s">
        <v>5</v>
      </c>
      <c s="6" t="s">
        <v>4120</v>
      </c>
      <c s="36" t="s">
        <v>214</v>
      </c>
      <c s="37">
        <v>1</v>
      </c>
      <c s="36">
        <v>0</v>
      </c>
      <c s="36">
        <f>ROUND(G928*H928,6)</f>
      </c>
      <c r="L928" s="38">
        <v>0</v>
      </c>
      <c s="32">
        <f>ROUND(ROUND(L928,2)*ROUND(G928,3),2)</f>
      </c>
      <c s="36" t="s">
        <v>56</v>
      </c>
      <c>
        <f>(M928*21)/100</f>
      </c>
      <c t="s">
        <v>28</v>
      </c>
    </row>
    <row r="929" spans="1:5" ht="12.75">
      <c r="A929" s="35" t="s">
        <v>57</v>
      </c>
      <c r="E929" s="39" t="s">
        <v>4120</v>
      </c>
    </row>
    <row r="930" spans="1:5" ht="12.75">
      <c r="A930" s="35" t="s">
        <v>58</v>
      </c>
      <c r="E930" s="40" t="s">
        <v>5</v>
      </c>
    </row>
    <row r="931" spans="1:5" ht="12.75">
      <c r="A931" t="s">
        <v>60</v>
      </c>
      <c r="E931" s="39" t="s">
        <v>5</v>
      </c>
    </row>
    <row r="932" spans="1:16" ht="12.75">
      <c r="A932" t="s">
        <v>50</v>
      </c>
      <c s="34" t="s">
        <v>1670</v>
      </c>
      <c s="34" t="s">
        <v>4125</v>
      </c>
      <c s="35" t="s">
        <v>5</v>
      </c>
      <c s="6" t="s">
        <v>4126</v>
      </c>
      <c s="36" t="s">
        <v>214</v>
      </c>
      <c s="37">
        <v>2</v>
      </c>
      <c s="36">
        <v>0</v>
      </c>
      <c s="36">
        <f>ROUND(G932*H932,6)</f>
      </c>
      <c r="L932" s="38">
        <v>0</v>
      </c>
      <c s="32">
        <f>ROUND(ROUND(L932,2)*ROUND(G932,3),2)</f>
      </c>
      <c s="36" t="s">
        <v>178</v>
      </c>
      <c>
        <f>(M932*21)/100</f>
      </c>
      <c t="s">
        <v>28</v>
      </c>
    </row>
    <row r="933" spans="1:5" ht="12.75">
      <c r="A933" s="35" t="s">
        <v>57</v>
      </c>
      <c r="E933" s="39" t="s">
        <v>4126</v>
      </c>
    </row>
    <row r="934" spans="1:5" ht="12.75">
      <c r="A934" s="35" t="s">
        <v>58</v>
      </c>
      <c r="E934" s="40" t="s">
        <v>5</v>
      </c>
    </row>
    <row r="935" spans="1:5" ht="12.75">
      <c r="A935" t="s">
        <v>60</v>
      </c>
      <c r="E935" s="39" t="s">
        <v>5</v>
      </c>
    </row>
    <row r="936" spans="1:16" ht="25.5">
      <c r="A936" t="s">
        <v>50</v>
      </c>
      <c s="34" t="s">
        <v>1674</v>
      </c>
      <c s="34" t="s">
        <v>4127</v>
      </c>
      <c s="35" t="s">
        <v>5</v>
      </c>
      <c s="6" t="s">
        <v>4128</v>
      </c>
      <c s="36" t="s">
        <v>214</v>
      </c>
      <c s="37">
        <v>2</v>
      </c>
      <c s="36">
        <v>0</v>
      </c>
      <c s="36">
        <f>ROUND(G936*H936,6)</f>
      </c>
      <c r="L936" s="38">
        <v>0</v>
      </c>
      <c s="32">
        <f>ROUND(ROUND(L936,2)*ROUND(G936,3),2)</f>
      </c>
      <c s="36" t="s">
        <v>56</v>
      </c>
      <c>
        <f>(M936*21)/100</f>
      </c>
      <c t="s">
        <v>28</v>
      </c>
    </row>
    <row r="937" spans="1:5" ht="25.5">
      <c r="A937" s="35" t="s">
        <v>57</v>
      </c>
      <c r="E937" s="39" t="s">
        <v>4128</v>
      </c>
    </row>
    <row r="938" spans="1:5" ht="12.75">
      <c r="A938" s="35" t="s">
        <v>58</v>
      </c>
      <c r="E938" s="40" t="s">
        <v>5</v>
      </c>
    </row>
    <row r="939" spans="1:5" ht="12.75">
      <c r="A939" t="s">
        <v>60</v>
      </c>
      <c r="E939" s="39" t="s">
        <v>5</v>
      </c>
    </row>
    <row r="940" spans="1:16" ht="12.75">
      <c r="A940" t="s">
        <v>50</v>
      </c>
      <c s="34" t="s">
        <v>1678</v>
      </c>
      <c s="34" t="s">
        <v>268</v>
      </c>
      <c s="35" t="s">
        <v>5</v>
      </c>
      <c s="6" t="s">
        <v>4129</v>
      </c>
      <c s="36" t="s">
        <v>214</v>
      </c>
      <c s="37">
        <v>1</v>
      </c>
      <c s="36">
        <v>0</v>
      </c>
      <c s="36">
        <f>ROUND(G940*H940,6)</f>
      </c>
      <c r="L940" s="38">
        <v>0</v>
      </c>
      <c s="32">
        <f>ROUND(ROUND(L940,2)*ROUND(G940,3),2)</f>
      </c>
      <c s="36" t="s">
        <v>56</v>
      </c>
      <c>
        <f>(M940*21)/100</f>
      </c>
      <c t="s">
        <v>28</v>
      </c>
    </row>
    <row r="941" spans="1:5" ht="12.75">
      <c r="A941" s="35" t="s">
        <v>57</v>
      </c>
      <c r="E941" s="39" t="s">
        <v>4129</v>
      </c>
    </row>
    <row r="942" spans="1:5" ht="12.75">
      <c r="A942" s="35" t="s">
        <v>58</v>
      </c>
      <c r="E942" s="40" t="s">
        <v>5</v>
      </c>
    </row>
    <row r="943" spans="1:5" ht="12.75">
      <c r="A943" t="s">
        <v>60</v>
      </c>
      <c r="E943" s="39" t="s">
        <v>5</v>
      </c>
    </row>
    <row r="944" spans="1:16" ht="25.5">
      <c r="A944" t="s">
        <v>50</v>
      </c>
      <c s="34" t="s">
        <v>1682</v>
      </c>
      <c s="34" t="s">
        <v>4130</v>
      </c>
      <c s="35" t="s">
        <v>5</v>
      </c>
      <c s="6" t="s">
        <v>4131</v>
      </c>
      <c s="36" t="s">
        <v>214</v>
      </c>
      <c s="37">
        <v>1</v>
      </c>
      <c s="36">
        <v>0</v>
      </c>
      <c s="36">
        <f>ROUND(G944*H944,6)</f>
      </c>
      <c r="L944" s="38">
        <v>0</v>
      </c>
      <c s="32">
        <f>ROUND(ROUND(L944,2)*ROUND(G944,3),2)</f>
      </c>
      <c s="36" t="s">
        <v>178</v>
      </c>
      <c>
        <f>(M944*21)/100</f>
      </c>
      <c t="s">
        <v>28</v>
      </c>
    </row>
    <row r="945" spans="1:5" ht="25.5">
      <c r="A945" s="35" t="s">
        <v>57</v>
      </c>
      <c r="E945" s="39" t="s">
        <v>4131</v>
      </c>
    </row>
    <row r="946" spans="1:5" ht="12.75">
      <c r="A946" s="35" t="s">
        <v>58</v>
      </c>
      <c r="E946" s="40" t="s">
        <v>5</v>
      </c>
    </row>
    <row r="947" spans="1:5" ht="12.75">
      <c r="A947" t="s">
        <v>60</v>
      </c>
      <c r="E947" s="39" t="s">
        <v>5</v>
      </c>
    </row>
    <row r="948" spans="1:16" ht="12.75">
      <c r="A948" t="s">
        <v>50</v>
      </c>
      <c s="34" t="s">
        <v>1686</v>
      </c>
      <c s="34" t="s">
        <v>4132</v>
      </c>
      <c s="35" t="s">
        <v>5</v>
      </c>
      <c s="6" t="s">
        <v>4133</v>
      </c>
      <c s="36" t="s">
        <v>214</v>
      </c>
      <c s="37">
        <v>1</v>
      </c>
      <c s="36">
        <v>0</v>
      </c>
      <c s="36">
        <f>ROUND(G948*H948,6)</f>
      </c>
      <c r="L948" s="38">
        <v>0</v>
      </c>
      <c s="32">
        <f>ROUND(ROUND(L948,2)*ROUND(G948,3),2)</f>
      </c>
      <c s="36" t="s">
        <v>56</v>
      </c>
      <c>
        <f>(M948*21)/100</f>
      </c>
      <c t="s">
        <v>28</v>
      </c>
    </row>
    <row r="949" spans="1:5" ht="12.75">
      <c r="A949" s="35" t="s">
        <v>57</v>
      </c>
      <c r="E949" s="39" t="s">
        <v>4133</v>
      </c>
    </row>
    <row r="950" spans="1:5" ht="12.75">
      <c r="A950" s="35" t="s">
        <v>58</v>
      </c>
      <c r="E950" s="40" t="s">
        <v>5</v>
      </c>
    </row>
    <row r="951" spans="1:5" ht="12.75">
      <c r="A951" t="s">
        <v>60</v>
      </c>
      <c r="E951" s="39" t="s">
        <v>5</v>
      </c>
    </row>
    <row r="952" spans="1:16" ht="25.5">
      <c r="A952" t="s">
        <v>50</v>
      </c>
      <c s="34" t="s">
        <v>1690</v>
      </c>
      <c s="34" t="s">
        <v>4134</v>
      </c>
      <c s="35" t="s">
        <v>5</v>
      </c>
      <c s="6" t="s">
        <v>4135</v>
      </c>
      <c s="36" t="s">
        <v>214</v>
      </c>
      <c s="37">
        <v>1</v>
      </c>
      <c s="36">
        <v>0</v>
      </c>
      <c s="36">
        <f>ROUND(G952*H952,6)</f>
      </c>
      <c r="L952" s="38">
        <v>0</v>
      </c>
      <c s="32">
        <f>ROUND(ROUND(L952,2)*ROUND(G952,3),2)</f>
      </c>
      <c s="36" t="s">
        <v>178</v>
      </c>
      <c>
        <f>(M952*21)/100</f>
      </c>
      <c t="s">
        <v>28</v>
      </c>
    </row>
    <row r="953" spans="1:5" ht="25.5">
      <c r="A953" s="35" t="s">
        <v>57</v>
      </c>
      <c r="E953" s="39" t="s">
        <v>4135</v>
      </c>
    </row>
    <row r="954" spans="1:5" ht="12.75">
      <c r="A954" s="35" t="s">
        <v>58</v>
      </c>
      <c r="E954" s="40" t="s">
        <v>5</v>
      </c>
    </row>
    <row r="955" spans="1:5" ht="12.75">
      <c r="A955" t="s">
        <v>60</v>
      </c>
      <c r="E955" s="39" t="s">
        <v>5</v>
      </c>
    </row>
    <row r="956" spans="1:16" ht="25.5">
      <c r="A956" t="s">
        <v>50</v>
      </c>
      <c s="34" t="s">
        <v>1694</v>
      </c>
      <c s="34" t="s">
        <v>4163</v>
      </c>
      <c s="35" t="s">
        <v>5</v>
      </c>
      <c s="6" t="s">
        <v>4102</v>
      </c>
      <c s="36" t="s">
        <v>214</v>
      </c>
      <c s="37">
        <v>1</v>
      </c>
      <c s="36">
        <v>0</v>
      </c>
      <c s="36">
        <f>ROUND(G956*H956,6)</f>
      </c>
      <c r="L956" s="38">
        <v>0</v>
      </c>
      <c s="32">
        <f>ROUND(ROUND(L956,2)*ROUND(G956,3),2)</f>
      </c>
      <c s="36" t="s">
        <v>56</v>
      </c>
      <c>
        <f>(M956*21)/100</f>
      </c>
      <c t="s">
        <v>28</v>
      </c>
    </row>
    <row r="957" spans="1:5" ht="25.5">
      <c r="A957" s="35" t="s">
        <v>57</v>
      </c>
      <c r="E957" s="39" t="s">
        <v>4102</v>
      </c>
    </row>
    <row r="958" spans="1:5" ht="12.75">
      <c r="A958" s="35" t="s">
        <v>58</v>
      </c>
      <c r="E958" s="40" t="s">
        <v>5</v>
      </c>
    </row>
    <row r="959" spans="1:5" ht="12.75">
      <c r="A959" t="s">
        <v>60</v>
      </c>
      <c r="E959" s="39" t="s">
        <v>5</v>
      </c>
    </row>
    <row r="960" spans="1:16" ht="12.75">
      <c r="A960" t="s">
        <v>50</v>
      </c>
      <c s="34" t="s">
        <v>1698</v>
      </c>
      <c s="34" t="s">
        <v>4164</v>
      </c>
      <c s="35" t="s">
        <v>5</v>
      </c>
      <c s="6" t="s">
        <v>4104</v>
      </c>
      <c s="36" t="s">
        <v>214</v>
      </c>
      <c s="37">
        <v>1</v>
      </c>
      <c s="36">
        <v>0</v>
      </c>
      <c s="36">
        <f>ROUND(G960*H960,6)</f>
      </c>
      <c r="L960" s="38">
        <v>0</v>
      </c>
      <c s="32">
        <f>ROUND(ROUND(L960,2)*ROUND(G960,3),2)</f>
      </c>
      <c s="36" t="s">
        <v>56</v>
      </c>
      <c>
        <f>(M960*21)/100</f>
      </c>
      <c t="s">
        <v>28</v>
      </c>
    </row>
    <row r="961" spans="1:5" ht="12.75">
      <c r="A961" s="35" t="s">
        <v>57</v>
      </c>
      <c r="E961" s="39" t="s">
        <v>4104</v>
      </c>
    </row>
    <row r="962" spans="1:5" ht="12.75">
      <c r="A962" s="35" t="s">
        <v>58</v>
      </c>
      <c r="E962" s="40" t="s">
        <v>5</v>
      </c>
    </row>
    <row r="963" spans="1:5" ht="12.75">
      <c r="A963" t="s">
        <v>60</v>
      </c>
      <c r="E963" s="39" t="s">
        <v>5</v>
      </c>
    </row>
    <row r="964" spans="1:16" ht="12.75">
      <c r="A964" t="s">
        <v>50</v>
      </c>
      <c s="34" t="s">
        <v>1702</v>
      </c>
      <c s="34" t="s">
        <v>4165</v>
      </c>
      <c s="35" t="s">
        <v>5</v>
      </c>
      <c s="6" t="s">
        <v>4106</v>
      </c>
      <c s="36" t="s">
        <v>214</v>
      </c>
      <c s="37">
        <v>3</v>
      </c>
      <c s="36">
        <v>0</v>
      </c>
      <c s="36">
        <f>ROUND(G964*H964,6)</f>
      </c>
      <c r="L964" s="38">
        <v>0</v>
      </c>
      <c s="32">
        <f>ROUND(ROUND(L964,2)*ROUND(G964,3),2)</f>
      </c>
      <c s="36" t="s">
        <v>56</v>
      </c>
      <c>
        <f>(M964*21)/100</f>
      </c>
      <c t="s">
        <v>28</v>
      </c>
    </row>
    <row r="965" spans="1:5" ht="12.75">
      <c r="A965" s="35" t="s">
        <v>57</v>
      </c>
      <c r="E965" s="39" t="s">
        <v>4106</v>
      </c>
    </row>
    <row r="966" spans="1:5" ht="12.75">
      <c r="A966" s="35" t="s">
        <v>58</v>
      </c>
      <c r="E966" s="40" t="s">
        <v>5</v>
      </c>
    </row>
    <row r="967" spans="1:5" ht="12.75">
      <c r="A967" t="s">
        <v>60</v>
      </c>
      <c r="E967" s="39" t="s">
        <v>5</v>
      </c>
    </row>
    <row r="968" spans="1:13" ht="12.75">
      <c r="A968" t="s">
        <v>47</v>
      </c>
      <c r="C968" s="31" t="s">
        <v>4189</v>
      </c>
      <c r="E968" s="33" t="s">
        <v>4190</v>
      </c>
      <c r="J968" s="32">
        <f>0</f>
      </c>
      <c s="32">
        <f>0</f>
      </c>
      <c s="32">
        <f>0+L969+L973+L977+L981+L985+L989+L993+L997+L1001+L1005+L1009+L1013+L1017</f>
      </c>
      <c s="32">
        <f>0+M969+M973+M977+M981+M985+M989+M993+M997+M1001+M1005+M1009+M1013+M1017</f>
      </c>
    </row>
    <row r="969" spans="1:16" ht="12.75">
      <c r="A969" t="s">
        <v>50</v>
      </c>
      <c s="34" t="s">
        <v>2101</v>
      </c>
      <c s="34" t="s">
        <v>4107</v>
      </c>
      <c s="35" t="s">
        <v>5</v>
      </c>
      <c s="6" t="s">
        <v>4108</v>
      </c>
      <c s="36" t="s">
        <v>214</v>
      </c>
      <c s="37">
        <v>1</v>
      </c>
      <c s="36">
        <v>0</v>
      </c>
      <c s="36">
        <f>ROUND(G969*H969,6)</f>
      </c>
      <c r="L969" s="38">
        <v>0</v>
      </c>
      <c s="32">
        <f>ROUND(ROUND(L969,2)*ROUND(G969,3),2)</f>
      </c>
      <c s="36" t="s">
        <v>178</v>
      </c>
      <c>
        <f>(M969*21)/100</f>
      </c>
      <c t="s">
        <v>28</v>
      </c>
    </row>
    <row r="970" spans="1:5" ht="12.75">
      <c r="A970" s="35" t="s">
        <v>57</v>
      </c>
      <c r="E970" s="39" t="s">
        <v>4108</v>
      </c>
    </row>
    <row r="971" spans="1:5" ht="12.75">
      <c r="A971" s="35" t="s">
        <v>58</v>
      </c>
      <c r="E971" s="40" t="s">
        <v>5</v>
      </c>
    </row>
    <row r="972" spans="1:5" ht="12.75">
      <c r="A972" t="s">
        <v>60</v>
      </c>
      <c r="E972" s="39" t="s">
        <v>5</v>
      </c>
    </row>
    <row r="973" spans="1:16" ht="12.75">
      <c r="A973" t="s">
        <v>50</v>
      </c>
      <c s="34" t="s">
        <v>2105</v>
      </c>
      <c s="34" t="s">
        <v>4109</v>
      </c>
      <c s="35" t="s">
        <v>5</v>
      </c>
      <c s="6" t="s">
        <v>4110</v>
      </c>
      <c s="36" t="s">
        <v>214</v>
      </c>
      <c s="37">
        <v>1</v>
      </c>
      <c s="36">
        <v>0</v>
      </c>
      <c s="36">
        <f>ROUND(G973*H973,6)</f>
      </c>
      <c r="L973" s="38">
        <v>0</v>
      </c>
      <c s="32">
        <f>ROUND(ROUND(L973,2)*ROUND(G973,3),2)</f>
      </c>
      <c s="36" t="s">
        <v>56</v>
      </c>
      <c>
        <f>(M973*21)/100</f>
      </c>
      <c t="s">
        <v>28</v>
      </c>
    </row>
    <row r="974" spans="1:5" ht="12.75">
      <c r="A974" s="35" t="s">
        <v>57</v>
      </c>
      <c r="E974" s="39" t="s">
        <v>4110</v>
      </c>
    </row>
    <row r="975" spans="1:5" ht="12.75">
      <c r="A975" s="35" t="s">
        <v>58</v>
      </c>
      <c r="E975" s="40" t="s">
        <v>5</v>
      </c>
    </row>
    <row r="976" spans="1:5" ht="12.75">
      <c r="A976" t="s">
        <v>60</v>
      </c>
      <c r="E976" s="39" t="s">
        <v>5</v>
      </c>
    </row>
    <row r="977" spans="1:16" ht="25.5">
      <c r="A977" t="s">
        <v>50</v>
      </c>
      <c s="34" t="s">
        <v>2109</v>
      </c>
      <c s="34" t="s">
        <v>4111</v>
      </c>
      <c s="35" t="s">
        <v>5</v>
      </c>
      <c s="6" t="s">
        <v>4112</v>
      </c>
      <c s="36" t="s">
        <v>214</v>
      </c>
      <c s="37">
        <v>1</v>
      </c>
      <c s="36">
        <v>0</v>
      </c>
      <c s="36">
        <f>ROUND(G977*H977,6)</f>
      </c>
      <c r="L977" s="38">
        <v>0</v>
      </c>
      <c s="32">
        <f>ROUND(ROUND(L977,2)*ROUND(G977,3),2)</f>
      </c>
      <c s="36" t="s">
        <v>178</v>
      </c>
      <c>
        <f>(M977*21)/100</f>
      </c>
      <c t="s">
        <v>28</v>
      </c>
    </row>
    <row r="978" spans="1:5" ht="25.5">
      <c r="A978" s="35" t="s">
        <v>57</v>
      </c>
      <c r="E978" s="39" t="s">
        <v>4112</v>
      </c>
    </row>
    <row r="979" spans="1:5" ht="12.75">
      <c r="A979" s="35" t="s">
        <v>58</v>
      </c>
      <c r="E979" s="40" t="s">
        <v>5</v>
      </c>
    </row>
    <row r="980" spans="1:5" ht="12.75">
      <c r="A980" t="s">
        <v>60</v>
      </c>
      <c r="E980" s="39" t="s">
        <v>5</v>
      </c>
    </row>
    <row r="981" spans="1:16" ht="12.75">
      <c r="A981" t="s">
        <v>50</v>
      </c>
      <c s="34" t="s">
        <v>2113</v>
      </c>
      <c s="34" t="s">
        <v>4187</v>
      </c>
      <c s="35" t="s">
        <v>5</v>
      </c>
      <c s="6" t="s">
        <v>4188</v>
      </c>
      <c s="36" t="s">
        <v>214</v>
      </c>
      <c s="37">
        <v>1</v>
      </c>
      <c s="36">
        <v>0</v>
      </c>
      <c s="36">
        <f>ROUND(G981*H981,6)</f>
      </c>
      <c r="L981" s="38">
        <v>0</v>
      </c>
      <c s="32">
        <f>ROUND(ROUND(L981,2)*ROUND(G981,3),2)</f>
      </c>
      <c s="36" t="s">
        <v>56</v>
      </c>
      <c>
        <f>(M981*21)/100</f>
      </c>
      <c t="s">
        <v>28</v>
      </c>
    </row>
    <row r="982" spans="1:5" ht="12.75">
      <c r="A982" s="35" t="s">
        <v>57</v>
      </c>
      <c r="E982" s="39" t="s">
        <v>4188</v>
      </c>
    </row>
    <row r="983" spans="1:5" ht="12.75">
      <c r="A983" s="35" t="s">
        <v>58</v>
      </c>
      <c r="E983" s="40" t="s">
        <v>5</v>
      </c>
    </row>
    <row r="984" spans="1:5" ht="12.75">
      <c r="A984" t="s">
        <v>60</v>
      </c>
      <c r="E984" s="39" t="s">
        <v>5</v>
      </c>
    </row>
    <row r="985" spans="1:16" ht="12.75">
      <c r="A985" t="s">
        <v>50</v>
      </c>
      <c s="34" t="s">
        <v>2117</v>
      </c>
      <c s="34" t="s">
        <v>4115</v>
      </c>
      <c s="35" t="s">
        <v>5</v>
      </c>
      <c s="6" t="s">
        <v>4116</v>
      </c>
      <c s="36" t="s">
        <v>214</v>
      </c>
      <c s="37">
        <v>4</v>
      </c>
      <c s="36">
        <v>0</v>
      </c>
      <c s="36">
        <f>ROUND(G985*H985,6)</f>
      </c>
      <c r="L985" s="38">
        <v>0</v>
      </c>
      <c s="32">
        <f>ROUND(ROUND(L985,2)*ROUND(G985,3),2)</f>
      </c>
      <c s="36" t="s">
        <v>178</v>
      </c>
      <c>
        <f>(M985*21)/100</f>
      </c>
      <c t="s">
        <v>28</v>
      </c>
    </row>
    <row r="986" spans="1:5" ht="12.75">
      <c r="A986" s="35" t="s">
        <v>57</v>
      </c>
      <c r="E986" s="39" t="s">
        <v>4116</v>
      </c>
    </row>
    <row r="987" spans="1:5" ht="12.75">
      <c r="A987" s="35" t="s">
        <v>58</v>
      </c>
      <c r="E987" s="40" t="s">
        <v>5</v>
      </c>
    </row>
    <row r="988" spans="1:5" ht="12.75">
      <c r="A988" t="s">
        <v>60</v>
      </c>
      <c r="E988" s="39" t="s">
        <v>5</v>
      </c>
    </row>
    <row r="989" spans="1:16" ht="12.75">
      <c r="A989" t="s">
        <v>50</v>
      </c>
      <c s="34" t="s">
        <v>2121</v>
      </c>
      <c s="34" t="s">
        <v>4117</v>
      </c>
      <c s="35" t="s">
        <v>5</v>
      </c>
      <c s="6" t="s">
        <v>4118</v>
      </c>
      <c s="36" t="s">
        <v>214</v>
      </c>
      <c s="37">
        <v>4</v>
      </c>
      <c s="36">
        <v>0</v>
      </c>
      <c s="36">
        <f>ROUND(G989*H989,6)</f>
      </c>
      <c r="L989" s="38">
        <v>0</v>
      </c>
      <c s="32">
        <f>ROUND(ROUND(L989,2)*ROUND(G989,3),2)</f>
      </c>
      <c s="36" t="s">
        <v>56</v>
      </c>
      <c>
        <f>(M989*21)/100</f>
      </c>
      <c t="s">
        <v>28</v>
      </c>
    </row>
    <row r="990" spans="1:5" ht="12.75">
      <c r="A990" s="35" t="s">
        <v>57</v>
      </c>
      <c r="E990" s="39" t="s">
        <v>4118</v>
      </c>
    </row>
    <row r="991" spans="1:5" ht="12.75">
      <c r="A991" s="35" t="s">
        <v>58</v>
      </c>
      <c r="E991" s="40" t="s">
        <v>5</v>
      </c>
    </row>
    <row r="992" spans="1:5" ht="12.75">
      <c r="A992" t="s">
        <v>60</v>
      </c>
      <c r="E992" s="39" t="s">
        <v>5</v>
      </c>
    </row>
    <row r="993" spans="1:16" ht="12.75">
      <c r="A993" t="s">
        <v>50</v>
      </c>
      <c s="34" t="s">
        <v>2125</v>
      </c>
      <c s="34" t="s">
        <v>4178</v>
      </c>
      <c s="35" t="s">
        <v>5</v>
      </c>
      <c s="6" t="s">
        <v>4129</v>
      </c>
      <c s="36" t="s">
        <v>214</v>
      </c>
      <c s="37">
        <v>1</v>
      </c>
      <c s="36">
        <v>0</v>
      </c>
      <c s="36">
        <f>ROUND(G993*H993,6)</f>
      </c>
      <c r="L993" s="38">
        <v>0</v>
      </c>
      <c s="32">
        <f>ROUND(ROUND(L993,2)*ROUND(G993,3),2)</f>
      </c>
      <c s="36" t="s">
        <v>56</v>
      </c>
      <c>
        <f>(M993*21)/100</f>
      </c>
      <c t="s">
        <v>28</v>
      </c>
    </row>
    <row r="994" spans="1:5" ht="12.75">
      <c r="A994" s="35" t="s">
        <v>57</v>
      </c>
      <c r="E994" s="39" t="s">
        <v>4129</v>
      </c>
    </row>
    <row r="995" spans="1:5" ht="12.75">
      <c r="A995" s="35" t="s">
        <v>58</v>
      </c>
      <c r="E995" s="40" t="s">
        <v>5</v>
      </c>
    </row>
    <row r="996" spans="1:5" ht="12.75">
      <c r="A996" t="s">
        <v>60</v>
      </c>
      <c r="E996" s="39" t="s">
        <v>5</v>
      </c>
    </row>
    <row r="997" spans="1:16" ht="25.5">
      <c r="A997" t="s">
        <v>50</v>
      </c>
      <c s="34" t="s">
        <v>2129</v>
      </c>
      <c s="34" t="s">
        <v>4130</v>
      </c>
      <c s="35" t="s">
        <v>5</v>
      </c>
      <c s="6" t="s">
        <v>4131</v>
      </c>
      <c s="36" t="s">
        <v>214</v>
      </c>
      <c s="37">
        <v>1</v>
      </c>
      <c s="36">
        <v>0</v>
      </c>
      <c s="36">
        <f>ROUND(G997*H997,6)</f>
      </c>
      <c r="L997" s="38">
        <v>0</v>
      </c>
      <c s="32">
        <f>ROUND(ROUND(L997,2)*ROUND(G997,3),2)</f>
      </c>
      <c s="36" t="s">
        <v>178</v>
      </c>
      <c>
        <f>(M997*21)/100</f>
      </c>
      <c t="s">
        <v>28</v>
      </c>
    </row>
    <row r="998" spans="1:5" ht="25.5">
      <c r="A998" s="35" t="s">
        <v>57</v>
      </c>
      <c r="E998" s="39" t="s">
        <v>4131</v>
      </c>
    </row>
    <row r="999" spans="1:5" ht="12.75">
      <c r="A999" s="35" t="s">
        <v>58</v>
      </c>
      <c r="E999" s="40" t="s">
        <v>5</v>
      </c>
    </row>
    <row r="1000" spans="1:5" ht="12.75">
      <c r="A1000" t="s">
        <v>60</v>
      </c>
      <c r="E1000" s="39" t="s">
        <v>5</v>
      </c>
    </row>
    <row r="1001" spans="1:16" ht="12.75">
      <c r="A1001" t="s">
        <v>50</v>
      </c>
      <c s="34" t="s">
        <v>2133</v>
      </c>
      <c s="34" t="s">
        <v>4132</v>
      </c>
      <c s="35" t="s">
        <v>5</v>
      </c>
      <c s="6" t="s">
        <v>4133</v>
      </c>
      <c s="36" t="s">
        <v>214</v>
      </c>
      <c s="37">
        <v>1</v>
      </c>
      <c s="36">
        <v>0</v>
      </c>
      <c s="36">
        <f>ROUND(G1001*H1001,6)</f>
      </c>
      <c r="L1001" s="38">
        <v>0</v>
      </c>
      <c s="32">
        <f>ROUND(ROUND(L1001,2)*ROUND(G1001,3),2)</f>
      </c>
      <c s="36" t="s">
        <v>56</v>
      </c>
      <c>
        <f>(M1001*21)/100</f>
      </c>
      <c t="s">
        <v>28</v>
      </c>
    </row>
    <row r="1002" spans="1:5" ht="12.75">
      <c r="A1002" s="35" t="s">
        <v>57</v>
      </c>
      <c r="E1002" s="39" t="s">
        <v>4133</v>
      </c>
    </row>
    <row r="1003" spans="1:5" ht="12.75">
      <c r="A1003" s="35" t="s">
        <v>58</v>
      </c>
      <c r="E1003" s="40" t="s">
        <v>5</v>
      </c>
    </row>
    <row r="1004" spans="1:5" ht="12.75">
      <c r="A1004" t="s">
        <v>60</v>
      </c>
      <c r="E1004" s="39" t="s">
        <v>5</v>
      </c>
    </row>
    <row r="1005" spans="1:16" ht="25.5">
      <c r="A1005" t="s">
        <v>50</v>
      </c>
      <c s="34" t="s">
        <v>2138</v>
      </c>
      <c s="34" t="s">
        <v>4134</v>
      </c>
      <c s="35" t="s">
        <v>5</v>
      </c>
      <c s="6" t="s">
        <v>4135</v>
      </c>
      <c s="36" t="s">
        <v>214</v>
      </c>
      <c s="37">
        <v>1</v>
      </c>
      <c s="36">
        <v>0</v>
      </c>
      <c s="36">
        <f>ROUND(G1005*H1005,6)</f>
      </c>
      <c r="L1005" s="38">
        <v>0</v>
      </c>
      <c s="32">
        <f>ROUND(ROUND(L1005,2)*ROUND(G1005,3),2)</f>
      </c>
      <c s="36" t="s">
        <v>178</v>
      </c>
      <c>
        <f>(M1005*21)/100</f>
      </c>
      <c t="s">
        <v>28</v>
      </c>
    </row>
    <row r="1006" spans="1:5" ht="25.5">
      <c r="A1006" s="35" t="s">
        <v>57</v>
      </c>
      <c r="E1006" s="39" t="s">
        <v>4135</v>
      </c>
    </row>
    <row r="1007" spans="1:5" ht="12.75">
      <c r="A1007" s="35" t="s">
        <v>58</v>
      </c>
      <c r="E1007" s="40" t="s">
        <v>5</v>
      </c>
    </row>
    <row r="1008" spans="1:5" ht="12.75">
      <c r="A1008" t="s">
        <v>60</v>
      </c>
      <c r="E1008" s="39" t="s">
        <v>5</v>
      </c>
    </row>
    <row r="1009" spans="1:16" ht="25.5">
      <c r="A1009" t="s">
        <v>50</v>
      </c>
      <c s="34" t="s">
        <v>2144</v>
      </c>
      <c s="34" t="s">
        <v>4163</v>
      </c>
      <c s="35" t="s">
        <v>5</v>
      </c>
      <c s="6" t="s">
        <v>4102</v>
      </c>
      <c s="36" t="s">
        <v>214</v>
      </c>
      <c s="37">
        <v>1</v>
      </c>
      <c s="36">
        <v>0</v>
      </c>
      <c s="36">
        <f>ROUND(G1009*H1009,6)</f>
      </c>
      <c r="L1009" s="38">
        <v>0</v>
      </c>
      <c s="32">
        <f>ROUND(ROUND(L1009,2)*ROUND(G1009,3),2)</f>
      </c>
      <c s="36" t="s">
        <v>56</v>
      </c>
      <c>
        <f>(M1009*21)/100</f>
      </c>
      <c t="s">
        <v>28</v>
      </c>
    </row>
    <row r="1010" spans="1:5" ht="25.5">
      <c r="A1010" s="35" t="s">
        <v>57</v>
      </c>
      <c r="E1010" s="39" t="s">
        <v>4102</v>
      </c>
    </row>
    <row r="1011" spans="1:5" ht="12.75">
      <c r="A1011" s="35" t="s">
        <v>58</v>
      </c>
      <c r="E1011" s="40" t="s">
        <v>5</v>
      </c>
    </row>
    <row r="1012" spans="1:5" ht="12.75">
      <c r="A1012" t="s">
        <v>60</v>
      </c>
      <c r="E1012" s="39" t="s">
        <v>5</v>
      </c>
    </row>
    <row r="1013" spans="1:16" ht="12.75">
      <c r="A1013" t="s">
        <v>50</v>
      </c>
      <c s="34" t="s">
        <v>2147</v>
      </c>
      <c s="34" t="s">
        <v>4164</v>
      </c>
      <c s="35" t="s">
        <v>5</v>
      </c>
      <c s="6" t="s">
        <v>4104</v>
      </c>
      <c s="36" t="s">
        <v>214</v>
      </c>
      <c s="37">
        <v>1</v>
      </c>
      <c s="36">
        <v>0</v>
      </c>
      <c s="36">
        <f>ROUND(G1013*H1013,6)</f>
      </c>
      <c r="L1013" s="38">
        <v>0</v>
      </c>
      <c s="32">
        <f>ROUND(ROUND(L1013,2)*ROUND(G1013,3),2)</f>
      </c>
      <c s="36" t="s">
        <v>56</v>
      </c>
      <c>
        <f>(M1013*21)/100</f>
      </c>
      <c t="s">
        <v>28</v>
      </c>
    </row>
    <row r="1014" spans="1:5" ht="12.75">
      <c r="A1014" s="35" t="s">
        <v>57</v>
      </c>
      <c r="E1014" s="39" t="s">
        <v>4104</v>
      </c>
    </row>
    <row r="1015" spans="1:5" ht="12.75">
      <c r="A1015" s="35" t="s">
        <v>58</v>
      </c>
      <c r="E1015" s="40" t="s">
        <v>5</v>
      </c>
    </row>
    <row r="1016" spans="1:5" ht="12.75">
      <c r="A1016" t="s">
        <v>60</v>
      </c>
      <c r="E1016" s="39" t="s">
        <v>5</v>
      </c>
    </row>
    <row r="1017" spans="1:16" ht="12.75">
      <c r="A1017" t="s">
        <v>50</v>
      </c>
      <c s="34" t="s">
        <v>2151</v>
      </c>
      <c s="34" t="s">
        <v>4165</v>
      </c>
      <c s="35" t="s">
        <v>5</v>
      </c>
      <c s="6" t="s">
        <v>4106</v>
      </c>
      <c s="36" t="s">
        <v>214</v>
      </c>
      <c s="37">
        <v>3</v>
      </c>
      <c s="36">
        <v>0</v>
      </c>
      <c s="36">
        <f>ROUND(G1017*H1017,6)</f>
      </c>
      <c r="L1017" s="38">
        <v>0</v>
      </c>
      <c s="32">
        <f>ROUND(ROUND(L1017,2)*ROUND(G1017,3),2)</f>
      </c>
      <c s="36" t="s">
        <v>56</v>
      </c>
      <c>
        <f>(M1017*21)/100</f>
      </c>
      <c t="s">
        <v>28</v>
      </c>
    </row>
    <row r="1018" spans="1:5" ht="12.75">
      <c r="A1018" s="35" t="s">
        <v>57</v>
      </c>
      <c r="E1018" s="39" t="s">
        <v>4106</v>
      </c>
    </row>
    <row r="1019" spans="1:5" ht="12.75">
      <c r="A1019" s="35" t="s">
        <v>58</v>
      </c>
      <c r="E1019" s="40" t="s">
        <v>5</v>
      </c>
    </row>
    <row r="1020" spans="1:5" ht="12.75">
      <c r="A1020" t="s">
        <v>60</v>
      </c>
      <c r="E1020" s="39" t="s">
        <v>5</v>
      </c>
    </row>
    <row r="1021" spans="1:13" ht="12.75">
      <c r="A1021" t="s">
        <v>47</v>
      </c>
      <c r="C1021" s="31" t="s">
        <v>4191</v>
      </c>
      <c r="E1021" s="33" t="s">
        <v>4192</v>
      </c>
      <c r="J1021" s="32">
        <f>0</f>
      </c>
      <c s="32">
        <f>0</f>
      </c>
      <c s="32">
        <f>0+L1022+L1026+L1030+L1034+L1038+L1042+L1046+L1050+L1054+L1058+L1062+L1066+L1070+L1074+L1078+L1082+L1086+L1090</f>
      </c>
      <c s="32">
        <f>0+M1022+M1026+M1030+M1034+M1038+M1042+M1046+M1050+M1054+M1058+M1062+M1066+M1070+M1074+M1078+M1082+M1086+M1090</f>
      </c>
    </row>
    <row r="1022" spans="1:16" ht="12.75">
      <c r="A1022" t="s">
        <v>50</v>
      </c>
      <c s="34" t="s">
        <v>1497</v>
      </c>
      <c s="34" t="s">
        <v>4107</v>
      </c>
      <c s="35" t="s">
        <v>5</v>
      </c>
      <c s="6" t="s">
        <v>4108</v>
      </c>
      <c s="36" t="s">
        <v>214</v>
      </c>
      <c s="37">
        <v>1</v>
      </c>
      <c s="36">
        <v>0</v>
      </c>
      <c s="36">
        <f>ROUND(G1022*H1022,6)</f>
      </c>
      <c r="L1022" s="38">
        <v>0</v>
      </c>
      <c s="32">
        <f>ROUND(ROUND(L1022,2)*ROUND(G1022,3),2)</f>
      </c>
      <c s="36" t="s">
        <v>178</v>
      </c>
      <c>
        <f>(M1022*21)/100</f>
      </c>
      <c t="s">
        <v>28</v>
      </c>
    </row>
    <row r="1023" spans="1:5" ht="12.75">
      <c r="A1023" s="35" t="s">
        <v>57</v>
      </c>
      <c r="E1023" s="39" t="s">
        <v>4108</v>
      </c>
    </row>
    <row r="1024" spans="1:5" ht="12.75">
      <c r="A1024" s="35" t="s">
        <v>58</v>
      </c>
      <c r="E1024" s="40" t="s">
        <v>5</v>
      </c>
    </row>
    <row r="1025" spans="1:5" ht="12.75">
      <c r="A1025" t="s">
        <v>60</v>
      </c>
      <c r="E1025" s="39" t="s">
        <v>5</v>
      </c>
    </row>
    <row r="1026" spans="1:16" ht="12.75">
      <c r="A1026" t="s">
        <v>50</v>
      </c>
      <c s="34" t="s">
        <v>1501</v>
      </c>
      <c s="34" t="s">
        <v>4109</v>
      </c>
      <c s="35" t="s">
        <v>5</v>
      </c>
      <c s="6" t="s">
        <v>4110</v>
      </c>
      <c s="36" t="s">
        <v>214</v>
      </c>
      <c s="37">
        <v>1</v>
      </c>
      <c s="36">
        <v>0</v>
      </c>
      <c s="36">
        <f>ROUND(G1026*H1026,6)</f>
      </c>
      <c r="L1026" s="38">
        <v>0</v>
      </c>
      <c s="32">
        <f>ROUND(ROUND(L1026,2)*ROUND(G1026,3),2)</f>
      </c>
      <c s="36" t="s">
        <v>56</v>
      </c>
      <c>
        <f>(M1026*21)/100</f>
      </c>
      <c t="s">
        <v>28</v>
      </c>
    </row>
    <row r="1027" spans="1:5" ht="12.75">
      <c r="A1027" s="35" t="s">
        <v>57</v>
      </c>
      <c r="E1027" s="39" t="s">
        <v>4110</v>
      </c>
    </row>
    <row r="1028" spans="1:5" ht="12.75">
      <c r="A1028" s="35" t="s">
        <v>58</v>
      </c>
      <c r="E1028" s="40" t="s">
        <v>5</v>
      </c>
    </row>
    <row r="1029" spans="1:5" ht="12.75">
      <c r="A1029" t="s">
        <v>60</v>
      </c>
      <c r="E1029" s="39" t="s">
        <v>5</v>
      </c>
    </row>
    <row r="1030" spans="1:16" ht="25.5">
      <c r="A1030" t="s">
        <v>50</v>
      </c>
      <c s="34" t="s">
        <v>1505</v>
      </c>
      <c s="34" t="s">
        <v>4111</v>
      </c>
      <c s="35" t="s">
        <v>5</v>
      </c>
      <c s="6" t="s">
        <v>4112</v>
      </c>
      <c s="36" t="s">
        <v>214</v>
      </c>
      <c s="37">
        <v>1</v>
      </c>
      <c s="36">
        <v>0</v>
      </c>
      <c s="36">
        <f>ROUND(G1030*H1030,6)</f>
      </c>
      <c r="L1030" s="38">
        <v>0</v>
      </c>
      <c s="32">
        <f>ROUND(ROUND(L1030,2)*ROUND(G1030,3),2)</f>
      </c>
      <c s="36" t="s">
        <v>178</v>
      </c>
      <c>
        <f>(M1030*21)/100</f>
      </c>
      <c t="s">
        <v>28</v>
      </c>
    </row>
    <row r="1031" spans="1:5" ht="25.5">
      <c r="A1031" s="35" t="s">
        <v>57</v>
      </c>
      <c r="E1031" s="39" t="s">
        <v>4112</v>
      </c>
    </row>
    <row r="1032" spans="1:5" ht="12.75">
      <c r="A1032" s="35" t="s">
        <v>58</v>
      </c>
      <c r="E1032" s="40" t="s">
        <v>5</v>
      </c>
    </row>
    <row r="1033" spans="1:5" ht="12.75">
      <c r="A1033" t="s">
        <v>60</v>
      </c>
      <c r="E1033" s="39" t="s">
        <v>5</v>
      </c>
    </row>
    <row r="1034" spans="1:16" ht="12.75">
      <c r="A1034" t="s">
        <v>50</v>
      </c>
      <c s="34" t="s">
        <v>1509</v>
      </c>
      <c s="34" t="s">
        <v>4193</v>
      </c>
      <c s="35" t="s">
        <v>5</v>
      </c>
      <c s="6" t="s">
        <v>4194</v>
      </c>
      <c s="36" t="s">
        <v>214</v>
      </c>
      <c s="37">
        <v>1</v>
      </c>
      <c s="36">
        <v>0</v>
      </c>
      <c s="36">
        <f>ROUND(G1034*H1034,6)</f>
      </c>
      <c r="L1034" s="38">
        <v>0</v>
      </c>
      <c s="32">
        <f>ROUND(ROUND(L1034,2)*ROUND(G1034,3),2)</f>
      </c>
      <c s="36" t="s">
        <v>56</v>
      </c>
      <c>
        <f>(M1034*21)/100</f>
      </c>
      <c t="s">
        <v>28</v>
      </c>
    </row>
    <row r="1035" spans="1:5" ht="12.75">
      <c r="A1035" s="35" t="s">
        <v>57</v>
      </c>
      <c r="E1035" s="39" t="s">
        <v>4194</v>
      </c>
    </row>
    <row r="1036" spans="1:5" ht="12.75">
      <c r="A1036" s="35" t="s">
        <v>58</v>
      </c>
      <c r="E1036" s="40" t="s">
        <v>5</v>
      </c>
    </row>
    <row r="1037" spans="1:5" ht="12.75">
      <c r="A1037" t="s">
        <v>60</v>
      </c>
      <c r="E1037" s="39" t="s">
        <v>5</v>
      </c>
    </row>
    <row r="1038" spans="1:16" ht="12.75">
      <c r="A1038" t="s">
        <v>50</v>
      </c>
      <c s="34" t="s">
        <v>1513</v>
      </c>
      <c s="34" t="s">
        <v>4125</v>
      </c>
      <c s="35" t="s">
        <v>5</v>
      </c>
      <c s="6" t="s">
        <v>4126</v>
      </c>
      <c s="36" t="s">
        <v>214</v>
      </c>
      <c s="37">
        <v>1</v>
      </c>
      <c s="36">
        <v>0</v>
      </c>
      <c s="36">
        <f>ROUND(G1038*H1038,6)</f>
      </c>
      <c r="L1038" s="38">
        <v>0</v>
      </c>
      <c s="32">
        <f>ROUND(ROUND(L1038,2)*ROUND(G1038,3),2)</f>
      </c>
      <c s="36" t="s">
        <v>178</v>
      </c>
      <c>
        <f>(M1038*21)/100</f>
      </c>
      <c t="s">
        <v>28</v>
      </c>
    </row>
    <row r="1039" spans="1:5" ht="12.75">
      <c r="A1039" s="35" t="s">
        <v>57</v>
      </c>
      <c r="E1039" s="39" t="s">
        <v>4126</v>
      </c>
    </row>
    <row r="1040" spans="1:5" ht="12.75">
      <c r="A1040" s="35" t="s">
        <v>58</v>
      </c>
      <c r="E1040" s="40" t="s">
        <v>5</v>
      </c>
    </row>
    <row r="1041" spans="1:5" ht="12.75">
      <c r="A1041" t="s">
        <v>60</v>
      </c>
      <c r="E1041" s="39" t="s">
        <v>5</v>
      </c>
    </row>
    <row r="1042" spans="1:16" ht="25.5">
      <c r="A1042" t="s">
        <v>50</v>
      </c>
      <c s="34" t="s">
        <v>1517</v>
      </c>
      <c s="34" t="s">
        <v>4127</v>
      </c>
      <c s="35" t="s">
        <v>5</v>
      </c>
      <c s="6" t="s">
        <v>4128</v>
      </c>
      <c s="36" t="s">
        <v>214</v>
      </c>
      <c s="37">
        <v>1</v>
      </c>
      <c s="36">
        <v>0</v>
      </c>
      <c s="36">
        <f>ROUND(G1042*H1042,6)</f>
      </c>
      <c r="L1042" s="38">
        <v>0</v>
      </c>
      <c s="32">
        <f>ROUND(ROUND(L1042,2)*ROUND(G1042,3),2)</f>
      </c>
      <c s="36" t="s">
        <v>56</v>
      </c>
      <c>
        <f>(M1042*21)/100</f>
      </c>
      <c t="s">
        <v>28</v>
      </c>
    </row>
    <row r="1043" spans="1:5" ht="25.5">
      <c r="A1043" s="35" t="s">
        <v>57</v>
      </c>
      <c r="E1043" s="39" t="s">
        <v>4128</v>
      </c>
    </row>
    <row r="1044" spans="1:5" ht="12.75">
      <c r="A1044" s="35" t="s">
        <v>58</v>
      </c>
      <c r="E1044" s="40" t="s">
        <v>5</v>
      </c>
    </row>
    <row r="1045" spans="1:5" ht="12.75">
      <c r="A1045" t="s">
        <v>60</v>
      </c>
      <c r="E1045" s="39" t="s">
        <v>5</v>
      </c>
    </row>
    <row r="1046" spans="1:16" ht="12.75">
      <c r="A1046" t="s">
        <v>50</v>
      </c>
      <c s="34" t="s">
        <v>1520</v>
      </c>
      <c s="34" t="s">
        <v>4195</v>
      </c>
      <c s="35" t="s">
        <v>5</v>
      </c>
      <c s="6" t="s">
        <v>4196</v>
      </c>
      <c s="36" t="s">
        <v>214</v>
      </c>
      <c s="37">
        <v>1</v>
      </c>
      <c s="36">
        <v>0</v>
      </c>
      <c s="36">
        <f>ROUND(G1046*H1046,6)</f>
      </c>
      <c r="L1046" s="38">
        <v>0</v>
      </c>
      <c s="32">
        <f>ROUND(ROUND(L1046,2)*ROUND(G1046,3),2)</f>
      </c>
      <c s="36" t="s">
        <v>178</v>
      </c>
      <c>
        <f>(M1046*21)/100</f>
      </c>
      <c t="s">
        <v>28</v>
      </c>
    </row>
    <row r="1047" spans="1:5" ht="12.75">
      <c r="A1047" s="35" t="s">
        <v>57</v>
      </c>
      <c r="E1047" s="39" t="s">
        <v>4196</v>
      </c>
    </row>
    <row r="1048" spans="1:5" ht="12.75">
      <c r="A1048" s="35" t="s">
        <v>58</v>
      </c>
      <c r="E1048" s="40" t="s">
        <v>5</v>
      </c>
    </row>
    <row r="1049" spans="1:5" ht="12.75">
      <c r="A1049" t="s">
        <v>60</v>
      </c>
      <c r="E1049" s="39" t="s">
        <v>5</v>
      </c>
    </row>
    <row r="1050" spans="1:16" ht="25.5">
      <c r="A1050" t="s">
        <v>50</v>
      </c>
      <c s="34" t="s">
        <v>1524</v>
      </c>
      <c s="34" t="s">
        <v>4197</v>
      </c>
      <c s="35" t="s">
        <v>5</v>
      </c>
      <c s="6" t="s">
        <v>4198</v>
      </c>
      <c s="36" t="s">
        <v>214</v>
      </c>
      <c s="37">
        <v>1</v>
      </c>
      <c s="36">
        <v>0</v>
      </c>
      <c s="36">
        <f>ROUND(G1050*H1050,6)</f>
      </c>
      <c r="L1050" s="38">
        <v>0</v>
      </c>
      <c s="32">
        <f>ROUND(ROUND(L1050,2)*ROUND(G1050,3),2)</f>
      </c>
      <c s="36" t="s">
        <v>56</v>
      </c>
      <c>
        <f>(M1050*21)/100</f>
      </c>
      <c t="s">
        <v>28</v>
      </c>
    </row>
    <row r="1051" spans="1:5" ht="25.5">
      <c r="A1051" s="35" t="s">
        <v>57</v>
      </c>
      <c r="E1051" s="39" t="s">
        <v>4198</v>
      </c>
    </row>
    <row r="1052" spans="1:5" ht="12.75">
      <c r="A1052" s="35" t="s">
        <v>58</v>
      </c>
      <c r="E1052" s="40" t="s">
        <v>5</v>
      </c>
    </row>
    <row r="1053" spans="1:5" ht="12.75">
      <c r="A1053" t="s">
        <v>60</v>
      </c>
      <c r="E1053" s="39" t="s">
        <v>5</v>
      </c>
    </row>
    <row r="1054" spans="1:16" ht="12.75">
      <c r="A1054" t="s">
        <v>50</v>
      </c>
      <c s="34" t="s">
        <v>1528</v>
      </c>
      <c s="34" t="s">
        <v>4115</v>
      </c>
      <c s="35" t="s">
        <v>5</v>
      </c>
      <c s="6" t="s">
        <v>4116</v>
      </c>
      <c s="36" t="s">
        <v>214</v>
      </c>
      <c s="37">
        <v>6</v>
      </c>
      <c s="36">
        <v>0</v>
      </c>
      <c s="36">
        <f>ROUND(G1054*H1054,6)</f>
      </c>
      <c r="L1054" s="38">
        <v>0</v>
      </c>
      <c s="32">
        <f>ROUND(ROUND(L1054,2)*ROUND(G1054,3),2)</f>
      </c>
      <c s="36" t="s">
        <v>178</v>
      </c>
      <c>
        <f>(M1054*21)/100</f>
      </c>
      <c t="s">
        <v>28</v>
      </c>
    </row>
    <row r="1055" spans="1:5" ht="12.75">
      <c r="A1055" s="35" t="s">
        <v>57</v>
      </c>
      <c r="E1055" s="39" t="s">
        <v>4116</v>
      </c>
    </row>
    <row r="1056" spans="1:5" ht="12.75">
      <c r="A1056" s="35" t="s">
        <v>58</v>
      </c>
      <c r="E1056" s="40" t="s">
        <v>5</v>
      </c>
    </row>
    <row r="1057" spans="1:5" ht="12.75">
      <c r="A1057" t="s">
        <v>60</v>
      </c>
      <c r="E1057" s="39" t="s">
        <v>5</v>
      </c>
    </row>
    <row r="1058" spans="1:16" ht="12.75">
      <c r="A1058" t="s">
        <v>50</v>
      </c>
      <c s="34" t="s">
        <v>1532</v>
      </c>
      <c s="34" t="s">
        <v>4117</v>
      </c>
      <c s="35" t="s">
        <v>5</v>
      </c>
      <c s="6" t="s">
        <v>4118</v>
      </c>
      <c s="36" t="s">
        <v>214</v>
      </c>
      <c s="37">
        <v>4</v>
      </c>
      <c s="36">
        <v>0</v>
      </c>
      <c s="36">
        <f>ROUND(G1058*H1058,6)</f>
      </c>
      <c r="L1058" s="38">
        <v>0</v>
      </c>
      <c s="32">
        <f>ROUND(ROUND(L1058,2)*ROUND(G1058,3),2)</f>
      </c>
      <c s="36" t="s">
        <v>56</v>
      </c>
      <c>
        <f>(M1058*21)/100</f>
      </c>
      <c t="s">
        <v>28</v>
      </c>
    </row>
    <row r="1059" spans="1:5" ht="12.75">
      <c r="A1059" s="35" t="s">
        <v>57</v>
      </c>
      <c r="E1059" s="39" t="s">
        <v>4118</v>
      </c>
    </row>
    <row r="1060" spans="1:5" ht="12.75">
      <c r="A1060" s="35" t="s">
        <v>58</v>
      </c>
      <c r="E1060" s="40" t="s">
        <v>5</v>
      </c>
    </row>
    <row r="1061" spans="1:5" ht="12.75">
      <c r="A1061" t="s">
        <v>60</v>
      </c>
      <c r="E1061" s="39" t="s">
        <v>5</v>
      </c>
    </row>
    <row r="1062" spans="1:16" ht="12.75">
      <c r="A1062" t="s">
        <v>50</v>
      </c>
      <c s="34" t="s">
        <v>1536</v>
      </c>
      <c s="34" t="s">
        <v>4119</v>
      </c>
      <c s="35" t="s">
        <v>5</v>
      </c>
      <c s="6" t="s">
        <v>4120</v>
      </c>
      <c s="36" t="s">
        <v>214</v>
      </c>
      <c s="37">
        <v>2</v>
      </c>
      <c s="36">
        <v>0</v>
      </c>
      <c s="36">
        <f>ROUND(G1062*H1062,6)</f>
      </c>
      <c r="L1062" s="38">
        <v>0</v>
      </c>
      <c s="32">
        <f>ROUND(ROUND(L1062,2)*ROUND(G1062,3),2)</f>
      </c>
      <c s="36" t="s">
        <v>56</v>
      </c>
      <c>
        <f>(M1062*21)/100</f>
      </c>
      <c t="s">
        <v>28</v>
      </c>
    </row>
    <row r="1063" spans="1:5" ht="12.75">
      <c r="A1063" s="35" t="s">
        <v>57</v>
      </c>
      <c r="E1063" s="39" t="s">
        <v>4120</v>
      </c>
    </row>
    <row r="1064" spans="1:5" ht="12.75">
      <c r="A1064" s="35" t="s">
        <v>58</v>
      </c>
      <c r="E1064" s="40" t="s">
        <v>5</v>
      </c>
    </row>
    <row r="1065" spans="1:5" ht="12.75">
      <c r="A1065" t="s">
        <v>60</v>
      </c>
      <c r="E1065" s="39" t="s">
        <v>5</v>
      </c>
    </row>
    <row r="1066" spans="1:16" ht="12.75">
      <c r="A1066" t="s">
        <v>50</v>
      </c>
      <c s="34" t="s">
        <v>1538</v>
      </c>
      <c s="34" t="s">
        <v>4199</v>
      </c>
      <c s="35" t="s">
        <v>5</v>
      </c>
      <c s="6" t="s">
        <v>4129</v>
      </c>
      <c s="36" t="s">
        <v>214</v>
      </c>
      <c s="37">
        <v>1</v>
      </c>
      <c s="36">
        <v>0</v>
      </c>
      <c s="36">
        <f>ROUND(G1066*H1066,6)</f>
      </c>
      <c r="L1066" s="38">
        <v>0</v>
      </c>
      <c s="32">
        <f>ROUND(ROUND(L1066,2)*ROUND(G1066,3),2)</f>
      </c>
      <c s="36" t="s">
        <v>56</v>
      </c>
      <c>
        <f>(M1066*21)/100</f>
      </c>
      <c t="s">
        <v>28</v>
      </c>
    </row>
    <row r="1067" spans="1:5" ht="12.75">
      <c r="A1067" s="35" t="s">
        <v>57</v>
      </c>
      <c r="E1067" s="39" t="s">
        <v>4129</v>
      </c>
    </row>
    <row r="1068" spans="1:5" ht="12.75">
      <c r="A1068" s="35" t="s">
        <v>58</v>
      </c>
      <c r="E1068" s="40" t="s">
        <v>5</v>
      </c>
    </row>
    <row r="1069" spans="1:5" ht="12.75">
      <c r="A1069" t="s">
        <v>60</v>
      </c>
      <c r="E1069" s="39" t="s">
        <v>5</v>
      </c>
    </row>
    <row r="1070" spans="1:16" ht="25.5">
      <c r="A1070" t="s">
        <v>50</v>
      </c>
      <c s="34" t="s">
        <v>1542</v>
      </c>
      <c s="34" t="s">
        <v>4130</v>
      </c>
      <c s="35" t="s">
        <v>5</v>
      </c>
      <c s="6" t="s">
        <v>4131</v>
      </c>
      <c s="36" t="s">
        <v>214</v>
      </c>
      <c s="37">
        <v>1</v>
      </c>
      <c s="36">
        <v>0</v>
      </c>
      <c s="36">
        <f>ROUND(G1070*H1070,6)</f>
      </c>
      <c r="L1070" s="38">
        <v>0</v>
      </c>
      <c s="32">
        <f>ROUND(ROUND(L1070,2)*ROUND(G1070,3),2)</f>
      </c>
      <c s="36" t="s">
        <v>178</v>
      </c>
      <c>
        <f>(M1070*21)/100</f>
      </c>
      <c t="s">
        <v>28</v>
      </c>
    </row>
    <row r="1071" spans="1:5" ht="25.5">
      <c r="A1071" s="35" t="s">
        <v>57</v>
      </c>
      <c r="E1071" s="39" t="s">
        <v>4131</v>
      </c>
    </row>
    <row r="1072" spans="1:5" ht="12.75">
      <c r="A1072" s="35" t="s">
        <v>58</v>
      </c>
      <c r="E1072" s="40" t="s">
        <v>5</v>
      </c>
    </row>
    <row r="1073" spans="1:5" ht="12.75">
      <c r="A1073" t="s">
        <v>60</v>
      </c>
      <c r="E1073" s="39" t="s">
        <v>5</v>
      </c>
    </row>
    <row r="1074" spans="1:16" ht="12.75">
      <c r="A1074" t="s">
        <v>50</v>
      </c>
      <c s="34" t="s">
        <v>1547</v>
      </c>
      <c s="34" t="s">
        <v>4132</v>
      </c>
      <c s="35" t="s">
        <v>5</v>
      </c>
      <c s="6" t="s">
        <v>4133</v>
      </c>
      <c s="36" t="s">
        <v>214</v>
      </c>
      <c s="37">
        <v>1</v>
      </c>
      <c s="36">
        <v>0</v>
      </c>
      <c s="36">
        <f>ROUND(G1074*H1074,6)</f>
      </c>
      <c r="L1074" s="38">
        <v>0</v>
      </c>
      <c s="32">
        <f>ROUND(ROUND(L1074,2)*ROUND(G1074,3),2)</f>
      </c>
      <c s="36" t="s">
        <v>56</v>
      </c>
      <c>
        <f>(M1074*21)/100</f>
      </c>
      <c t="s">
        <v>28</v>
      </c>
    </row>
    <row r="1075" spans="1:5" ht="12.75">
      <c r="A1075" s="35" t="s">
        <v>57</v>
      </c>
      <c r="E1075" s="39" t="s">
        <v>4133</v>
      </c>
    </row>
    <row r="1076" spans="1:5" ht="12.75">
      <c r="A1076" s="35" t="s">
        <v>58</v>
      </c>
      <c r="E1076" s="40" t="s">
        <v>5</v>
      </c>
    </row>
    <row r="1077" spans="1:5" ht="12.75">
      <c r="A1077" t="s">
        <v>60</v>
      </c>
      <c r="E1077" s="39" t="s">
        <v>5</v>
      </c>
    </row>
    <row r="1078" spans="1:16" ht="25.5">
      <c r="A1078" t="s">
        <v>50</v>
      </c>
      <c s="34" t="s">
        <v>1550</v>
      </c>
      <c s="34" t="s">
        <v>4134</v>
      </c>
      <c s="35" t="s">
        <v>5</v>
      </c>
      <c s="6" t="s">
        <v>4135</v>
      </c>
      <c s="36" t="s">
        <v>214</v>
      </c>
      <c s="37">
        <v>1</v>
      </c>
      <c s="36">
        <v>0</v>
      </c>
      <c s="36">
        <f>ROUND(G1078*H1078,6)</f>
      </c>
      <c r="L1078" s="38">
        <v>0</v>
      </c>
      <c s="32">
        <f>ROUND(ROUND(L1078,2)*ROUND(G1078,3),2)</f>
      </c>
      <c s="36" t="s">
        <v>178</v>
      </c>
      <c>
        <f>(M1078*21)/100</f>
      </c>
      <c t="s">
        <v>28</v>
      </c>
    </row>
    <row r="1079" spans="1:5" ht="25.5">
      <c r="A1079" s="35" t="s">
        <v>57</v>
      </c>
      <c r="E1079" s="39" t="s">
        <v>4135</v>
      </c>
    </row>
    <row r="1080" spans="1:5" ht="12.75">
      <c r="A1080" s="35" t="s">
        <v>58</v>
      </c>
      <c r="E1080" s="40" t="s">
        <v>5</v>
      </c>
    </row>
    <row r="1081" spans="1:5" ht="12.75">
      <c r="A1081" t="s">
        <v>60</v>
      </c>
      <c r="E1081" s="39" t="s">
        <v>5</v>
      </c>
    </row>
    <row r="1082" spans="1:16" ht="25.5">
      <c r="A1082" t="s">
        <v>50</v>
      </c>
      <c s="34" t="s">
        <v>1554</v>
      </c>
      <c s="34" t="s">
        <v>4163</v>
      </c>
      <c s="35" t="s">
        <v>5</v>
      </c>
      <c s="6" t="s">
        <v>4102</v>
      </c>
      <c s="36" t="s">
        <v>214</v>
      </c>
      <c s="37">
        <v>1</v>
      </c>
      <c s="36">
        <v>0</v>
      </c>
      <c s="36">
        <f>ROUND(G1082*H1082,6)</f>
      </c>
      <c r="L1082" s="38">
        <v>0</v>
      </c>
      <c s="32">
        <f>ROUND(ROUND(L1082,2)*ROUND(G1082,3),2)</f>
      </c>
      <c s="36" t="s">
        <v>56</v>
      </c>
      <c>
        <f>(M1082*21)/100</f>
      </c>
      <c t="s">
        <v>28</v>
      </c>
    </row>
    <row r="1083" spans="1:5" ht="25.5">
      <c r="A1083" s="35" t="s">
        <v>57</v>
      </c>
      <c r="E1083" s="39" t="s">
        <v>4102</v>
      </c>
    </row>
    <row r="1084" spans="1:5" ht="12.75">
      <c r="A1084" s="35" t="s">
        <v>58</v>
      </c>
      <c r="E1084" s="40" t="s">
        <v>5</v>
      </c>
    </row>
    <row r="1085" spans="1:5" ht="12.75">
      <c r="A1085" t="s">
        <v>60</v>
      </c>
      <c r="E1085" s="39" t="s">
        <v>5</v>
      </c>
    </row>
    <row r="1086" spans="1:16" ht="12.75">
      <c r="A1086" t="s">
        <v>50</v>
      </c>
      <c s="34" t="s">
        <v>1556</v>
      </c>
      <c s="34" t="s">
        <v>4164</v>
      </c>
      <c s="35" t="s">
        <v>5</v>
      </c>
      <c s="6" t="s">
        <v>4104</v>
      </c>
      <c s="36" t="s">
        <v>214</v>
      </c>
      <c s="37">
        <v>1</v>
      </c>
      <c s="36">
        <v>0</v>
      </c>
      <c s="36">
        <f>ROUND(G1086*H1086,6)</f>
      </c>
      <c r="L1086" s="38">
        <v>0</v>
      </c>
      <c s="32">
        <f>ROUND(ROUND(L1086,2)*ROUND(G1086,3),2)</f>
      </c>
      <c s="36" t="s">
        <v>56</v>
      </c>
      <c>
        <f>(M1086*21)/100</f>
      </c>
      <c t="s">
        <v>28</v>
      </c>
    </row>
    <row r="1087" spans="1:5" ht="12.75">
      <c r="A1087" s="35" t="s">
        <v>57</v>
      </c>
      <c r="E1087" s="39" t="s">
        <v>4104</v>
      </c>
    </row>
    <row r="1088" spans="1:5" ht="12.75">
      <c r="A1088" s="35" t="s">
        <v>58</v>
      </c>
      <c r="E1088" s="40" t="s">
        <v>5</v>
      </c>
    </row>
    <row r="1089" spans="1:5" ht="12.75">
      <c r="A1089" t="s">
        <v>60</v>
      </c>
      <c r="E1089" s="39" t="s">
        <v>5</v>
      </c>
    </row>
    <row r="1090" spans="1:16" ht="12.75">
      <c r="A1090" t="s">
        <v>50</v>
      </c>
      <c s="34" t="s">
        <v>1560</v>
      </c>
      <c s="34" t="s">
        <v>4165</v>
      </c>
      <c s="35" t="s">
        <v>5</v>
      </c>
      <c s="6" t="s">
        <v>4106</v>
      </c>
      <c s="36" t="s">
        <v>214</v>
      </c>
      <c s="37">
        <v>3</v>
      </c>
      <c s="36">
        <v>0</v>
      </c>
      <c s="36">
        <f>ROUND(G1090*H1090,6)</f>
      </c>
      <c r="L1090" s="38">
        <v>0</v>
      </c>
      <c s="32">
        <f>ROUND(ROUND(L1090,2)*ROUND(G1090,3),2)</f>
      </c>
      <c s="36" t="s">
        <v>56</v>
      </c>
      <c>
        <f>(M1090*21)/100</f>
      </c>
      <c t="s">
        <v>28</v>
      </c>
    </row>
    <row r="1091" spans="1:5" ht="12.75">
      <c r="A1091" s="35" t="s">
        <v>57</v>
      </c>
      <c r="E1091" s="39" t="s">
        <v>4106</v>
      </c>
    </row>
    <row r="1092" spans="1:5" ht="12.75">
      <c r="A1092" s="35" t="s">
        <v>58</v>
      </c>
      <c r="E1092" s="40" t="s">
        <v>5</v>
      </c>
    </row>
    <row r="1093" spans="1:5" ht="12.75">
      <c r="A1093" t="s">
        <v>60</v>
      </c>
      <c r="E1093" s="39" t="s">
        <v>5</v>
      </c>
    </row>
    <row r="1094" spans="1:13" ht="12.75">
      <c r="A1094" t="s">
        <v>47</v>
      </c>
      <c r="C1094" s="31" t="s">
        <v>4200</v>
      </c>
      <c r="E1094" s="33" t="s">
        <v>4201</v>
      </c>
      <c r="J1094" s="32">
        <f>0</f>
      </c>
      <c s="32">
        <f>0</f>
      </c>
      <c s="32">
        <f>0+L1095+L1099+L1103+L1107+L1111+L1115+L1119+L1123+L1127+L1131+L1135+L1139+L1143+L1147+L1151+L1155+L1159+L1163+L1167+L1171+L1175+L1179+L1183</f>
      </c>
      <c s="32">
        <f>0+M1095+M1099+M1103+M1107+M1111+M1115+M1119+M1123+M1127+M1131+M1135+M1139+M1143+M1147+M1151+M1155+M1159+M1163+M1167+M1171+M1175+M1179+M1183</f>
      </c>
    </row>
    <row r="1095" spans="1:16" ht="12.75">
      <c r="A1095" t="s">
        <v>50</v>
      </c>
      <c s="34" t="s">
        <v>1564</v>
      </c>
      <c s="34" t="s">
        <v>4107</v>
      </c>
      <c s="35" t="s">
        <v>5</v>
      </c>
      <c s="6" t="s">
        <v>4108</v>
      </c>
      <c s="36" t="s">
        <v>214</v>
      </c>
      <c s="37">
        <v>3</v>
      </c>
      <c s="36">
        <v>0</v>
      </c>
      <c s="36">
        <f>ROUND(G1095*H1095,6)</f>
      </c>
      <c r="L1095" s="38">
        <v>0</v>
      </c>
      <c s="32">
        <f>ROUND(ROUND(L1095,2)*ROUND(G1095,3),2)</f>
      </c>
      <c s="36" t="s">
        <v>178</v>
      </c>
      <c>
        <f>(M1095*21)/100</f>
      </c>
      <c t="s">
        <v>28</v>
      </c>
    </row>
    <row r="1096" spans="1:5" ht="12.75">
      <c r="A1096" s="35" t="s">
        <v>57</v>
      </c>
      <c r="E1096" s="39" t="s">
        <v>4108</v>
      </c>
    </row>
    <row r="1097" spans="1:5" ht="12.75">
      <c r="A1097" s="35" t="s">
        <v>58</v>
      </c>
      <c r="E1097" s="40" t="s">
        <v>5</v>
      </c>
    </row>
    <row r="1098" spans="1:5" ht="12.75">
      <c r="A1098" t="s">
        <v>60</v>
      </c>
      <c r="E1098" s="39" t="s">
        <v>5</v>
      </c>
    </row>
    <row r="1099" spans="1:16" ht="12.75">
      <c r="A1099" t="s">
        <v>50</v>
      </c>
      <c s="34" t="s">
        <v>1568</v>
      </c>
      <c s="34" t="s">
        <v>4109</v>
      </c>
      <c s="35" t="s">
        <v>5</v>
      </c>
      <c s="6" t="s">
        <v>4110</v>
      </c>
      <c s="36" t="s">
        <v>214</v>
      </c>
      <c s="37">
        <v>3</v>
      </c>
      <c s="36">
        <v>0</v>
      </c>
      <c s="36">
        <f>ROUND(G1099*H1099,6)</f>
      </c>
      <c r="L1099" s="38">
        <v>0</v>
      </c>
      <c s="32">
        <f>ROUND(ROUND(L1099,2)*ROUND(G1099,3),2)</f>
      </c>
      <c s="36" t="s">
        <v>56</v>
      </c>
      <c>
        <f>(M1099*21)/100</f>
      </c>
      <c t="s">
        <v>28</v>
      </c>
    </row>
    <row r="1100" spans="1:5" ht="12.75">
      <c r="A1100" s="35" t="s">
        <v>57</v>
      </c>
      <c r="E1100" s="39" t="s">
        <v>4110</v>
      </c>
    </row>
    <row r="1101" spans="1:5" ht="12.75">
      <c r="A1101" s="35" t="s">
        <v>58</v>
      </c>
      <c r="E1101" s="40" t="s">
        <v>5</v>
      </c>
    </row>
    <row r="1102" spans="1:5" ht="12.75">
      <c r="A1102" t="s">
        <v>60</v>
      </c>
      <c r="E1102" s="39" t="s">
        <v>5</v>
      </c>
    </row>
    <row r="1103" spans="1:16" ht="25.5">
      <c r="A1103" t="s">
        <v>50</v>
      </c>
      <c s="34" t="s">
        <v>1573</v>
      </c>
      <c s="34" t="s">
        <v>4111</v>
      </c>
      <c s="35" t="s">
        <v>5</v>
      </c>
      <c s="6" t="s">
        <v>4112</v>
      </c>
      <c s="36" t="s">
        <v>214</v>
      </c>
      <c s="37">
        <v>1</v>
      </c>
      <c s="36">
        <v>0</v>
      </c>
      <c s="36">
        <f>ROUND(G1103*H1103,6)</f>
      </c>
      <c r="L1103" s="38">
        <v>0</v>
      </c>
      <c s="32">
        <f>ROUND(ROUND(L1103,2)*ROUND(G1103,3),2)</f>
      </c>
      <c s="36" t="s">
        <v>178</v>
      </c>
      <c>
        <f>(M1103*21)/100</f>
      </c>
      <c t="s">
        <v>28</v>
      </c>
    </row>
    <row r="1104" spans="1:5" ht="25.5">
      <c r="A1104" s="35" t="s">
        <v>57</v>
      </c>
      <c r="E1104" s="39" t="s">
        <v>4112</v>
      </c>
    </row>
    <row r="1105" spans="1:5" ht="12.75">
      <c r="A1105" s="35" t="s">
        <v>58</v>
      </c>
      <c r="E1105" s="40" t="s">
        <v>5</v>
      </c>
    </row>
    <row r="1106" spans="1:5" ht="12.75">
      <c r="A1106" t="s">
        <v>60</v>
      </c>
      <c r="E1106" s="39" t="s">
        <v>5</v>
      </c>
    </row>
    <row r="1107" spans="1:16" ht="12.75">
      <c r="A1107" t="s">
        <v>50</v>
      </c>
      <c s="34" t="s">
        <v>1577</v>
      </c>
      <c s="34" t="s">
        <v>4202</v>
      </c>
      <c s="35" t="s">
        <v>5</v>
      </c>
      <c s="6" t="s">
        <v>4203</v>
      </c>
      <c s="36" t="s">
        <v>214</v>
      </c>
      <c s="37">
        <v>1</v>
      </c>
      <c s="36">
        <v>0</v>
      </c>
      <c s="36">
        <f>ROUND(G1107*H1107,6)</f>
      </c>
      <c r="L1107" s="38">
        <v>0</v>
      </c>
      <c s="32">
        <f>ROUND(ROUND(L1107,2)*ROUND(G1107,3),2)</f>
      </c>
      <c s="36" t="s">
        <v>56</v>
      </c>
      <c>
        <f>(M1107*21)/100</f>
      </c>
      <c t="s">
        <v>28</v>
      </c>
    </row>
    <row r="1108" spans="1:5" ht="12.75">
      <c r="A1108" s="35" t="s">
        <v>57</v>
      </c>
      <c r="E1108" s="39" t="s">
        <v>4203</v>
      </c>
    </row>
    <row r="1109" spans="1:5" ht="12.75">
      <c r="A1109" s="35" t="s">
        <v>58</v>
      </c>
      <c r="E1109" s="40" t="s">
        <v>5</v>
      </c>
    </row>
    <row r="1110" spans="1:5" ht="12.75">
      <c r="A1110" t="s">
        <v>60</v>
      </c>
      <c r="E1110" s="39" t="s">
        <v>5</v>
      </c>
    </row>
    <row r="1111" spans="1:16" ht="12.75">
      <c r="A1111" t="s">
        <v>50</v>
      </c>
      <c s="34" t="s">
        <v>1580</v>
      </c>
      <c s="34" t="s">
        <v>4115</v>
      </c>
      <c s="35" t="s">
        <v>5</v>
      </c>
      <c s="6" t="s">
        <v>4116</v>
      </c>
      <c s="36" t="s">
        <v>214</v>
      </c>
      <c s="37">
        <v>35</v>
      </c>
      <c s="36">
        <v>0</v>
      </c>
      <c s="36">
        <f>ROUND(G1111*H1111,6)</f>
      </c>
      <c r="L1111" s="38">
        <v>0</v>
      </c>
      <c s="32">
        <f>ROUND(ROUND(L1111,2)*ROUND(G1111,3),2)</f>
      </c>
      <c s="36" t="s">
        <v>178</v>
      </c>
      <c>
        <f>(M1111*21)/100</f>
      </c>
      <c t="s">
        <v>28</v>
      </c>
    </row>
    <row r="1112" spans="1:5" ht="12.75">
      <c r="A1112" s="35" t="s">
        <v>57</v>
      </c>
      <c r="E1112" s="39" t="s">
        <v>4116</v>
      </c>
    </row>
    <row r="1113" spans="1:5" ht="12.75">
      <c r="A1113" s="35" t="s">
        <v>58</v>
      </c>
      <c r="E1113" s="40" t="s">
        <v>5</v>
      </c>
    </row>
    <row r="1114" spans="1:5" ht="12.75">
      <c r="A1114" t="s">
        <v>60</v>
      </c>
      <c r="E1114" s="39" t="s">
        <v>5</v>
      </c>
    </row>
    <row r="1115" spans="1:16" ht="12.75">
      <c r="A1115" t="s">
        <v>50</v>
      </c>
      <c s="34" t="s">
        <v>1584</v>
      </c>
      <c s="34" t="s">
        <v>4117</v>
      </c>
      <c s="35" t="s">
        <v>5</v>
      </c>
      <c s="6" t="s">
        <v>4118</v>
      </c>
      <c s="36" t="s">
        <v>214</v>
      </c>
      <c s="37">
        <v>33</v>
      </c>
      <c s="36">
        <v>0</v>
      </c>
      <c s="36">
        <f>ROUND(G1115*H1115,6)</f>
      </c>
      <c r="L1115" s="38">
        <v>0</v>
      </c>
      <c s="32">
        <f>ROUND(ROUND(L1115,2)*ROUND(G1115,3),2)</f>
      </c>
      <c s="36" t="s">
        <v>56</v>
      </c>
      <c>
        <f>(M1115*21)/100</f>
      </c>
      <c t="s">
        <v>28</v>
      </c>
    </row>
    <row r="1116" spans="1:5" ht="12.75">
      <c r="A1116" s="35" t="s">
        <v>57</v>
      </c>
      <c r="E1116" s="39" t="s">
        <v>4118</v>
      </c>
    </row>
    <row r="1117" spans="1:5" ht="12.75">
      <c r="A1117" s="35" t="s">
        <v>58</v>
      </c>
      <c r="E1117" s="40" t="s">
        <v>5</v>
      </c>
    </row>
    <row r="1118" spans="1:5" ht="12.75">
      <c r="A1118" t="s">
        <v>60</v>
      </c>
      <c r="E1118" s="39" t="s">
        <v>5</v>
      </c>
    </row>
    <row r="1119" spans="1:16" ht="12.75">
      <c r="A1119" t="s">
        <v>50</v>
      </c>
      <c s="34" t="s">
        <v>1588</v>
      </c>
      <c s="34" t="s">
        <v>4119</v>
      </c>
      <c s="35" t="s">
        <v>5</v>
      </c>
      <c s="6" t="s">
        <v>4120</v>
      </c>
      <c s="36" t="s">
        <v>214</v>
      </c>
      <c s="37">
        <v>2</v>
      </c>
      <c s="36">
        <v>0</v>
      </c>
      <c s="36">
        <f>ROUND(G1119*H1119,6)</f>
      </c>
      <c r="L1119" s="38">
        <v>0</v>
      </c>
      <c s="32">
        <f>ROUND(ROUND(L1119,2)*ROUND(G1119,3),2)</f>
      </c>
      <c s="36" t="s">
        <v>56</v>
      </c>
      <c>
        <f>(M1119*21)/100</f>
      </c>
      <c t="s">
        <v>28</v>
      </c>
    </row>
    <row r="1120" spans="1:5" ht="12.75">
      <c r="A1120" s="35" t="s">
        <v>57</v>
      </c>
      <c r="E1120" s="39" t="s">
        <v>4120</v>
      </c>
    </row>
    <row r="1121" spans="1:5" ht="12.75">
      <c r="A1121" s="35" t="s">
        <v>58</v>
      </c>
      <c r="E1121" s="40" t="s">
        <v>5</v>
      </c>
    </row>
    <row r="1122" spans="1:5" ht="12.75">
      <c r="A1122" t="s">
        <v>60</v>
      </c>
      <c r="E1122" s="39" t="s">
        <v>5</v>
      </c>
    </row>
    <row r="1123" spans="1:16" ht="12.75">
      <c r="A1123" t="s">
        <v>50</v>
      </c>
      <c s="34" t="s">
        <v>1593</v>
      </c>
      <c s="34" t="s">
        <v>4172</v>
      </c>
      <c s="35" t="s">
        <v>5</v>
      </c>
      <c s="6" t="s">
        <v>4173</v>
      </c>
      <c s="36" t="s">
        <v>214</v>
      </c>
      <c s="37">
        <v>1</v>
      </c>
      <c s="36">
        <v>0</v>
      </c>
      <c s="36">
        <f>ROUND(G1123*H1123,6)</f>
      </c>
      <c r="L1123" s="38">
        <v>0</v>
      </c>
      <c s="32">
        <f>ROUND(ROUND(L1123,2)*ROUND(G1123,3),2)</f>
      </c>
      <c s="36" t="s">
        <v>178</v>
      </c>
      <c>
        <f>(M1123*21)/100</f>
      </c>
      <c t="s">
        <v>28</v>
      </c>
    </row>
    <row r="1124" spans="1:5" ht="12.75">
      <c r="A1124" s="35" t="s">
        <v>57</v>
      </c>
      <c r="E1124" s="39" t="s">
        <v>4173</v>
      </c>
    </row>
    <row r="1125" spans="1:5" ht="12.75">
      <c r="A1125" s="35" t="s">
        <v>58</v>
      </c>
      <c r="E1125" s="40" t="s">
        <v>5</v>
      </c>
    </row>
    <row r="1126" spans="1:5" ht="12.75">
      <c r="A1126" t="s">
        <v>60</v>
      </c>
      <c r="E1126" s="39" t="s">
        <v>5</v>
      </c>
    </row>
    <row r="1127" spans="1:16" ht="12.75">
      <c r="A1127" t="s">
        <v>50</v>
      </c>
      <c s="34" t="s">
        <v>1597</v>
      </c>
      <c s="34" t="s">
        <v>4174</v>
      </c>
      <c s="35" t="s">
        <v>5</v>
      </c>
      <c s="6" t="s">
        <v>4175</v>
      </c>
      <c s="36" t="s">
        <v>214</v>
      </c>
      <c s="37">
        <v>1</v>
      </c>
      <c s="36">
        <v>0</v>
      </c>
      <c s="36">
        <f>ROUND(G1127*H1127,6)</f>
      </c>
      <c r="L1127" s="38">
        <v>0</v>
      </c>
      <c s="32">
        <f>ROUND(ROUND(L1127,2)*ROUND(G1127,3),2)</f>
      </c>
      <c s="36" t="s">
        <v>56</v>
      </c>
      <c>
        <f>(M1127*21)/100</f>
      </c>
      <c t="s">
        <v>28</v>
      </c>
    </row>
    <row r="1128" spans="1:5" ht="12.75">
      <c r="A1128" s="35" t="s">
        <v>57</v>
      </c>
      <c r="E1128" s="39" t="s">
        <v>4175</v>
      </c>
    </row>
    <row r="1129" spans="1:5" ht="12.75">
      <c r="A1129" s="35" t="s">
        <v>58</v>
      </c>
      <c r="E1129" s="40" t="s">
        <v>5</v>
      </c>
    </row>
    <row r="1130" spans="1:5" ht="12.75">
      <c r="A1130" t="s">
        <v>60</v>
      </c>
      <c r="E1130" s="39" t="s">
        <v>5</v>
      </c>
    </row>
    <row r="1131" spans="1:16" ht="12.75">
      <c r="A1131" t="s">
        <v>50</v>
      </c>
      <c s="34" t="s">
        <v>1602</v>
      </c>
      <c s="34" t="s">
        <v>4125</v>
      </c>
      <c s="35" t="s">
        <v>5</v>
      </c>
      <c s="6" t="s">
        <v>4126</v>
      </c>
      <c s="36" t="s">
        <v>214</v>
      </c>
      <c s="37">
        <v>3</v>
      </c>
      <c s="36">
        <v>0</v>
      </c>
      <c s="36">
        <f>ROUND(G1131*H1131,6)</f>
      </c>
      <c r="L1131" s="38">
        <v>0</v>
      </c>
      <c s="32">
        <f>ROUND(ROUND(L1131,2)*ROUND(G1131,3),2)</f>
      </c>
      <c s="36" t="s">
        <v>178</v>
      </c>
      <c>
        <f>(M1131*21)/100</f>
      </c>
      <c t="s">
        <v>28</v>
      </c>
    </row>
    <row r="1132" spans="1:5" ht="12.75">
      <c r="A1132" s="35" t="s">
        <v>57</v>
      </c>
      <c r="E1132" s="39" t="s">
        <v>4126</v>
      </c>
    </row>
    <row r="1133" spans="1:5" ht="12.75">
      <c r="A1133" s="35" t="s">
        <v>58</v>
      </c>
      <c r="E1133" s="40" t="s">
        <v>5</v>
      </c>
    </row>
    <row r="1134" spans="1:5" ht="12.75">
      <c r="A1134" t="s">
        <v>60</v>
      </c>
      <c r="E1134" s="39" t="s">
        <v>5</v>
      </c>
    </row>
    <row r="1135" spans="1:16" ht="25.5">
      <c r="A1135" t="s">
        <v>50</v>
      </c>
      <c s="34" t="s">
        <v>1606</v>
      </c>
      <c s="34" t="s">
        <v>4127</v>
      </c>
      <c s="35" t="s">
        <v>5</v>
      </c>
      <c s="6" t="s">
        <v>4128</v>
      </c>
      <c s="36" t="s">
        <v>214</v>
      </c>
      <c s="37">
        <v>3</v>
      </c>
      <c s="36">
        <v>0</v>
      </c>
      <c s="36">
        <f>ROUND(G1135*H1135,6)</f>
      </c>
      <c r="L1135" s="38">
        <v>0</v>
      </c>
      <c s="32">
        <f>ROUND(ROUND(L1135,2)*ROUND(G1135,3),2)</f>
      </c>
      <c s="36" t="s">
        <v>56</v>
      </c>
      <c>
        <f>(M1135*21)/100</f>
      </c>
      <c t="s">
        <v>28</v>
      </c>
    </row>
    <row r="1136" spans="1:5" ht="25.5">
      <c r="A1136" s="35" t="s">
        <v>57</v>
      </c>
      <c r="E1136" s="39" t="s">
        <v>4128</v>
      </c>
    </row>
    <row r="1137" spans="1:5" ht="12.75">
      <c r="A1137" s="35" t="s">
        <v>58</v>
      </c>
      <c r="E1137" s="40" t="s">
        <v>5</v>
      </c>
    </row>
    <row r="1138" spans="1:5" ht="12.75">
      <c r="A1138" t="s">
        <v>60</v>
      </c>
      <c r="E1138" s="39" t="s">
        <v>5</v>
      </c>
    </row>
    <row r="1139" spans="1:16" ht="25.5">
      <c r="A1139" t="s">
        <v>50</v>
      </c>
      <c s="34" t="s">
        <v>1610</v>
      </c>
      <c s="34" t="s">
        <v>4130</v>
      </c>
      <c s="35" t="s">
        <v>5</v>
      </c>
      <c s="6" t="s">
        <v>4131</v>
      </c>
      <c s="36" t="s">
        <v>214</v>
      </c>
      <c s="37">
        <v>1</v>
      </c>
      <c s="36">
        <v>0</v>
      </c>
      <c s="36">
        <f>ROUND(G1139*H1139,6)</f>
      </c>
      <c r="L1139" s="38">
        <v>0</v>
      </c>
      <c s="32">
        <f>ROUND(ROUND(L1139,2)*ROUND(G1139,3),2)</f>
      </c>
      <c s="36" t="s">
        <v>178</v>
      </c>
      <c>
        <f>(M1139*21)/100</f>
      </c>
      <c t="s">
        <v>28</v>
      </c>
    </row>
    <row r="1140" spans="1:5" ht="25.5">
      <c r="A1140" s="35" t="s">
        <v>57</v>
      </c>
      <c r="E1140" s="39" t="s">
        <v>4131</v>
      </c>
    </row>
    <row r="1141" spans="1:5" ht="12.75">
      <c r="A1141" s="35" t="s">
        <v>58</v>
      </c>
      <c r="E1141" s="40" t="s">
        <v>5</v>
      </c>
    </row>
    <row r="1142" spans="1:5" ht="12.75">
      <c r="A1142" t="s">
        <v>60</v>
      </c>
      <c r="E1142" s="39" t="s">
        <v>5</v>
      </c>
    </row>
    <row r="1143" spans="1:16" ht="12.75">
      <c r="A1143" t="s">
        <v>50</v>
      </c>
      <c s="34" t="s">
        <v>1611</v>
      </c>
      <c s="34" t="s">
        <v>4132</v>
      </c>
      <c s="35" t="s">
        <v>5</v>
      </c>
      <c s="6" t="s">
        <v>4133</v>
      </c>
      <c s="36" t="s">
        <v>214</v>
      </c>
      <c s="37">
        <v>1</v>
      </c>
      <c s="36">
        <v>0</v>
      </c>
      <c s="36">
        <f>ROUND(G1143*H1143,6)</f>
      </c>
      <c r="L1143" s="38">
        <v>0</v>
      </c>
      <c s="32">
        <f>ROUND(ROUND(L1143,2)*ROUND(G1143,3),2)</f>
      </c>
      <c s="36" t="s">
        <v>56</v>
      </c>
      <c>
        <f>(M1143*21)/100</f>
      </c>
      <c t="s">
        <v>28</v>
      </c>
    </row>
    <row r="1144" spans="1:5" ht="12.75">
      <c r="A1144" s="35" t="s">
        <v>57</v>
      </c>
      <c r="E1144" s="39" t="s">
        <v>4133</v>
      </c>
    </row>
    <row r="1145" spans="1:5" ht="12.75">
      <c r="A1145" s="35" t="s">
        <v>58</v>
      </c>
      <c r="E1145" s="40" t="s">
        <v>5</v>
      </c>
    </row>
    <row r="1146" spans="1:5" ht="12.75">
      <c r="A1146" t="s">
        <v>60</v>
      </c>
      <c r="E1146" s="39" t="s">
        <v>5</v>
      </c>
    </row>
    <row r="1147" spans="1:16" ht="25.5">
      <c r="A1147" t="s">
        <v>50</v>
      </c>
      <c s="34" t="s">
        <v>1613</v>
      </c>
      <c s="34" t="s">
        <v>4155</v>
      </c>
      <c s="35" t="s">
        <v>5</v>
      </c>
      <c s="6" t="s">
        <v>4156</v>
      </c>
      <c s="36" t="s">
        <v>214</v>
      </c>
      <c s="37">
        <v>3</v>
      </c>
      <c s="36">
        <v>0</v>
      </c>
      <c s="36">
        <f>ROUND(G1147*H1147,6)</f>
      </c>
      <c r="L1147" s="38">
        <v>0</v>
      </c>
      <c s="32">
        <f>ROUND(ROUND(L1147,2)*ROUND(G1147,3),2)</f>
      </c>
      <c s="36" t="s">
        <v>178</v>
      </c>
      <c>
        <f>(M1147*21)/100</f>
      </c>
      <c t="s">
        <v>28</v>
      </c>
    </row>
    <row r="1148" spans="1:5" ht="25.5">
      <c r="A1148" s="35" t="s">
        <v>57</v>
      </c>
      <c r="E1148" s="39" t="s">
        <v>4156</v>
      </c>
    </row>
    <row r="1149" spans="1:5" ht="12.75">
      <c r="A1149" s="35" t="s">
        <v>58</v>
      </c>
      <c r="E1149" s="40" t="s">
        <v>5</v>
      </c>
    </row>
    <row r="1150" spans="1:5" ht="12.75">
      <c r="A1150" t="s">
        <v>60</v>
      </c>
      <c r="E1150" s="39" t="s">
        <v>5</v>
      </c>
    </row>
    <row r="1151" spans="1:16" ht="12.75">
      <c r="A1151" t="s">
        <v>50</v>
      </c>
      <c s="34" t="s">
        <v>1616</v>
      </c>
      <c s="34" t="s">
        <v>4204</v>
      </c>
      <c s="35" t="s">
        <v>5</v>
      </c>
      <c s="6" t="s">
        <v>4158</v>
      </c>
      <c s="36" t="s">
        <v>214</v>
      </c>
      <c s="37">
        <v>3</v>
      </c>
      <c s="36">
        <v>0</v>
      </c>
      <c s="36">
        <f>ROUND(G1151*H1151,6)</f>
      </c>
      <c r="L1151" s="38">
        <v>0</v>
      </c>
      <c s="32">
        <f>ROUND(ROUND(L1151,2)*ROUND(G1151,3),2)</f>
      </c>
      <c s="36" t="s">
        <v>56</v>
      </c>
      <c>
        <f>(M1151*21)/100</f>
      </c>
      <c t="s">
        <v>28</v>
      </c>
    </row>
    <row r="1152" spans="1:5" ht="12.75">
      <c r="A1152" s="35" t="s">
        <v>57</v>
      </c>
      <c r="E1152" s="39" t="s">
        <v>4158</v>
      </c>
    </row>
    <row r="1153" spans="1:5" ht="12.75">
      <c r="A1153" s="35" t="s">
        <v>58</v>
      </c>
      <c r="E1153" s="40" t="s">
        <v>5</v>
      </c>
    </row>
    <row r="1154" spans="1:5" ht="12.75">
      <c r="A1154" t="s">
        <v>60</v>
      </c>
      <c r="E1154" s="39" t="s">
        <v>5</v>
      </c>
    </row>
    <row r="1155" spans="1:16" ht="12.75">
      <c r="A1155" t="s">
        <v>50</v>
      </c>
      <c s="34" t="s">
        <v>1618</v>
      </c>
      <c s="34" t="s">
        <v>4195</v>
      </c>
      <c s="35" t="s">
        <v>5</v>
      </c>
      <c s="6" t="s">
        <v>4196</v>
      </c>
      <c s="36" t="s">
        <v>214</v>
      </c>
      <c s="37">
        <v>2</v>
      </c>
      <c s="36">
        <v>0</v>
      </c>
      <c s="36">
        <f>ROUND(G1155*H1155,6)</f>
      </c>
      <c r="L1155" s="38">
        <v>0</v>
      </c>
      <c s="32">
        <f>ROUND(ROUND(L1155,2)*ROUND(G1155,3),2)</f>
      </c>
      <c s="36" t="s">
        <v>178</v>
      </c>
      <c>
        <f>(M1155*21)/100</f>
      </c>
      <c t="s">
        <v>28</v>
      </c>
    </row>
    <row r="1156" spans="1:5" ht="12.75">
      <c r="A1156" s="35" t="s">
        <v>57</v>
      </c>
      <c r="E1156" s="39" t="s">
        <v>4196</v>
      </c>
    </row>
    <row r="1157" spans="1:5" ht="12.75">
      <c r="A1157" s="35" t="s">
        <v>58</v>
      </c>
      <c r="E1157" s="40" t="s">
        <v>5</v>
      </c>
    </row>
    <row r="1158" spans="1:5" ht="12.75">
      <c r="A1158" t="s">
        <v>60</v>
      </c>
      <c r="E1158" s="39" t="s">
        <v>5</v>
      </c>
    </row>
    <row r="1159" spans="1:16" ht="25.5">
      <c r="A1159" t="s">
        <v>50</v>
      </c>
      <c s="34" t="s">
        <v>1621</v>
      </c>
      <c s="34" t="s">
        <v>4197</v>
      </c>
      <c s="35" t="s">
        <v>5</v>
      </c>
      <c s="6" t="s">
        <v>4198</v>
      </c>
      <c s="36" t="s">
        <v>214</v>
      </c>
      <c s="37">
        <v>2</v>
      </c>
      <c s="36">
        <v>0</v>
      </c>
      <c s="36">
        <f>ROUND(G1159*H1159,6)</f>
      </c>
      <c r="L1159" s="38">
        <v>0</v>
      </c>
      <c s="32">
        <f>ROUND(ROUND(L1159,2)*ROUND(G1159,3),2)</f>
      </c>
      <c s="36" t="s">
        <v>56</v>
      </c>
      <c>
        <f>(M1159*21)/100</f>
      </c>
      <c t="s">
        <v>28</v>
      </c>
    </row>
    <row r="1160" spans="1:5" ht="25.5">
      <c r="A1160" s="35" t="s">
        <v>57</v>
      </c>
      <c r="E1160" s="39" t="s">
        <v>4198</v>
      </c>
    </row>
    <row r="1161" spans="1:5" ht="12.75">
      <c r="A1161" s="35" t="s">
        <v>58</v>
      </c>
      <c r="E1161" s="40" t="s">
        <v>5</v>
      </c>
    </row>
    <row r="1162" spans="1:5" ht="12.75">
      <c r="A1162" t="s">
        <v>60</v>
      </c>
      <c r="E1162" s="39" t="s">
        <v>5</v>
      </c>
    </row>
    <row r="1163" spans="1:16" ht="12.75">
      <c r="A1163" t="s">
        <v>50</v>
      </c>
      <c s="34" t="s">
        <v>1625</v>
      </c>
      <c s="34" t="s">
        <v>4159</v>
      </c>
      <c s="35" t="s">
        <v>5</v>
      </c>
      <c s="6" t="s">
        <v>4160</v>
      </c>
      <c s="36" t="s">
        <v>214</v>
      </c>
      <c s="37">
        <v>3</v>
      </c>
      <c s="36">
        <v>0</v>
      </c>
      <c s="36">
        <f>ROUND(G1163*H1163,6)</f>
      </c>
      <c r="L1163" s="38">
        <v>0</v>
      </c>
      <c s="32">
        <f>ROUND(ROUND(L1163,2)*ROUND(G1163,3),2)</f>
      </c>
      <c s="36" t="s">
        <v>178</v>
      </c>
      <c>
        <f>(M1163*21)/100</f>
      </c>
      <c t="s">
        <v>28</v>
      </c>
    </row>
    <row r="1164" spans="1:5" ht="12.75">
      <c r="A1164" s="35" t="s">
        <v>57</v>
      </c>
      <c r="E1164" s="39" t="s">
        <v>4160</v>
      </c>
    </row>
    <row r="1165" spans="1:5" ht="12.75">
      <c r="A1165" s="35" t="s">
        <v>58</v>
      </c>
      <c r="E1165" s="40" t="s">
        <v>5</v>
      </c>
    </row>
    <row r="1166" spans="1:5" ht="12.75">
      <c r="A1166" t="s">
        <v>60</v>
      </c>
      <c r="E1166" s="39" t="s">
        <v>5</v>
      </c>
    </row>
    <row r="1167" spans="1:16" ht="25.5">
      <c r="A1167" t="s">
        <v>50</v>
      </c>
      <c s="34" t="s">
        <v>1629</v>
      </c>
      <c s="34" t="s">
        <v>4205</v>
      </c>
      <c s="35" t="s">
        <v>5</v>
      </c>
      <c s="6" t="s">
        <v>4206</v>
      </c>
      <c s="36" t="s">
        <v>214</v>
      </c>
      <c s="37">
        <v>3</v>
      </c>
      <c s="36">
        <v>0</v>
      </c>
      <c s="36">
        <f>ROUND(G1167*H1167,6)</f>
      </c>
      <c r="L1167" s="38">
        <v>0</v>
      </c>
      <c s="32">
        <f>ROUND(ROUND(L1167,2)*ROUND(G1167,3),2)</f>
      </c>
      <c s="36" t="s">
        <v>56</v>
      </c>
      <c>
        <f>(M1167*21)/100</f>
      </c>
      <c t="s">
        <v>28</v>
      </c>
    </row>
    <row r="1168" spans="1:5" ht="25.5">
      <c r="A1168" s="35" t="s">
        <v>57</v>
      </c>
      <c r="E1168" s="39" t="s">
        <v>4206</v>
      </c>
    </row>
    <row r="1169" spans="1:5" ht="12.75">
      <c r="A1169" s="35" t="s">
        <v>58</v>
      </c>
      <c r="E1169" s="40" t="s">
        <v>5</v>
      </c>
    </row>
    <row r="1170" spans="1:5" ht="12.75">
      <c r="A1170" t="s">
        <v>60</v>
      </c>
      <c r="E1170" s="39" t="s">
        <v>5</v>
      </c>
    </row>
    <row r="1171" spans="1:16" ht="12.75">
      <c r="A1171" t="s">
        <v>50</v>
      </c>
      <c s="34" t="s">
        <v>1632</v>
      </c>
      <c s="34" t="s">
        <v>268</v>
      </c>
      <c s="35" t="s">
        <v>5</v>
      </c>
      <c s="6" t="s">
        <v>4129</v>
      </c>
      <c s="36" t="s">
        <v>214</v>
      </c>
      <c s="37">
        <v>1</v>
      </c>
      <c s="36">
        <v>0</v>
      </c>
      <c s="36">
        <f>ROUND(G1171*H1171,6)</f>
      </c>
      <c r="L1171" s="38">
        <v>0</v>
      </c>
      <c s="32">
        <f>ROUND(ROUND(L1171,2)*ROUND(G1171,3),2)</f>
      </c>
      <c s="36" t="s">
        <v>56</v>
      </c>
      <c>
        <f>(M1171*21)/100</f>
      </c>
      <c t="s">
        <v>28</v>
      </c>
    </row>
    <row r="1172" spans="1:5" ht="12.75">
      <c r="A1172" s="35" t="s">
        <v>57</v>
      </c>
      <c r="E1172" s="39" t="s">
        <v>4129</v>
      </c>
    </row>
    <row r="1173" spans="1:5" ht="12.75">
      <c r="A1173" s="35" t="s">
        <v>58</v>
      </c>
      <c r="E1173" s="40" t="s">
        <v>5</v>
      </c>
    </row>
    <row r="1174" spans="1:5" ht="12.75">
      <c r="A1174" t="s">
        <v>60</v>
      </c>
      <c r="E1174" s="39" t="s">
        <v>5</v>
      </c>
    </row>
    <row r="1175" spans="1:16" ht="25.5">
      <c r="A1175" t="s">
        <v>50</v>
      </c>
      <c s="34" t="s">
        <v>1636</v>
      </c>
      <c s="34" t="s">
        <v>4134</v>
      </c>
      <c s="35" t="s">
        <v>5</v>
      </c>
      <c s="6" t="s">
        <v>4135</v>
      </c>
      <c s="36" t="s">
        <v>214</v>
      </c>
      <c s="37">
        <v>1</v>
      </c>
      <c s="36">
        <v>0</v>
      </c>
      <c s="36">
        <f>ROUND(G1175*H1175,6)</f>
      </c>
      <c r="L1175" s="38">
        <v>0</v>
      </c>
      <c s="32">
        <f>ROUND(ROUND(L1175,2)*ROUND(G1175,3),2)</f>
      </c>
      <c s="36" t="s">
        <v>178</v>
      </c>
      <c>
        <f>(M1175*21)/100</f>
      </c>
      <c t="s">
        <v>28</v>
      </c>
    </row>
    <row r="1176" spans="1:5" ht="25.5">
      <c r="A1176" s="35" t="s">
        <v>57</v>
      </c>
      <c r="E1176" s="39" t="s">
        <v>4135</v>
      </c>
    </row>
    <row r="1177" spans="1:5" ht="12.75">
      <c r="A1177" s="35" t="s">
        <v>58</v>
      </c>
      <c r="E1177" s="40" t="s">
        <v>5</v>
      </c>
    </row>
    <row r="1178" spans="1:5" ht="12.75">
      <c r="A1178" t="s">
        <v>60</v>
      </c>
      <c r="E1178" s="39" t="s">
        <v>5</v>
      </c>
    </row>
    <row r="1179" spans="1:16" ht="12.75">
      <c r="A1179" t="s">
        <v>50</v>
      </c>
      <c s="34" t="s">
        <v>1637</v>
      </c>
      <c s="34" t="s">
        <v>4164</v>
      </c>
      <c s="35" t="s">
        <v>5</v>
      </c>
      <c s="6" t="s">
        <v>4104</v>
      </c>
      <c s="36" t="s">
        <v>214</v>
      </c>
      <c s="37">
        <v>1</v>
      </c>
      <c s="36">
        <v>0</v>
      </c>
      <c s="36">
        <f>ROUND(G1179*H1179,6)</f>
      </c>
      <c r="L1179" s="38">
        <v>0</v>
      </c>
      <c s="32">
        <f>ROUND(ROUND(L1179,2)*ROUND(G1179,3),2)</f>
      </c>
      <c s="36" t="s">
        <v>56</v>
      </c>
      <c>
        <f>(M1179*21)/100</f>
      </c>
      <c t="s">
        <v>28</v>
      </c>
    </row>
    <row r="1180" spans="1:5" ht="12.75">
      <c r="A1180" s="35" t="s">
        <v>57</v>
      </c>
      <c r="E1180" s="39" t="s">
        <v>4104</v>
      </c>
    </row>
    <row r="1181" spans="1:5" ht="12.75">
      <c r="A1181" s="35" t="s">
        <v>58</v>
      </c>
      <c r="E1181" s="40" t="s">
        <v>5</v>
      </c>
    </row>
    <row r="1182" spans="1:5" ht="12.75">
      <c r="A1182" t="s">
        <v>60</v>
      </c>
      <c r="E1182" s="39" t="s">
        <v>5</v>
      </c>
    </row>
    <row r="1183" spans="1:16" ht="12.75">
      <c r="A1183" t="s">
        <v>50</v>
      </c>
      <c s="34" t="s">
        <v>1641</v>
      </c>
      <c s="34" t="s">
        <v>4165</v>
      </c>
      <c s="35" t="s">
        <v>5</v>
      </c>
      <c s="6" t="s">
        <v>4106</v>
      </c>
      <c s="36" t="s">
        <v>214</v>
      </c>
      <c s="37">
        <v>3</v>
      </c>
      <c s="36">
        <v>0</v>
      </c>
      <c s="36">
        <f>ROUND(G1183*H1183,6)</f>
      </c>
      <c r="L1183" s="38">
        <v>0</v>
      </c>
      <c s="32">
        <f>ROUND(ROUND(L1183,2)*ROUND(G1183,3),2)</f>
      </c>
      <c s="36" t="s">
        <v>56</v>
      </c>
      <c>
        <f>(M1183*21)/100</f>
      </c>
      <c t="s">
        <v>28</v>
      </c>
    </row>
    <row r="1184" spans="1:5" ht="12.75">
      <c r="A1184" s="35" t="s">
        <v>57</v>
      </c>
      <c r="E1184" s="39" t="s">
        <v>4106</v>
      </c>
    </row>
    <row r="1185" spans="1:5" ht="12.75">
      <c r="A1185" s="35" t="s">
        <v>58</v>
      </c>
      <c r="E1185" s="40" t="s">
        <v>5</v>
      </c>
    </row>
    <row r="1186" spans="1:5" ht="12.75">
      <c r="A1186" t="s">
        <v>60</v>
      </c>
      <c r="E1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51</v>
      </c>
      <c s="34" t="s">
        <v>52</v>
      </c>
      <c s="35" t="s">
        <v>53</v>
      </c>
      <c s="6" t="s">
        <v>54</v>
      </c>
      <c s="36" t="s">
        <v>55</v>
      </c>
      <c s="37">
        <v>3114.196</v>
      </c>
      <c s="36">
        <v>0</v>
      </c>
      <c s="36">
        <f>ROUND(G10*H10,6)</f>
      </c>
      <c r="L10" s="38">
        <v>0</v>
      </c>
      <c s="32">
        <f>ROUND(ROUND(L10,2)*ROUND(G10,3),2)</f>
      </c>
      <c s="36" t="s">
        <v>56</v>
      </c>
      <c>
        <f>(M10*21)/100</f>
      </c>
      <c t="s">
        <v>28</v>
      </c>
    </row>
    <row r="11" spans="1:5" ht="25.5">
      <c r="A11" s="35" t="s">
        <v>57</v>
      </c>
      <c r="E11" s="39" t="s">
        <v>54</v>
      </c>
    </row>
    <row r="12" spans="1:5" ht="306">
      <c r="A12" s="35" t="s">
        <v>58</v>
      </c>
      <c r="E12" s="41" t="s">
        <v>59</v>
      </c>
    </row>
    <row r="13" spans="1:5" ht="12.75">
      <c r="A13" t="s">
        <v>60</v>
      </c>
      <c r="E13" s="39" t="s">
        <v>5</v>
      </c>
    </row>
    <row r="14" spans="1:16" ht="25.5">
      <c r="A14" t="s">
        <v>50</v>
      </c>
      <c s="34" t="s">
        <v>28</v>
      </c>
      <c s="34" t="s">
        <v>61</v>
      </c>
      <c s="35" t="s">
        <v>62</v>
      </c>
      <c s="6" t="s">
        <v>63</v>
      </c>
      <c s="36" t="s">
        <v>55</v>
      </c>
      <c s="37">
        <v>92.362</v>
      </c>
      <c s="36">
        <v>0</v>
      </c>
      <c s="36">
        <f>ROUND(G14*H14,6)</f>
      </c>
      <c r="L14" s="38">
        <v>0</v>
      </c>
      <c s="32">
        <f>ROUND(ROUND(L14,2)*ROUND(G14,3),2)</f>
      </c>
      <c s="36" t="s">
        <v>56</v>
      </c>
      <c>
        <f>(M14*21)/100</f>
      </c>
      <c t="s">
        <v>28</v>
      </c>
    </row>
    <row r="15" spans="1:5" ht="25.5">
      <c r="A15" s="35" t="s">
        <v>57</v>
      </c>
      <c r="E15" s="39" t="s">
        <v>63</v>
      </c>
    </row>
    <row r="16" spans="1:5" ht="204">
      <c r="A16" s="35" t="s">
        <v>58</v>
      </c>
      <c r="E16" s="41" t="s">
        <v>64</v>
      </c>
    </row>
    <row r="17" spans="1:5" ht="12.75">
      <c r="A17" t="s">
        <v>60</v>
      </c>
      <c r="E17" s="39" t="s">
        <v>5</v>
      </c>
    </row>
    <row r="18" spans="1:16" ht="38.25">
      <c r="A18" t="s">
        <v>50</v>
      </c>
      <c s="34" t="s">
        <v>26</v>
      </c>
      <c s="34" t="s">
        <v>65</v>
      </c>
      <c s="35" t="s">
        <v>66</v>
      </c>
      <c s="6" t="s">
        <v>67</v>
      </c>
      <c s="36" t="s">
        <v>55</v>
      </c>
      <c s="37">
        <v>462.364</v>
      </c>
      <c s="36">
        <v>0</v>
      </c>
      <c s="36">
        <f>ROUND(G18*H18,6)</f>
      </c>
      <c r="L18" s="38">
        <v>0</v>
      </c>
      <c s="32">
        <f>ROUND(ROUND(L18,2)*ROUND(G18,3),2)</f>
      </c>
      <c s="36" t="s">
        <v>56</v>
      </c>
      <c>
        <f>(M18*21)/100</f>
      </c>
      <c t="s">
        <v>28</v>
      </c>
    </row>
    <row r="19" spans="1:5" ht="38.25">
      <c r="A19" s="35" t="s">
        <v>57</v>
      </c>
      <c r="E19" s="39" t="s">
        <v>68</v>
      </c>
    </row>
    <row r="20" spans="1:5" ht="140.25">
      <c r="A20" s="35" t="s">
        <v>58</v>
      </c>
      <c r="E20" s="41" t="s">
        <v>69</v>
      </c>
    </row>
    <row r="21" spans="1:5" ht="12.75">
      <c r="A21" t="s">
        <v>60</v>
      </c>
      <c r="E21" s="39" t="s">
        <v>5</v>
      </c>
    </row>
    <row r="22" spans="1:16" ht="25.5">
      <c r="A22" t="s">
        <v>50</v>
      </c>
      <c s="34" t="s">
        <v>70</v>
      </c>
      <c s="34" t="s">
        <v>71</v>
      </c>
      <c s="35" t="s">
        <v>72</v>
      </c>
      <c s="6" t="s">
        <v>73</v>
      </c>
      <c s="36" t="s">
        <v>55</v>
      </c>
      <c s="37">
        <v>4.797</v>
      </c>
      <c s="36">
        <v>0</v>
      </c>
      <c s="36">
        <f>ROUND(G22*H22,6)</f>
      </c>
      <c r="L22" s="38">
        <v>0</v>
      </c>
      <c s="32">
        <f>ROUND(ROUND(L22,2)*ROUND(G22,3),2)</f>
      </c>
      <c s="36" t="s">
        <v>56</v>
      </c>
      <c>
        <f>(M22*21)/100</f>
      </c>
      <c t="s">
        <v>28</v>
      </c>
    </row>
    <row r="23" spans="1:5" ht="25.5">
      <c r="A23" s="35" t="s">
        <v>57</v>
      </c>
      <c r="E23" s="39" t="s">
        <v>73</v>
      </c>
    </row>
    <row r="24" spans="1:5" ht="204">
      <c r="A24" s="35" t="s">
        <v>58</v>
      </c>
      <c r="E24" s="41" t="s">
        <v>74</v>
      </c>
    </row>
    <row r="25" spans="1:5" ht="12.75">
      <c r="A25" t="s">
        <v>60</v>
      </c>
      <c r="E25" s="39" t="s">
        <v>5</v>
      </c>
    </row>
    <row r="26" spans="1:16" ht="38.25">
      <c r="A26" t="s">
        <v>50</v>
      </c>
      <c s="34" t="s">
        <v>75</v>
      </c>
      <c s="34" t="s">
        <v>76</v>
      </c>
      <c s="35" t="s">
        <v>77</v>
      </c>
      <c s="6" t="s">
        <v>78</v>
      </c>
      <c s="36" t="s">
        <v>55</v>
      </c>
      <c s="37">
        <v>14.954</v>
      </c>
      <c s="36">
        <v>0</v>
      </c>
      <c s="36">
        <f>ROUND(G26*H26,6)</f>
      </c>
      <c r="L26" s="38">
        <v>0</v>
      </c>
      <c s="32">
        <f>ROUND(ROUND(L26,2)*ROUND(G26,3),2)</f>
      </c>
      <c s="36" t="s">
        <v>56</v>
      </c>
      <c>
        <f>(M26*21)/100</f>
      </c>
      <c t="s">
        <v>28</v>
      </c>
    </row>
    <row r="27" spans="1:5" ht="38.25">
      <c r="A27" s="35" t="s">
        <v>57</v>
      </c>
      <c r="E27" s="39" t="s">
        <v>78</v>
      </c>
    </row>
    <row r="28" spans="1:5" ht="51">
      <c r="A28" s="35" t="s">
        <v>58</v>
      </c>
      <c r="E28" s="41" t="s">
        <v>79</v>
      </c>
    </row>
    <row r="29" spans="1:5" ht="12.75">
      <c r="A29" t="s">
        <v>60</v>
      </c>
      <c r="E29" s="39" t="s">
        <v>5</v>
      </c>
    </row>
    <row r="30" spans="1:16" ht="25.5">
      <c r="A30" t="s">
        <v>50</v>
      </c>
      <c s="34" t="s">
        <v>27</v>
      </c>
      <c s="34" t="s">
        <v>80</v>
      </c>
      <c s="35" t="s">
        <v>81</v>
      </c>
      <c s="6" t="s">
        <v>82</v>
      </c>
      <c s="36" t="s">
        <v>55</v>
      </c>
      <c s="37">
        <v>1.03</v>
      </c>
      <c s="36">
        <v>0</v>
      </c>
      <c s="36">
        <f>ROUND(G30*H30,6)</f>
      </c>
      <c r="L30" s="38">
        <v>0</v>
      </c>
      <c s="32">
        <f>ROUND(ROUND(L30,2)*ROUND(G30,3),2)</f>
      </c>
      <c s="36" t="s">
        <v>56</v>
      </c>
      <c>
        <f>(M30*21)/100</f>
      </c>
      <c t="s">
        <v>28</v>
      </c>
    </row>
    <row r="31" spans="1:5" ht="25.5">
      <c r="A31" s="35" t="s">
        <v>57</v>
      </c>
      <c r="E31" s="39" t="s">
        <v>82</v>
      </c>
    </row>
    <row r="32" spans="1:5" ht="76.5">
      <c r="A32" s="35" t="s">
        <v>58</v>
      </c>
      <c r="E32" s="41" t="s">
        <v>83</v>
      </c>
    </row>
    <row r="33" spans="1:5" ht="12.75">
      <c r="A33" t="s">
        <v>60</v>
      </c>
      <c r="E33" s="39" t="s">
        <v>5</v>
      </c>
    </row>
    <row r="34" spans="1:16" ht="25.5">
      <c r="A34" t="s">
        <v>50</v>
      </c>
      <c s="34" t="s">
        <v>84</v>
      </c>
      <c s="34" t="s">
        <v>85</v>
      </c>
      <c s="35" t="s">
        <v>86</v>
      </c>
      <c s="6" t="s">
        <v>87</v>
      </c>
      <c s="36" t="s">
        <v>55</v>
      </c>
      <c s="37">
        <v>38.7</v>
      </c>
      <c s="36">
        <v>0</v>
      </c>
      <c s="36">
        <f>ROUND(G34*H34,6)</f>
      </c>
      <c r="L34" s="38">
        <v>0</v>
      </c>
      <c s="32">
        <f>ROUND(ROUND(L34,2)*ROUND(G34,3),2)</f>
      </c>
      <c s="36" t="s">
        <v>56</v>
      </c>
      <c>
        <f>(M34*21)/100</f>
      </c>
      <c t="s">
        <v>28</v>
      </c>
    </row>
    <row r="35" spans="1:5" ht="25.5">
      <c r="A35" s="35" t="s">
        <v>57</v>
      </c>
      <c r="E35" s="39" t="s">
        <v>87</v>
      </c>
    </row>
    <row r="36" spans="1:5" ht="76.5">
      <c r="A36" s="35" t="s">
        <v>58</v>
      </c>
      <c r="E36" s="41" t="s">
        <v>88</v>
      </c>
    </row>
    <row r="37" spans="1:5" ht="12.75">
      <c r="A37" t="s">
        <v>60</v>
      </c>
      <c r="E37" s="39" t="s">
        <v>5</v>
      </c>
    </row>
    <row r="38" spans="1:16" ht="25.5">
      <c r="A38" t="s">
        <v>50</v>
      </c>
      <c s="34" t="s">
        <v>89</v>
      </c>
      <c s="34" t="s">
        <v>90</v>
      </c>
      <c s="35" t="s">
        <v>91</v>
      </c>
      <c s="6" t="s">
        <v>92</v>
      </c>
      <c s="36" t="s">
        <v>55</v>
      </c>
      <c s="37">
        <v>174.595</v>
      </c>
      <c s="36">
        <v>0</v>
      </c>
      <c s="36">
        <f>ROUND(G38*H38,6)</f>
      </c>
      <c r="L38" s="38">
        <v>0</v>
      </c>
      <c s="32">
        <f>ROUND(ROUND(L38,2)*ROUND(G38,3),2)</f>
      </c>
      <c s="36" t="s">
        <v>56</v>
      </c>
      <c>
        <f>(M38*21)/100</f>
      </c>
      <c t="s">
        <v>28</v>
      </c>
    </row>
    <row r="39" spans="1:5" ht="25.5">
      <c r="A39" s="35" t="s">
        <v>57</v>
      </c>
      <c r="E39" s="39" t="s">
        <v>92</v>
      </c>
    </row>
    <row r="40" spans="1:5" ht="165.75">
      <c r="A40" s="35" t="s">
        <v>58</v>
      </c>
      <c r="E40" s="41" t="s">
        <v>93</v>
      </c>
    </row>
    <row r="41" spans="1:5" ht="12.75">
      <c r="A41" t="s">
        <v>60</v>
      </c>
      <c r="E41" s="39" t="s">
        <v>5</v>
      </c>
    </row>
    <row r="42" spans="1:16" ht="25.5">
      <c r="A42" t="s">
        <v>50</v>
      </c>
      <c s="34" t="s">
        <v>94</v>
      </c>
      <c s="34" t="s">
        <v>95</v>
      </c>
      <c s="35" t="s">
        <v>96</v>
      </c>
      <c s="6" t="s">
        <v>97</v>
      </c>
      <c s="36" t="s">
        <v>55</v>
      </c>
      <c s="37">
        <v>1.197</v>
      </c>
      <c s="36">
        <v>0</v>
      </c>
      <c s="36">
        <f>ROUND(G42*H42,6)</f>
      </c>
      <c r="L42" s="38">
        <v>0</v>
      </c>
      <c s="32">
        <f>ROUND(ROUND(L42,2)*ROUND(G42,3),2)</f>
      </c>
      <c s="36" t="s">
        <v>56</v>
      </c>
      <c>
        <f>(M42*21)/100</f>
      </c>
      <c t="s">
        <v>28</v>
      </c>
    </row>
    <row r="43" spans="1:5" ht="25.5">
      <c r="A43" s="35" t="s">
        <v>57</v>
      </c>
      <c r="E43" s="39" t="s">
        <v>97</v>
      </c>
    </row>
    <row r="44" spans="1:5" ht="51">
      <c r="A44" s="35" t="s">
        <v>58</v>
      </c>
      <c r="E44" s="41" t="s">
        <v>98</v>
      </c>
    </row>
    <row r="45" spans="1:5" ht="12.75">
      <c r="A45" t="s">
        <v>60</v>
      </c>
      <c r="E45" s="39" t="s">
        <v>5</v>
      </c>
    </row>
    <row r="46" spans="1:16" ht="25.5">
      <c r="A46" t="s">
        <v>50</v>
      </c>
      <c s="34" t="s">
        <v>99</v>
      </c>
      <c s="34" t="s">
        <v>100</v>
      </c>
      <c s="35" t="s">
        <v>101</v>
      </c>
      <c s="6" t="s">
        <v>102</v>
      </c>
      <c s="36" t="s">
        <v>55</v>
      </c>
      <c s="37">
        <v>1.748</v>
      </c>
      <c s="36">
        <v>0</v>
      </c>
      <c s="36">
        <f>ROUND(G46*H46,6)</f>
      </c>
      <c r="L46" s="38">
        <v>0</v>
      </c>
      <c s="32">
        <f>ROUND(ROUND(L46,2)*ROUND(G46,3),2)</f>
      </c>
      <c s="36" t="s">
        <v>56</v>
      </c>
      <c>
        <f>(M46*21)/100</f>
      </c>
      <c t="s">
        <v>28</v>
      </c>
    </row>
    <row r="47" spans="1:5" ht="38.25">
      <c r="A47" s="35" t="s">
        <v>57</v>
      </c>
      <c r="E47" s="39" t="s">
        <v>103</v>
      </c>
    </row>
    <row r="48" spans="1:5" ht="51">
      <c r="A48" s="35" t="s">
        <v>58</v>
      </c>
      <c r="E48" s="41" t="s">
        <v>104</v>
      </c>
    </row>
    <row r="49" spans="1:5" ht="12.75">
      <c r="A49" t="s">
        <v>60</v>
      </c>
      <c r="E49" s="39" t="s">
        <v>5</v>
      </c>
    </row>
    <row r="50" spans="1:16" ht="38.25">
      <c r="A50" t="s">
        <v>50</v>
      </c>
      <c s="34" t="s">
        <v>105</v>
      </c>
      <c s="34" t="s">
        <v>106</v>
      </c>
      <c s="35" t="s">
        <v>107</v>
      </c>
      <c s="6" t="s">
        <v>108</v>
      </c>
      <c s="36" t="s">
        <v>55</v>
      </c>
      <c s="37">
        <v>13.63</v>
      </c>
      <c s="36">
        <v>0</v>
      </c>
      <c s="36">
        <f>ROUND(G50*H50,6)</f>
      </c>
      <c r="L50" s="38">
        <v>0</v>
      </c>
      <c s="32">
        <f>ROUND(ROUND(L50,2)*ROUND(G50,3),2)</f>
      </c>
      <c s="36" t="s">
        <v>56</v>
      </c>
      <c>
        <f>(M50*21)/100</f>
      </c>
      <c t="s">
        <v>28</v>
      </c>
    </row>
    <row r="51" spans="1:5" ht="38.25">
      <c r="A51" s="35" t="s">
        <v>57</v>
      </c>
      <c r="E51" s="39" t="s">
        <v>109</v>
      </c>
    </row>
    <row r="52" spans="1:5" ht="51">
      <c r="A52" s="35" t="s">
        <v>58</v>
      </c>
      <c r="E52" s="41" t="s">
        <v>110</v>
      </c>
    </row>
    <row r="53" spans="1:5" ht="12.75">
      <c r="A53" t="s">
        <v>60</v>
      </c>
      <c r="E53" s="39" t="s">
        <v>5</v>
      </c>
    </row>
    <row r="54" spans="1:16" ht="38.25">
      <c r="A54" t="s">
        <v>50</v>
      </c>
      <c s="34" t="s">
        <v>111</v>
      </c>
      <c s="34" t="s">
        <v>112</v>
      </c>
      <c s="35" t="s">
        <v>113</v>
      </c>
      <c s="6" t="s">
        <v>114</v>
      </c>
      <c s="36" t="s">
        <v>55</v>
      </c>
      <c s="37">
        <v>0.868</v>
      </c>
      <c s="36">
        <v>0</v>
      </c>
      <c s="36">
        <f>ROUND(G54*H54,6)</f>
      </c>
      <c r="L54" s="38">
        <v>0</v>
      </c>
      <c s="32">
        <f>ROUND(ROUND(L54,2)*ROUND(G54,3),2)</f>
      </c>
      <c s="36" t="s">
        <v>56</v>
      </c>
      <c>
        <f>(M54*21)/100</f>
      </c>
      <c t="s">
        <v>28</v>
      </c>
    </row>
    <row r="55" spans="1:5" ht="38.25">
      <c r="A55" s="35" t="s">
        <v>57</v>
      </c>
      <c r="E55" s="39" t="s">
        <v>115</v>
      </c>
    </row>
    <row r="56" spans="1:5" ht="127.5">
      <c r="A56" s="35" t="s">
        <v>58</v>
      </c>
      <c r="E56" s="41" t="s">
        <v>116</v>
      </c>
    </row>
    <row r="57" spans="1:5" ht="12.75">
      <c r="A57" t="s">
        <v>60</v>
      </c>
      <c r="E57" s="39" t="s">
        <v>5</v>
      </c>
    </row>
    <row r="58" spans="1:16" ht="25.5">
      <c r="A58" t="s">
        <v>50</v>
      </c>
      <c s="34" t="s">
        <v>117</v>
      </c>
      <c s="34" t="s">
        <v>118</v>
      </c>
      <c s="35" t="s">
        <v>119</v>
      </c>
      <c s="6" t="s">
        <v>120</v>
      </c>
      <c s="36" t="s">
        <v>55</v>
      </c>
      <c s="37">
        <v>0.971</v>
      </c>
      <c s="36">
        <v>0</v>
      </c>
      <c s="36">
        <f>ROUND(G58*H58,6)</f>
      </c>
      <c r="L58" s="38">
        <v>0</v>
      </c>
      <c s="32">
        <f>ROUND(ROUND(L58,2)*ROUND(G58,3),2)</f>
      </c>
      <c s="36" t="s">
        <v>56</v>
      </c>
      <c>
        <f>(M58*21)/100</f>
      </c>
      <c t="s">
        <v>28</v>
      </c>
    </row>
    <row r="59" spans="1:5" ht="25.5">
      <c r="A59" s="35" t="s">
        <v>57</v>
      </c>
      <c r="E59" s="39" t="s">
        <v>120</v>
      </c>
    </row>
    <row r="60" spans="1:5" ht="51">
      <c r="A60" s="35" t="s">
        <v>58</v>
      </c>
      <c r="E60" s="41" t="s">
        <v>121</v>
      </c>
    </row>
    <row r="61" spans="1:5" ht="12.75">
      <c r="A61" t="s">
        <v>60</v>
      </c>
      <c r="E61" s="39" t="s">
        <v>5</v>
      </c>
    </row>
    <row r="62" spans="1:16" ht="25.5">
      <c r="A62" t="s">
        <v>50</v>
      </c>
      <c s="34" t="s">
        <v>122</v>
      </c>
      <c s="34" t="s">
        <v>123</v>
      </c>
      <c s="35" t="s">
        <v>124</v>
      </c>
      <c s="6" t="s">
        <v>125</v>
      </c>
      <c s="36" t="s">
        <v>55</v>
      </c>
      <c s="37">
        <v>11.13</v>
      </c>
      <c s="36">
        <v>0</v>
      </c>
      <c s="36">
        <f>ROUND(G62*H62,6)</f>
      </c>
      <c r="L62" s="38">
        <v>0</v>
      </c>
      <c s="32">
        <f>ROUND(ROUND(L62,2)*ROUND(G62,3),2)</f>
      </c>
      <c s="36" t="s">
        <v>56</v>
      </c>
      <c>
        <f>(M62*21)/100</f>
      </c>
      <c t="s">
        <v>28</v>
      </c>
    </row>
    <row r="63" spans="1:5" ht="25.5">
      <c r="A63" s="35" t="s">
        <v>57</v>
      </c>
      <c r="E63" s="39" t="s">
        <v>125</v>
      </c>
    </row>
    <row r="64" spans="1:5" ht="89.25">
      <c r="A64" s="35" t="s">
        <v>58</v>
      </c>
      <c r="E64" s="41" t="s">
        <v>126</v>
      </c>
    </row>
    <row r="65" spans="1:5" ht="12.75">
      <c r="A65" t="s">
        <v>60</v>
      </c>
      <c r="E65" s="39" t="s">
        <v>5</v>
      </c>
    </row>
    <row r="66" spans="1:16" ht="38.25">
      <c r="A66" t="s">
        <v>50</v>
      </c>
      <c s="34" t="s">
        <v>127</v>
      </c>
      <c s="34" t="s">
        <v>128</v>
      </c>
      <c s="35" t="s">
        <v>129</v>
      </c>
      <c s="6" t="s">
        <v>130</v>
      </c>
      <c s="36" t="s">
        <v>55</v>
      </c>
      <c s="37">
        <v>94.6</v>
      </c>
      <c s="36">
        <v>0</v>
      </c>
      <c s="36">
        <f>ROUND(G66*H66,6)</f>
      </c>
      <c r="L66" s="38">
        <v>0</v>
      </c>
      <c s="32">
        <f>ROUND(ROUND(L66,2)*ROUND(G66,3),2)</f>
      </c>
      <c s="36" t="s">
        <v>56</v>
      </c>
      <c>
        <f>(M66*21)/100</f>
      </c>
      <c t="s">
        <v>28</v>
      </c>
    </row>
    <row r="67" spans="1:5" ht="38.25">
      <c r="A67" s="35" t="s">
        <v>57</v>
      </c>
      <c r="E67" s="39" t="s">
        <v>130</v>
      </c>
    </row>
    <row r="68" spans="1:5" ht="51">
      <c r="A68" s="35" t="s">
        <v>58</v>
      </c>
      <c r="E68" s="41" t="s">
        <v>131</v>
      </c>
    </row>
    <row r="69" spans="1:5" ht="12.75">
      <c r="A69" t="s">
        <v>60</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4209</v>
      </c>
      <c r="E8" s="30" t="s">
        <v>4208</v>
      </c>
      <c r="J8" s="29">
        <f>0+J9+J18</f>
      </c>
      <c s="29">
        <f>0+K9+K18</f>
      </c>
      <c s="29">
        <f>0+L9+L18</f>
      </c>
      <c s="29">
        <f>0+M9+M18</f>
      </c>
    </row>
    <row r="9" spans="1:13" ht="12.75">
      <c r="A9" t="s">
        <v>47</v>
      </c>
      <c r="C9" s="31" t="s">
        <v>622</v>
      </c>
      <c r="E9" s="33" t="s">
        <v>623</v>
      </c>
      <c r="J9" s="32">
        <f>0</f>
      </c>
      <c s="32">
        <f>0</f>
      </c>
      <c s="32">
        <f>0+L10+L14</f>
      </c>
      <c s="32">
        <f>0+M10+M14</f>
      </c>
    </row>
    <row r="10" spans="1:16" ht="25.5">
      <c r="A10" t="s">
        <v>50</v>
      </c>
      <c s="34" t="s">
        <v>246</v>
      </c>
      <c s="34" t="s">
        <v>4210</v>
      </c>
      <c s="35" t="s">
        <v>5</v>
      </c>
      <c s="6" t="s">
        <v>4211</v>
      </c>
      <c s="36" t="s">
        <v>214</v>
      </c>
      <c s="37">
        <v>1</v>
      </c>
      <c s="36">
        <v>0</v>
      </c>
      <c s="36">
        <f>ROUND(G10*H10,6)</f>
      </c>
      <c r="L10" s="38">
        <v>0</v>
      </c>
      <c s="32">
        <f>ROUND(ROUND(L10,2)*ROUND(G10,3),2)</f>
      </c>
      <c s="36" t="s">
        <v>178</v>
      </c>
      <c>
        <f>(M10*21)/100</f>
      </c>
      <c t="s">
        <v>28</v>
      </c>
    </row>
    <row r="11" spans="1:5" ht="25.5">
      <c r="A11" s="35" t="s">
        <v>57</v>
      </c>
      <c r="E11" s="39" t="s">
        <v>4211</v>
      </c>
    </row>
    <row r="12" spans="1:5" ht="12.75">
      <c r="A12" s="35" t="s">
        <v>58</v>
      </c>
      <c r="E12" s="40" t="s">
        <v>5</v>
      </c>
    </row>
    <row r="13" spans="1:5" ht="12.75">
      <c r="A13" t="s">
        <v>60</v>
      </c>
      <c r="E13" s="39" t="s">
        <v>5</v>
      </c>
    </row>
    <row r="14" spans="1:16" ht="12.75">
      <c r="A14" t="s">
        <v>50</v>
      </c>
      <c s="34" t="s">
        <v>249</v>
      </c>
      <c s="34" t="s">
        <v>4212</v>
      </c>
      <c s="35" t="s">
        <v>5</v>
      </c>
      <c s="6" t="s">
        <v>4213</v>
      </c>
      <c s="36" t="s">
        <v>214</v>
      </c>
      <c s="37">
        <v>1</v>
      </c>
      <c s="36">
        <v>0</v>
      </c>
      <c s="36">
        <f>ROUND(G14*H14,6)</f>
      </c>
      <c r="L14" s="38">
        <v>0</v>
      </c>
      <c s="32">
        <f>ROUND(ROUND(L14,2)*ROUND(G14,3),2)</f>
      </c>
      <c s="36" t="s">
        <v>56</v>
      </c>
      <c>
        <f>(M14*21)/100</f>
      </c>
      <c t="s">
        <v>28</v>
      </c>
    </row>
    <row r="15" spans="1:5" ht="12.75">
      <c r="A15" s="35" t="s">
        <v>57</v>
      </c>
      <c r="E15" s="39" t="s">
        <v>4213</v>
      </c>
    </row>
    <row r="16" spans="1:5" ht="12.75">
      <c r="A16" s="35" t="s">
        <v>58</v>
      </c>
      <c r="E16" s="40" t="s">
        <v>5</v>
      </c>
    </row>
    <row r="17" spans="1:5" ht="12.75">
      <c r="A17" t="s">
        <v>60</v>
      </c>
      <c r="E17" s="39" t="s">
        <v>5</v>
      </c>
    </row>
    <row r="18" spans="1:13" ht="12.75">
      <c r="A18" t="s">
        <v>47</v>
      </c>
      <c r="C18" s="31" t="s">
        <v>173</v>
      </c>
      <c r="E18" s="33" t="s">
        <v>174</v>
      </c>
      <c r="J18" s="32">
        <f>0</f>
      </c>
      <c s="32">
        <f>0</f>
      </c>
      <c s="32">
        <f>0+L19+L23+L27+L31+L35+L39+L43+L47+L51+L55+L59+L63+L67+L71+L75+L79+L83+L87+L91+L95+L99+L103+L107+L111+L115+L119</f>
      </c>
      <c s="32">
        <f>0+M19+M23+M27+M31+M35+M39+M43+M47+M51+M55+M59+M63+M67+M71+M75+M79+M83+M87+M91+M95+M99+M103+M107+M111+M115+M119</f>
      </c>
    </row>
    <row r="19" spans="1:16" ht="25.5">
      <c r="A19" t="s">
        <v>50</v>
      </c>
      <c s="34" t="s">
        <v>51</v>
      </c>
      <c s="34" t="s">
        <v>175</v>
      </c>
      <c s="35" t="s">
        <v>5</v>
      </c>
      <c s="6" t="s">
        <v>176</v>
      </c>
      <c s="36" t="s">
        <v>177</v>
      </c>
      <c s="37">
        <v>25</v>
      </c>
      <c s="36">
        <v>0</v>
      </c>
      <c s="36">
        <f>ROUND(G19*H19,6)</f>
      </c>
      <c r="L19" s="38">
        <v>0</v>
      </c>
      <c s="32">
        <f>ROUND(ROUND(L19,2)*ROUND(G19,3),2)</f>
      </c>
      <c s="36" t="s">
        <v>178</v>
      </c>
      <c>
        <f>(M19*21)/100</f>
      </c>
      <c t="s">
        <v>28</v>
      </c>
    </row>
    <row r="20" spans="1:5" ht="25.5">
      <c r="A20" s="35" t="s">
        <v>57</v>
      </c>
      <c r="E20" s="39" t="s">
        <v>176</v>
      </c>
    </row>
    <row r="21" spans="1:5" ht="12.75">
      <c r="A21" s="35" t="s">
        <v>58</v>
      </c>
      <c r="E21" s="40" t="s">
        <v>5</v>
      </c>
    </row>
    <row r="22" spans="1:5" ht="12.75">
      <c r="A22" t="s">
        <v>60</v>
      </c>
      <c r="E22" s="39" t="s">
        <v>5</v>
      </c>
    </row>
    <row r="23" spans="1:16" ht="12.75">
      <c r="A23" t="s">
        <v>50</v>
      </c>
      <c s="34" t="s">
        <v>28</v>
      </c>
      <c s="34" t="s">
        <v>193</v>
      </c>
      <c s="35" t="s">
        <v>5</v>
      </c>
      <c s="6" t="s">
        <v>194</v>
      </c>
      <c s="36" t="s">
        <v>177</v>
      </c>
      <c s="37">
        <v>26.25</v>
      </c>
      <c s="36">
        <v>0</v>
      </c>
      <c s="36">
        <f>ROUND(G23*H23,6)</f>
      </c>
      <c r="L23" s="38">
        <v>0</v>
      </c>
      <c s="32">
        <f>ROUND(ROUND(L23,2)*ROUND(G23,3),2)</f>
      </c>
      <c s="36" t="s">
        <v>178</v>
      </c>
      <c>
        <f>(M23*21)/100</f>
      </c>
      <c t="s">
        <v>28</v>
      </c>
    </row>
    <row r="24" spans="1:5" ht="12.75">
      <c r="A24" s="35" t="s">
        <v>57</v>
      </c>
      <c r="E24" s="39" t="s">
        <v>194</v>
      </c>
    </row>
    <row r="25" spans="1:5" ht="25.5">
      <c r="A25" s="35" t="s">
        <v>58</v>
      </c>
      <c r="E25" s="40" t="s">
        <v>4214</v>
      </c>
    </row>
    <row r="26" spans="1:5" ht="12.75">
      <c r="A26" t="s">
        <v>60</v>
      </c>
      <c r="E26" s="39" t="s">
        <v>5</v>
      </c>
    </row>
    <row r="27" spans="1:16" ht="25.5">
      <c r="A27" t="s">
        <v>50</v>
      </c>
      <c s="34" t="s">
        <v>26</v>
      </c>
      <c s="34" t="s">
        <v>4215</v>
      </c>
      <c s="35" t="s">
        <v>5</v>
      </c>
      <c s="6" t="s">
        <v>4216</v>
      </c>
      <c s="36" t="s">
        <v>177</v>
      </c>
      <c s="37">
        <v>20</v>
      </c>
      <c s="36">
        <v>0</v>
      </c>
      <c s="36">
        <f>ROUND(G27*H27,6)</f>
      </c>
      <c r="L27" s="38">
        <v>0</v>
      </c>
      <c s="32">
        <f>ROUND(ROUND(L27,2)*ROUND(G27,3),2)</f>
      </c>
      <c s="36" t="s">
        <v>178</v>
      </c>
      <c>
        <f>(M27*21)/100</f>
      </c>
      <c t="s">
        <v>28</v>
      </c>
    </row>
    <row r="28" spans="1:5" ht="25.5">
      <c r="A28" s="35" t="s">
        <v>57</v>
      </c>
      <c r="E28" s="39" t="s">
        <v>4216</v>
      </c>
    </row>
    <row r="29" spans="1:5" ht="12.75">
      <c r="A29" s="35" t="s">
        <v>58</v>
      </c>
      <c r="E29" s="40" t="s">
        <v>5</v>
      </c>
    </row>
    <row r="30" spans="1:5" ht="12.75">
      <c r="A30" t="s">
        <v>60</v>
      </c>
      <c r="E30" s="39" t="s">
        <v>5</v>
      </c>
    </row>
    <row r="31" spans="1:16" ht="12.75">
      <c r="A31" t="s">
        <v>50</v>
      </c>
      <c s="34" t="s">
        <v>70</v>
      </c>
      <c s="34" t="s">
        <v>4217</v>
      </c>
      <c s="35" t="s">
        <v>5</v>
      </c>
      <c s="6" t="s">
        <v>4218</v>
      </c>
      <c s="36" t="s">
        <v>817</v>
      </c>
      <c s="37">
        <v>20</v>
      </c>
      <c s="36">
        <v>0</v>
      </c>
      <c s="36">
        <f>ROUND(G31*H31,6)</f>
      </c>
      <c r="L31" s="38">
        <v>0</v>
      </c>
      <c s="32">
        <f>ROUND(ROUND(L31,2)*ROUND(G31,3),2)</f>
      </c>
      <c s="36" t="s">
        <v>178</v>
      </c>
      <c>
        <f>(M31*21)/100</f>
      </c>
      <c t="s">
        <v>28</v>
      </c>
    </row>
    <row r="32" spans="1:5" ht="12.75">
      <c r="A32" s="35" t="s">
        <v>57</v>
      </c>
      <c r="E32" s="39" t="s">
        <v>4218</v>
      </c>
    </row>
    <row r="33" spans="1:5" ht="12.75">
      <c r="A33" s="35" t="s">
        <v>58</v>
      </c>
      <c r="E33" s="40" t="s">
        <v>5</v>
      </c>
    </row>
    <row r="34" spans="1:5" ht="12.75">
      <c r="A34" t="s">
        <v>60</v>
      </c>
      <c r="E34" s="39" t="s">
        <v>5</v>
      </c>
    </row>
    <row r="35" spans="1:16" ht="25.5">
      <c r="A35" t="s">
        <v>50</v>
      </c>
      <c s="34" t="s">
        <v>75</v>
      </c>
      <c s="34" t="s">
        <v>4219</v>
      </c>
      <c s="35" t="s">
        <v>5</v>
      </c>
      <c s="6" t="s">
        <v>4220</v>
      </c>
      <c s="36" t="s">
        <v>177</v>
      </c>
      <c s="37">
        <v>25</v>
      </c>
      <c s="36">
        <v>0</v>
      </c>
      <c s="36">
        <f>ROUND(G35*H35,6)</f>
      </c>
      <c r="L35" s="38">
        <v>0</v>
      </c>
      <c s="32">
        <f>ROUND(ROUND(L35,2)*ROUND(G35,3),2)</f>
      </c>
      <c s="36" t="s">
        <v>178</v>
      </c>
      <c>
        <f>(M35*21)/100</f>
      </c>
      <c t="s">
        <v>28</v>
      </c>
    </row>
    <row r="36" spans="1:5" ht="25.5">
      <c r="A36" s="35" t="s">
        <v>57</v>
      </c>
      <c r="E36" s="39" t="s">
        <v>4220</v>
      </c>
    </row>
    <row r="37" spans="1:5" ht="12.75">
      <c r="A37" s="35" t="s">
        <v>58</v>
      </c>
      <c r="E37" s="40" t="s">
        <v>5</v>
      </c>
    </row>
    <row r="38" spans="1:5" ht="12.75">
      <c r="A38" t="s">
        <v>60</v>
      </c>
      <c r="E38" s="39" t="s">
        <v>5</v>
      </c>
    </row>
    <row r="39" spans="1:16" ht="12.75">
      <c r="A39" t="s">
        <v>50</v>
      </c>
      <c s="34" t="s">
        <v>27</v>
      </c>
      <c s="34" t="s">
        <v>4221</v>
      </c>
      <c s="35" t="s">
        <v>5</v>
      </c>
      <c s="6" t="s">
        <v>4222</v>
      </c>
      <c s="36" t="s">
        <v>177</v>
      </c>
      <c s="37">
        <v>380</v>
      </c>
      <c s="36">
        <v>0</v>
      </c>
      <c s="36">
        <f>ROUND(G39*H39,6)</f>
      </c>
      <c r="L39" s="38">
        <v>0</v>
      </c>
      <c s="32">
        <f>ROUND(ROUND(L39,2)*ROUND(G39,3),2)</f>
      </c>
      <c s="36" t="s">
        <v>178</v>
      </c>
      <c>
        <f>(M39*21)/100</f>
      </c>
      <c t="s">
        <v>28</v>
      </c>
    </row>
    <row r="40" spans="1:5" ht="12.75">
      <c r="A40" s="35" t="s">
        <v>57</v>
      </c>
      <c r="E40" s="39" t="s">
        <v>4222</v>
      </c>
    </row>
    <row r="41" spans="1:5" ht="12.75">
      <c r="A41" s="35" t="s">
        <v>58</v>
      </c>
      <c r="E41" s="40" t="s">
        <v>5</v>
      </c>
    </row>
    <row r="42" spans="1:5" ht="12.75">
      <c r="A42" t="s">
        <v>60</v>
      </c>
      <c r="E42" s="39" t="s">
        <v>5</v>
      </c>
    </row>
    <row r="43" spans="1:16" ht="12.75">
      <c r="A43" t="s">
        <v>50</v>
      </c>
      <c s="34" t="s">
        <v>84</v>
      </c>
      <c s="34" t="s">
        <v>4223</v>
      </c>
      <c s="35" t="s">
        <v>5</v>
      </c>
      <c s="6" t="s">
        <v>4224</v>
      </c>
      <c s="36" t="s">
        <v>817</v>
      </c>
      <c s="37">
        <v>380</v>
      </c>
      <c s="36">
        <v>0</v>
      </c>
      <c s="36">
        <f>ROUND(G43*H43,6)</f>
      </c>
      <c r="L43" s="38">
        <v>0</v>
      </c>
      <c s="32">
        <f>ROUND(ROUND(L43,2)*ROUND(G43,3),2)</f>
      </c>
      <c s="36" t="s">
        <v>178</v>
      </c>
      <c>
        <f>(M43*21)/100</f>
      </c>
      <c t="s">
        <v>28</v>
      </c>
    </row>
    <row r="44" spans="1:5" ht="12.75">
      <c r="A44" s="35" t="s">
        <v>57</v>
      </c>
      <c r="E44" s="39" t="s">
        <v>4224</v>
      </c>
    </row>
    <row r="45" spans="1:5" ht="12.75">
      <c r="A45" s="35" t="s">
        <v>58</v>
      </c>
      <c r="E45" s="40" t="s">
        <v>5</v>
      </c>
    </row>
    <row r="46" spans="1:5" ht="12.75">
      <c r="A46" t="s">
        <v>60</v>
      </c>
      <c r="E46" s="39" t="s">
        <v>5</v>
      </c>
    </row>
    <row r="47" spans="1:16" ht="12.75">
      <c r="A47" t="s">
        <v>50</v>
      </c>
      <c s="34" t="s">
        <v>89</v>
      </c>
      <c s="34" t="s">
        <v>4225</v>
      </c>
      <c s="35" t="s">
        <v>5</v>
      </c>
      <c s="6" t="s">
        <v>4226</v>
      </c>
      <c s="36" t="s">
        <v>214</v>
      </c>
      <c s="37">
        <v>170</v>
      </c>
      <c s="36">
        <v>0</v>
      </c>
      <c s="36">
        <f>ROUND(G47*H47,6)</f>
      </c>
      <c r="L47" s="38">
        <v>0</v>
      </c>
      <c s="32">
        <f>ROUND(ROUND(L47,2)*ROUND(G47,3),2)</f>
      </c>
      <c s="36" t="s">
        <v>178</v>
      </c>
      <c>
        <f>(M47*21)/100</f>
      </c>
      <c t="s">
        <v>28</v>
      </c>
    </row>
    <row r="48" spans="1:5" ht="12.75">
      <c r="A48" s="35" t="s">
        <v>57</v>
      </c>
      <c r="E48" s="39" t="s">
        <v>4226</v>
      </c>
    </row>
    <row r="49" spans="1:5" ht="12.75">
      <c r="A49" s="35" t="s">
        <v>58</v>
      </c>
      <c r="E49" s="40" t="s">
        <v>5</v>
      </c>
    </row>
    <row r="50" spans="1:5" ht="12.75">
      <c r="A50" t="s">
        <v>60</v>
      </c>
      <c r="E50" s="39" t="s">
        <v>5</v>
      </c>
    </row>
    <row r="51" spans="1:16" ht="12.75">
      <c r="A51" t="s">
        <v>50</v>
      </c>
      <c s="34" t="s">
        <v>94</v>
      </c>
      <c s="34" t="s">
        <v>4227</v>
      </c>
      <c s="35" t="s">
        <v>5</v>
      </c>
      <c s="6" t="s">
        <v>4228</v>
      </c>
      <c s="36" t="s">
        <v>214</v>
      </c>
      <c s="37">
        <v>140</v>
      </c>
      <c s="36">
        <v>0</v>
      </c>
      <c s="36">
        <f>ROUND(G51*H51,6)</f>
      </c>
      <c r="L51" s="38">
        <v>0</v>
      </c>
      <c s="32">
        <f>ROUND(ROUND(L51,2)*ROUND(G51,3),2)</f>
      </c>
      <c s="36" t="s">
        <v>178</v>
      </c>
      <c>
        <f>(M51*21)/100</f>
      </c>
      <c t="s">
        <v>28</v>
      </c>
    </row>
    <row r="52" spans="1:5" ht="12.75">
      <c r="A52" s="35" t="s">
        <v>57</v>
      </c>
      <c r="E52" s="39" t="s">
        <v>4228</v>
      </c>
    </row>
    <row r="53" spans="1:5" ht="12.75">
      <c r="A53" s="35" t="s">
        <v>58</v>
      </c>
      <c r="E53" s="40" t="s">
        <v>5</v>
      </c>
    </row>
    <row r="54" spans="1:5" ht="12.75">
      <c r="A54" t="s">
        <v>60</v>
      </c>
      <c r="E54" s="39" t="s">
        <v>5</v>
      </c>
    </row>
    <row r="55" spans="1:16" ht="12.75">
      <c r="A55" t="s">
        <v>50</v>
      </c>
      <c s="34" t="s">
        <v>99</v>
      </c>
      <c s="34" t="s">
        <v>4229</v>
      </c>
      <c s="35" t="s">
        <v>5</v>
      </c>
      <c s="6" t="s">
        <v>4230</v>
      </c>
      <c s="36" t="s">
        <v>214</v>
      </c>
      <c s="37">
        <v>10</v>
      </c>
      <c s="36">
        <v>0</v>
      </c>
      <c s="36">
        <f>ROUND(G55*H55,6)</f>
      </c>
      <c r="L55" s="38">
        <v>0</v>
      </c>
      <c s="32">
        <f>ROUND(ROUND(L55,2)*ROUND(G55,3),2)</f>
      </c>
      <c s="36" t="s">
        <v>178</v>
      </c>
      <c>
        <f>(M55*21)/100</f>
      </c>
      <c t="s">
        <v>28</v>
      </c>
    </row>
    <row r="56" spans="1:5" ht="12.75">
      <c r="A56" s="35" t="s">
        <v>57</v>
      </c>
      <c r="E56" s="39" t="s">
        <v>4230</v>
      </c>
    </row>
    <row r="57" spans="1:5" ht="12.75">
      <c r="A57" s="35" t="s">
        <v>58</v>
      </c>
      <c r="E57" s="40" t="s">
        <v>5</v>
      </c>
    </row>
    <row r="58" spans="1:5" ht="12.75">
      <c r="A58" t="s">
        <v>60</v>
      </c>
      <c r="E58" s="39" t="s">
        <v>5</v>
      </c>
    </row>
    <row r="59" spans="1:16" ht="12.75">
      <c r="A59" t="s">
        <v>50</v>
      </c>
      <c s="34" t="s">
        <v>105</v>
      </c>
      <c s="34" t="s">
        <v>4231</v>
      </c>
      <c s="35" t="s">
        <v>5</v>
      </c>
      <c s="6" t="s">
        <v>4232</v>
      </c>
      <c s="36" t="s">
        <v>214</v>
      </c>
      <c s="37">
        <v>10</v>
      </c>
      <c s="36">
        <v>0</v>
      </c>
      <c s="36">
        <f>ROUND(G59*H59,6)</f>
      </c>
      <c r="L59" s="38">
        <v>0</v>
      </c>
      <c s="32">
        <f>ROUND(ROUND(L59,2)*ROUND(G59,3),2)</f>
      </c>
      <c s="36" t="s">
        <v>178</v>
      </c>
      <c>
        <f>(M59*21)/100</f>
      </c>
      <c t="s">
        <v>28</v>
      </c>
    </row>
    <row r="60" spans="1:5" ht="12.75">
      <c r="A60" s="35" t="s">
        <v>57</v>
      </c>
      <c r="E60" s="39" t="s">
        <v>4232</v>
      </c>
    </row>
    <row r="61" spans="1:5" ht="12.75">
      <c r="A61" s="35" t="s">
        <v>58</v>
      </c>
      <c r="E61" s="40" t="s">
        <v>5</v>
      </c>
    </row>
    <row r="62" spans="1:5" ht="12.75">
      <c r="A62" t="s">
        <v>60</v>
      </c>
      <c r="E62" s="39" t="s">
        <v>5</v>
      </c>
    </row>
    <row r="63" spans="1:16" ht="25.5">
      <c r="A63" t="s">
        <v>50</v>
      </c>
      <c s="34" t="s">
        <v>111</v>
      </c>
      <c s="34" t="s">
        <v>4233</v>
      </c>
      <c s="35" t="s">
        <v>5</v>
      </c>
      <c s="6" t="s">
        <v>4234</v>
      </c>
      <c s="36" t="s">
        <v>214</v>
      </c>
      <c s="37">
        <v>10</v>
      </c>
      <c s="36">
        <v>0</v>
      </c>
      <c s="36">
        <f>ROUND(G63*H63,6)</f>
      </c>
      <c r="L63" s="38">
        <v>0</v>
      </c>
      <c s="32">
        <f>ROUND(ROUND(L63,2)*ROUND(G63,3),2)</f>
      </c>
      <c s="36" t="s">
        <v>178</v>
      </c>
      <c>
        <f>(M63*21)/100</f>
      </c>
      <c t="s">
        <v>28</v>
      </c>
    </row>
    <row r="64" spans="1:5" ht="25.5">
      <c r="A64" s="35" t="s">
        <v>57</v>
      </c>
      <c r="E64" s="39" t="s">
        <v>4234</v>
      </c>
    </row>
    <row r="65" spans="1:5" ht="12.75">
      <c r="A65" s="35" t="s">
        <v>58</v>
      </c>
      <c r="E65" s="40" t="s">
        <v>5</v>
      </c>
    </row>
    <row r="66" spans="1:5" ht="12.75">
      <c r="A66" t="s">
        <v>60</v>
      </c>
      <c r="E66" s="39" t="s">
        <v>5</v>
      </c>
    </row>
    <row r="67" spans="1:16" ht="12.75">
      <c r="A67" t="s">
        <v>50</v>
      </c>
      <c s="34" t="s">
        <v>117</v>
      </c>
      <c s="34" t="s">
        <v>4235</v>
      </c>
      <c s="35" t="s">
        <v>5</v>
      </c>
      <c s="6" t="s">
        <v>4236</v>
      </c>
      <c s="36" t="s">
        <v>214</v>
      </c>
      <c s="37">
        <v>10</v>
      </c>
      <c s="36">
        <v>0</v>
      </c>
      <c s="36">
        <f>ROUND(G67*H67,6)</f>
      </c>
      <c r="L67" s="38">
        <v>0</v>
      </c>
      <c s="32">
        <f>ROUND(ROUND(L67,2)*ROUND(G67,3),2)</f>
      </c>
      <c s="36" t="s">
        <v>178</v>
      </c>
      <c>
        <f>(M67*21)/100</f>
      </c>
      <c t="s">
        <v>28</v>
      </c>
    </row>
    <row r="68" spans="1:5" ht="12.75">
      <c r="A68" s="35" t="s">
        <v>57</v>
      </c>
      <c r="E68" s="39" t="s">
        <v>4236</v>
      </c>
    </row>
    <row r="69" spans="1:5" ht="12.75">
      <c r="A69" s="35" t="s">
        <v>58</v>
      </c>
      <c r="E69" s="40" t="s">
        <v>5</v>
      </c>
    </row>
    <row r="70" spans="1:5" ht="12.75">
      <c r="A70" t="s">
        <v>60</v>
      </c>
      <c r="E70" s="39" t="s">
        <v>5</v>
      </c>
    </row>
    <row r="71" spans="1:16" ht="12.75">
      <c r="A71" t="s">
        <v>50</v>
      </c>
      <c s="34" t="s">
        <v>122</v>
      </c>
      <c s="34" t="s">
        <v>4237</v>
      </c>
      <c s="35" t="s">
        <v>5</v>
      </c>
      <c s="6" t="s">
        <v>4238</v>
      </c>
      <c s="36" t="s">
        <v>214</v>
      </c>
      <c s="37">
        <v>80</v>
      </c>
      <c s="36">
        <v>0</v>
      </c>
      <c s="36">
        <f>ROUND(G71*H71,6)</f>
      </c>
      <c r="L71" s="38">
        <v>0</v>
      </c>
      <c s="32">
        <f>ROUND(ROUND(L71,2)*ROUND(G71,3),2)</f>
      </c>
      <c s="36" t="s">
        <v>178</v>
      </c>
      <c>
        <f>(M71*21)/100</f>
      </c>
      <c t="s">
        <v>28</v>
      </c>
    </row>
    <row r="72" spans="1:5" ht="12.75">
      <c r="A72" s="35" t="s">
        <v>57</v>
      </c>
      <c r="E72" s="39" t="s">
        <v>4238</v>
      </c>
    </row>
    <row r="73" spans="1:5" ht="12.75">
      <c r="A73" s="35" t="s">
        <v>58</v>
      </c>
      <c r="E73" s="40" t="s">
        <v>5</v>
      </c>
    </row>
    <row r="74" spans="1:5" ht="12.75">
      <c r="A74" t="s">
        <v>60</v>
      </c>
      <c r="E74" s="39" t="s">
        <v>5</v>
      </c>
    </row>
    <row r="75" spans="1:16" ht="12.75">
      <c r="A75" t="s">
        <v>50</v>
      </c>
      <c s="34" t="s">
        <v>127</v>
      </c>
      <c s="34" t="s">
        <v>4239</v>
      </c>
      <c s="35" t="s">
        <v>5</v>
      </c>
      <c s="6" t="s">
        <v>4240</v>
      </c>
      <c s="36" t="s">
        <v>214</v>
      </c>
      <c s="37">
        <v>230</v>
      </c>
      <c s="36">
        <v>0</v>
      </c>
      <c s="36">
        <f>ROUND(G75*H75,6)</f>
      </c>
      <c r="L75" s="38">
        <v>0</v>
      </c>
      <c s="32">
        <f>ROUND(ROUND(L75,2)*ROUND(G75,3),2)</f>
      </c>
      <c s="36" t="s">
        <v>178</v>
      </c>
      <c>
        <f>(M75*21)/100</f>
      </c>
      <c t="s">
        <v>28</v>
      </c>
    </row>
    <row r="76" spans="1:5" ht="12.75">
      <c r="A76" s="35" t="s">
        <v>57</v>
      </c>
      <c r="E76" s="39" t="s">
        <v>4240</v>
      </c>
    </row>
    <row r="77" spans="1:5" ht="12.75">
      <c r="A77" s="35" t="s">
        <v>58</v>
      </c>
      <c r="E77" s="40" t="s">
        <v>5</v>
      </c>
    </row>
    <row r="78" spans="1:5" ht="12.75">
      <c r="A78" t="s">
        <v>60</v>
      </c>
      <c r="E78" s="39" t="s">
        <v>5</v>
      </c>
    </row>
    <row r="79" spans="1:16" ht="12.75">
      <c r="A79" t="s">
        <v>50</v>
      </c>
      <c s="34" t="s">
        <v>211</v>
      </c>
      <c s="34" t="s">
        <v>4241</v>
      </c>
      <c s="35" t="s">
        <v>5</v>
      </c>
      <c s="6" t="s">
        <v>4242</v>
      </c>
      <c s="36" t="s">
        <v>214</v>
      </c>
      <c s="37">
        <v>50</v>
      </c>
      <c s="36">
        <v>0</v>
      </c>
      <c s="36">
        <f>ROUND(G79*H79,6)</f>
      </c>
      <c r="L79" s="38">
        <v>0</v>
      </c>
      <c s="32">
        <f>ROUND(ROUND(L79,2)*ROUND(G79,3),2)</f>
      </c>
      <c s="36" t="s">
        <v>178</v>
      </c>
      <c>
        <f>(M79*21)/100</f>
      </c>
      <c t="s">
        <v>28</v>
      </c>
    </row>
    <row r="80" spans="1:5" ht="12.75">
      <c r="A80" s="35" t="s">
        <v>57</v>
      </c>
      <c r="E80" s="39" t="s">
        <v>4242</v>
      </c>
    </row>
    <row r="81" spans="1:5" ht="12.75">
      <c r="A81" s="35" t="s">
        <v>58</v>
      </c>
      <c r="E81" s="40" t="s">
        <v>5</v>
      </c>
    </row>
    <row r="82" spans="1:5" ht="12.75">
      <c r="A82" t="s">
        <v>60</v>
      </c>
      <c r="E82" s="39" t="s">
        <v>5</v>
      </c>
    </row>
    <row r="83" spans="1:16" ht="12.75">
      <c r="A83" t="s">
        <v>50</v>
      </c>
      <c s="34" t="s">
        <v>215</v>
      </c>
      <c s="34" t="s">
        <v>4243</v>
      </c>
      <c s="35" t="s">
        <v>5</v>
      </c>
      <c s="6" t="s">
        <v>4244</v>
      </c>
      <c s="36" t="s">
        <v>214</v>
      </c>
      <c s="37">
        <v>4</v>
      </c>
      <c s="36">
        <v>0</v>
      </c>
      <c s="36">
        <f>ROUND(G83*H83,6)</f>
      </c>
      <c r="L83" s="38">
        <v>0</v>
      </c>
      <c s="32">
        <f>ROUND(ROUND(L83,2)*ROUND(G83,3),2)</f>
      </c>
      <c s="36" t="s">
        <v>178</v>
      </c>
      <c>
        <f>(M83*21)/100</f>
      </c>
      <c t="s">
        <v>28</v>
      </c>
    </row>
    <row r="84" spans="1:5" ht="12.75">
      <c r="A84" s="35" t="s">
        <v>57</v>
      </c>
      <c r="E84" s="39" t="s">
        <v>4244</v>
      </c>
    </row>
    <row r="85" spans="1:5" ht="12.75">
      <c r="A85" s="35" t="s">
        <v>58</v>
      </c>
      <c r="E85" s="40" t="s">
        <v>5</v>
      </c>
    </row>
    <row r="86" spans="1:5" ht="12.75">
      <c r="A86" t="s">
        <v>60</v>
      </c>
      <c r="E86" s="39" t="s">
        <v>5</v>
      </c>
    </row>
    <row r="87" spans="1:16" ht="12.75">
      <c r="A87" t="s">
        <v>50</v>
      </c>
      <c s="34" t="s">
        <v>218</v>
      </c>
      <c s="34" t="s">
        <v>4245</v>
      </c>
      <c s="35" t="s">
        <v>5</v>
      </c>
      <c s="6" t="s">
        <v>4246</v>
      </c>
      <c s="36" t="s">
        <v>214</v>
      </c>
      <c s="37">
        <v>4</v>
      </c>
      <c s="36">
        <v>0</v>
      </c>
      <c s="36">
        <f>ROUND(G87*H87,6)</f>
      </c>
      <c r="L87" s="38">
        <v>0</v>
      </c>
      <c s="32">
        <f>ROUND(ROUND(L87,2)*ROUND(G87,3),2)</f>
      </c>
      <c s="36" t="s">
        <v>178</v>
      </c>
      <c>
        <f>(M87*21)/100</f>
      </c>
      <c t="s">
        <v>28</v>
      </c>
    </row>
    <row r="88" spans="1:5" ht="12.75">
      <c r="A88" s="35" t="s">
        <v>57</v>
      </c>
      <c r="E88" s="39" t="s">
        <v>4246</v>
      </c>
    </row>
    <row r="89" spans="1:5" ht="12.75">
      <c r="A89" s="35" t="s">
        <v>58</v>
      </c>
      <c r="E89" s="40" t="s">
        <v>5</v>
      </c>
    </row>
    <row r="90" spans="1:5" ht="12.75">
      <c r="A90" t="s">
        <v>60</v>
      </c>
      <c r="E90" s="39" t="s">
        <v>5</v>
      </c>
    </row>
    <row r="91" spans="1:16" ht="12.75">
      <c r="A91" t="s">
        <v>50</v>
      </c>
      <c s="34" t="s">
        <v>221</v>
      </c>
      <c s="34" t="s">
        <v>4247</v>
      </c>
      <c s="35" t="s">
        <v>5</v>
      </c>
      <c s="6" t="s">
        <v>4248</v>
      </c>
      <c s="36" t="s">
        <v>214</v>
      </c>
      <c s="37">
        <v>10</v>
      </c>
      <c s="36">
        <v>0</v>
      </c>
      <c s="36">
        <f>ROUND(G91*H91,6)</f>
      </c>
      <c r="L91" s="38">
        <v>0</v>
      </c>
      <c s="32">
        <f>ROUND(ROUND(L91,2)*ROUND(G91,3),2)</f>
      </c>
      <c s="36" t="s">
        <v>178</v>
      </c>
      <c>
        <f>(M91*21)/100</f>
      </c>
      <c t="s">
        <v>28</v>
      </c>
    </row>
    <row r="92" spans="1:5" ht="12.75">
      <c r="A92" s="35" t="s">
        <v>57</v>
      </c>
      <c r="E92" s="39" t="s">
        <v>4248</v>
      </c>
    </row>
    <row r="93" spans="1:5" ht="12.75">
      <c r="A93" s="35" t="s">
        <v>58</v>
      </c>
      <c r="E93" s="40" t="s">
        <v>5</v>
      </c>
    </row>
    <row r="94" spans="1:5" ht="12.75">
      <c r="A94" t="s">
        <v>60</v>
      </c>
      <c r="E94" s="39" t="s">
        <v>5</v>
      </c>
    </row>
    <row r="95" spans="1:16" ht="12.75">
      <c r="A95" t="s">
        <v>50</v>
      </c>
      <c s="34" t="s">
        <v>224</v>
      </c>
      <c s="34" t="s">
        <v>4249</v>
      </c>
      <c s="35" t="s">
        <v>5</v>
      </c>
      <c s="6" t="s">
        <v>4250</v>
      </c>
      <c s="36" t="s">
        <v>214</v>
      </c>
      <c s="37">
        <v>10</v>
      </c>
      <c s="36">
        <v>0</v>
      </c>
      <c s="36">
        <f>ROUND(G95*H95,6)</f>
      </c>
      <c r="L95" s="38">
        <v>0</v>
      </c>
      <c s="32">
        <f>ROUND(ROUND(L95,2)*ROUND(G95,3),2)</f>
      </c>
      <c s="36" t="s">
        <v>178</v>
      </c>
      <c>
        <f>(M95*21)/100</f>
      </c>
      <c t="s">
        <v>28</v>
      </c>
    </row>
    <row r="96" spans="1:5" ht="12.75">
      <c r="A96" s="35" t="s">
        <v>57</v>
      </c>
      <c r="E96" s="39" t="s">
        <v>4250</v>
      </c>
    </row>
    <row r="97" spans="1:5" ht="12.75">
      <c r="A97" s="35" t="s">
        <v>58</v>
      </c>
      <c r="E97" s="40" t="s">
        <v>5</v>
      </c>
    </row>
    <row r="98" spans="1:5" ht="12.75">
      <c r="A98" t="s">
        <v>60</v>
      </c>
      <c r="E98" s="39" t="s">
        <v>5</v>
      </c>
    </row>
    <row r="99" spans="1:16" ht="12.75">
      <c r="A99" t="s">
        <v>50</v>
      </c>
      <c s="34" t="s">
        <v>227</v>
      </c>
      <c s="34" t="s">
        <v>4251</v>
      </c>
      <c s="35" t="s">
        <v>5</v>
      </c>
      <c s="6" t="s">
        <v>4252</v>
      </c>
      <c s="36" t="s">
        <v>214</v>
      </c>
      <c s="37">
        <v>4</v>
      </c>
      <c s="36">
        <v>0</v>
      </c>
      <c s="36">
        <f>ROUND(G99*H99,6)</f>
      </c>
      <c r="L99" s="38">
        <v>0</v>
      </c>
      <c s="32">
        <f>ROUND(ROUND(L99,2)*ROUND(G99,3),2)</f>
      </c>
      <c s="36" t="s">
        <v>178</v>
      </c>
      <c>
        <f>(M99*21)/100</f>
      </c>
      <c t="s">
        <v>28</v>
      </c>
    </row>
    <row r="100" spans="1:5" ht="12.75">
      <c r="A100" s="35" t="s">
        <v>57</v>
      </c>
      <c r="E100" s="39" t="s">
        <v>4252</v>
      </c>
    </row>
    <row r="101" spans="1:5" ht="12.75">
      <c r="A101" s="35" t="s">
        <v>58</v>
      </c>
      <c r="E101" s="40" t="s">
        <v>5</v>
      </c>
    </row>
    <row r="102" spans="1:5" ht="12.75">
      <c r="A102" t="s">
        <v>60</v>
      </c>
      <c r="E102" s="39" t="s">
        <v>5</v>
      </c>
    </row>
    <row r="103" spans="1:16" ht="12.75">
      <c r="A103" t="s">
        <v>50</v>
      </c>
      <c s="34" t="s">
        <v>230</v>
      </c>
      <c s="34" t="s">
        <v>4253</v>
      </c>
      <c s="35" t="s">
        <v>5</v>
      </c>
      <c s="6" t="s">
        <v>4254</v>
      </c>
      <c s="36" t="s">
        <v>214</v>
      </c>
      <c s="37">
        <v>4</v>
      </c>
      <c s="36">
        <v>0</v>
      </c>
      <c s="36">
        <f>ROUND(G103*H103,6)</f>
      </c>
      <c r="L103" s="38">
        <v>0</v>
      </c>
      <c s="32">
        <f>ROUND(ROUND(L103,2)*ROUND(G103,3),2)</f>
      </c>
      <c s="36" t="s">
        <v>178</v>
      </c>
      <c>
        <f>(M103*21)/100</f>
      </c>
      <c t="s">
        <v>28</v>
      </c>
    </row>
    <row r="104" spans="1:5" ht="12.75">
      <c r="A104" s="35" t="s">
        <v>57</v>
      </c>
      <c r="E104" s="39" t="s">
        <v>4254</v>
      </c>
    </row>
    <row r="105" spans="1:5" ht="12.75">
      <c r="A105" s="35" t="s">
        <v>58</v>
      </c>
      <c r="E105" s="40" t="s">
        <v>5</v>
      </c>
    </row>
    <row r="106" spans="1:5" ht="12.75">
      <c r="A106" t="s">
        <v>60</v>
      </c>
      <c r="E106" s="39" t="s">
        <v>5</v>
      </c>
    </row>
    <row r="107" spans="1:16" ht="12.75">
      <c r="A107" t="s">
        <v>50</v>
      </c>
      <c s="34" t="s">
        <v>233</v>
      </c>
      <c s="34" t="s">
        <v>4255</v>
      </c>
      <c s="35" t="s">
        <v>5</v>
      </c>
      <c s="6" t="s">
        <v>4256</v>
      </c>
      <c s="36" t="s">
        <v>214</v>
      </c>
      <c s="37">
        <v>7</v>
      </c>
      <c s="36">
        <v>0</v>
      </c>
      <c s="36">
        <f>ROUND(G107*H107,6)</f>
      </c>
      <c r="L107" s="38">
        <v>0</v>
      </c>
      <c s="32">
        <f>ROUND(ROUND(L107,2)*ROUND(G107,3),2)</f>
      </c>
      <c s="36" t="s">
        <v>178</v>
      </c>
      <c>
        <f>(M107*21)/100</f>
      </c>
      <c t="s">
        <v>28</v>
      </c>
    </row>
    <row r="108" spans="1:5" ht="12.75">
      <c r="A108" s="35" t="s">
        <v>57</v>
      </c>
      <c r="E108" s="39" t="s">
        <v>4256</v>
      </c>
    </row>
    <row r="109" spans="1:5" ht="12.75">
      <c r="A109" s="35" t="s">
        <v>58</v>
      </c>
      <c r="E109" s="40" t="s">
        <v>5</v>
      </c>
    </row>
    <row r="110" spans="1:5" ht="12.75">
      <c r="A110" t="s">
        <v>60</v>
      </c>
      <c r="E110" s="39" t="s">
        <v>5</v>
      </c>
    </row>
    <row r="111" spans="1:16" ht="12.75">
      <c r="A111" t="s">
        <v>50</v>
      </c>
      <c s="34" t="s">
        <v>237</v>
      </c>
      <c s="34" t="s">
        <v>4257</v>
      </c>
      <c s="35" t="s">
        <v>5</v>
      </c>
      <c s="6" t="s">
        <v>4258</v>
      </c>
      <c s="36" t="s">
        <v>214</v>
      </c>
      <c s="37">
        <v>3</v>
      </c>
      <c s="36">
        <v>0</v>
      </c>
      <c s="36">
        <f>ROUND(G111*H111,6)</f>
      </c>
      <c r="L111" s="38">
        <v>0</v>
      </c>
      <c s="32">
        <f>ROUND(ROUND(L111,2)*ROUND(G111,3),2)</f>
      </c>
      <c s="36" t="s">
        <v>178</v>
      </c>
      <c>
        <f>(M111*21)/100</f>
      </c>
      <c t="s">
        <v>28</v>
      </c>
    </row>
    <row r="112" spans="1:5" ht="12.75">
      <c r="A112" s="35" t="s">
        <v>57</v>
      </c>
      <c r="E112" s="39" t="s">
        <v>4258</v>
      </c>
    </row>
    <row r="113" spans="1:5" ht="12.75">
      <c r="A113" s="35" t="s">
        <v>58</v>
      </c>
      <c r="E113" s="40" t="s">
        <v>5</v>
      </c>
    </row>
    <row r="114" spans="1:5" ht="12.75">
      <c r="A114" t="s">
        <v>60</v>
      </c>
      <c r="E114" s="39" t="s">
        <v>5</v>
      </c>
    </row>
    <row r="115" spans="1:16" ht="12.75">
      <c r="A115" t="s">
        <v>50</v>
      </c>
      <c s="34" t="s">
        <v>240</v>
      </c>
      <c s="34" t="s">
        <v>4259</v>
      </c>
      <c s="35" t="s">
        <v>5</v>
      </c>
      <c s="6" t="s">
        <v>4260</v>
      </c>
      <c s="36" t="s">
        <v>214</v>
      </c>
      <c s="37">
        <v>4</v>
      </c>
      <c s="36">
        <v>0</v>
      </c>
      <c s="36">
        <f>ROUND(G115*H115,6)</f>
      </c>
      <c r="L115" s="38">
        <v>0</v>
      </c>
      <c s="32">
        <f>ROUND(ROUND(L115,2)*ROUND(G115,3),2)</f>
      </c>
      <c s="36" t="s">
        <v>178</v>
      </c>
      <c>
        <f>(M115*21)/100</f>
      </c>
      <c t="s">
        <v>28</v>
      </c>
    </row>
    <row r="116" spans="1:5" ht="12.75">
      <c r="A116" s="35" t="s">
        <v>57</v>
      </c>
      <c r="E116" s="39" t="s">
        <v>4260</v>
      </c>
    </row>
    <row r="117" spans="1:5" ht="12.75">
      <c r="A117" s="35" t="s">
        <v>58</v>
      </c>
      <c r="E117" s="40" t="s">
        <v>5</v>
      </c>
    </row>
    <row r="118" spans="1:5" ht="12.75">
      <c r="A118" t="s">
        <v>60</v>
      </c>
      <c r="E118" s="39" t="s">
        <v>5</v>
      </c>
    </row>
    <row r="119" spans="1:16" ht="12.75">
      <c r="A119" t="s">
        <v>50</v>
      </c>
      <c s="34" t="s">
        <v>243</v>
      </c>
      <c s="34" t="s">
        <v>4261</v>
      </c>
      <c s="35" t="s">
        <v>5</v>
      </c>
      <c s="6" t="s">
        <v>4262</v>
      </c>
      <c s="36" t="s">
        <v>214</v>
      </c>
      <c s="37">
        <v>1</v>
      </c>
      <c s="36">
        <v>0</v>
      </c>
      <c s="36">
        <f>ROUND(G119*H119,6)</f>
      </c>
      <c r="L119" s="38">
        <v>0</v>
      </c>
      <c s="32">
        <f>ROUND(ROUND(L119,2)*ROUND(G119,3),2)</f>
      </c>
      <c s="36" t="s">
        <v>178</v>
      </c>
      <c>
        <f>(M119*21)/100</f>
      </c>
      <c t="s">
        <v>28</v>
      </c>
    </row>
    <row r="120" spans="1:5" ht="12.75">
      <c r="A120" s="35" t="s">
        <v>57</v>
      </c>
      <c r="E120" s="39" t="s">
        <v>4262</v>
      </c>
    </row>
    <row r="121" spans="1:5" ht="12.75">
      <c r="A121" s="35" t="s">
        <v>58</v>
      </c>
      <c r="E121" s="40" t="s">
        <v>5</v>
      </c>
    </row>
    <row r="122" spans="1:5" ht="12.75">
      <c r="A122" t="s">
        <v>60</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COUNTIFS(L8:L81,"=0",A8:A81,"P")+COUNTIFS(L8:L81,"",A8:A81,"P")+SUM(Q8:Q81)</f>
      </c>
    </row>
    <row r="8" spans="1:13" ht="12.75">
      <c r="A8" t="s">
        <v>45</v>
      </c>
      <c r="C8" s="28" t="s">
        <v>4265</v>
      </c>
      <c r="E8" s="30" t="s">
        <v>4264</v>
      </c>
      <c r="J8" s="29">
        <f>0+J9+J50+J59+J80</f>
      </c>
      <c s="29">
        <f>0+K9+K50+K59+K80</f>
      </c>
      <c s="29">
        <f>0+L9+L50+L59+L80</f>
      </c>
      <c s="29">
        <f>0+M9+M50+M59+M80</f>
      </c>
    </row>
    <row r="9" spans="1:13" ht="12.75">
      <c r="A9" t="s">
        <v>47</v>
      </c>
      <c r="C9" s="31" t="s">
        <v>4266</v>
      </c>
      <c r="E9" s="33" t="s">
        <v>4267</v>
      </c>
      <c r="J9" s="32">
        <f>0</f>
      </c>
      <c s="32">
        <f>0</f>
      </c>
      <c s="32">
        <f>0+L10+L14+L18+L22+L26+L30+L34+L38+L42+L46</f>
      </c>
      <c s="32">
        <f>0+M10+M14+M18+M22+M26+M30+M34+M38+M42+M46</f>
      </c>
    </row>
    <row r="10" spans="1:16" ht="38.25">
      <c r="A10" t="s">
        <v>50</v>
      </c>
      <c s="34" t="s">
        <v>51</v>
      </c>
      <c s="34" t="s">
        <v>4268</v>
      </c>
      <c s="35" t="s">
        <v>5</v>
      </c>
      <c s="6" t="s">
        <v>4269</v>
      </c>
      <c s="36" t="s">
        <v>214</v>
      </c>
      <c s="37">
        <v>1</v>
      </c>
      <c s="36">
        <v>0</v>
      </c>
      <c s="36">
        <f>ROUND(G10*H10,6)</f>
      </c>
      <c r="L10" s="38">
        <v>0</v>
      </c>
      <c s="32">
        <f>ROUND(ROUND(L10,2)*ROUND(G10,3),2)</f>
      </c>
      <c s="36" t="s">
        <v>178</v>
      </c>
      <c>
        <f>(M10*21)/100</f>
      </c>
      <c t="s">
        <v>28</v>
      </c>
    </row>
    <row r="11" spans="1:5" ht="38.25">
      <c r="A11" s="35" t="s">
        <v>57</v>
      </c>
      <c r="E11" s="39" t="s">
        <v>4270</v>
      </c>
    </row>
    <row r="12" spans="1:5" ht="63.75">
      <c r="A12" s="35" t="s">
        <v>58</v>
      </c>
      <c r="E12" s="41" t="s">
        <v>4271</v>
      </c>
    </row>
    <row r="13" spans="1:5" ht="12.75">
      <c r="A13" t="s">
        <v>60</v>
      </c>
      <c r="E13" s="39" t="s">
        <v>5</v>
      </c>
    </row>
    <row r="14" spans="1:16" ht="12.75">
      <c r="A14" t="s">
        <v>50</v>
      </c>
      <c s="34" t="s">
        <v>28</v>
      </c>
      <c s="34" t="s">
        <v>431</v>
      </c>
      <c s="35" t="s">
        <v>5</v>
      </c>
      <c s="6" t="s">
        <v>4272</v>
      </c>
      <c s="36" t="s">
        <v>214</v>
      </c>
      <c s="37">
        <v>1</v>
      </c>
      <c s="36">
        <v>0</v>
      </c>
      <c s="36">
        <f>ROUND(G14*H14,6)</f>
      </c>
      <c r="L14" s="38">
        <v>0</v>
      </c>
      <c s="32">
        <f>ROUND(ROUND(L14,2)*ROUND(G14,3),2)</f>
      </c>
      <c s="36" t="s">
        <v>2141</v>
      </c>
      <c>
        <f>(M14*21)/100</f>
      </c>
      <c t="s">
        <v>28</v>
      </c>
    </row>
    <row r="15" spans="1:5" ht="12.75">
      <c r="A15" s="35" t="s">
        <v>57</v>
      </c>
      <c r="E15" s="39" t="s">
        <v>4272</v>
      </c>
    </row>
    <row r="16" spans="1:5" ht="12.75">
      <c r="A16" s="35" t="s">
        <v>58</v>
      </c>
      <c r="E16" s="40" t="s">
        <v>5</v>
      </c>
    </row>
    <row r="17" spans="1:5" ht="12.75">
      <c r="A17" t="s">
        <v>60</v>
      </c>
      <c r="E17" s="39" t="s">
        <v>5</v>
      </c>
    </row>
    <row r="18" spans="1:16" ht="38.25">
      <c r="A18" t="s">
        <v>50</v>
      </c>
      <c s="34" t="s">
        <v>26</v>
      </c>
      <c s="34" t="s">
        <v>4273</v>
      </c>
      <c s="35" t="s">
        <v>5</v>
      </c>
      <c s="6" t="s">
        <v>518</v>
      </c>
      <c s="36" t="s">
        <v>214</v>
      </c>
      <c s="37">
        <v>2</v>
      </c>
      <c s="36">
        <v>0</v>
      </c>
      <c s="36">
        <f>ROUND(G18*H18,6)</f>
      </c>
      <c r="L18" s="38">
        <v>0</v>
      </c>
      <c s="32">
        <f>ROUND(ROUND(L18,2)*ROUND(G18,3),2)</f>
      </c>
      <c s="36" t="s">
        <v>178</v>
      </c>
      <c>
        <f>(M18*21)/100</f>
      </c>
      <c t="s">
        <v>28</v>
      </c>
    </row>
    <row r="19" spans="1:5" ht="38.25">
      <c r="A19" s="35" t="s">
        <v>57</v>
      </c>
      <c r="E19" s="39" t="s">
        <v>4274</v>
      </c>
    </row>
    <row r="20" spans="1:5" ht="76.5">
      <c r="A20" s="35" t="s">
        <v>58</v>
      </c>
      <c r="E20" s="41" t="s">
        <v>4275</v>
      </c>
    </row>
    <row r="21" spans="1:5" ht="12.75">
      <c r="A21" t="s">
        <v>60</v>
      </c>
      <c r="E21" s="39" t="s">
        <v>5</v>
      </c>
    </row>
    <row r="22" spans="1:16" ht="12.75">
      <c r="A22" t="s">
        <v>50</v>
      </c>
      <c s="34" t="s">
        <v>70</v>
      </c>
      <c s="34" t="s">
        <v>4276</v>
      </c>
      <c s="35" t="s">
        <v>5</v>
      </c>
      <c s="6" t="s">
        <v>4277</v>
      </c>
      <c s="36" t="s">
        <v>214</v>
      </c>
      <c s="37">
        <v>2</v>
      </c>
      <c s="36">
        <v>0</v>
      </c>
      <c s="36">
        <f>ROUND(G22*H22,6)</f>
      </c>
      <c r="L22" s="38">
        <v>0</v>
      </c>
      <c s="32">
        <f>ROUND(ROUND(L22,2)*ROUND(G22,3),2)</f>
      </c>
      <c s="36" t="s">
        <v>56</v>
      </c>
      <c>
        <f>(M22*21)/100</f>
      </c>
      <c t="s">
        <v>28</v>
      </c>
    </row>
    <row r="23" spans="1:5" ht="12.75">
      <c r="A23" s="35" t="s">
        <v>57</v>
      </c>
      <c r="E23" s="39" t="s">
        <v>4277</v>
      </c>
    </row>
    <row r="24" spans="1:5" ht="12.75">
      <c r="A24" s="35" t="s">
        <v>58</v>
      </c>
      <c r="E24" s="40" t="s">
        <v>5</v>
      </c>
    </row>
    <row r="25" spans="1:5" ht="12.75">
      <c r="A25" t="s">
        <v>60</v>
      </c>
      <c r="E25" s="39" t="s">
        <v>5</v>
      </c>
    </row>
    <row r="26" spans="1:16" ht="25.5">
      <c r="A26" t="s">
        <v>50</v>
      </c>
      <c s="34" t="s">
        <v>75</v>
      </c>
      <c s="34" t="s">
        <v>4278</v>
      </c>
      <c s="35" t="s">
        <v>5</v>
      </c>
      <c s="6" t="s">
        <v>4279</v>
      </c>
      <c s="36" t="s">
        <v>3439</v>
      </c>
      <c s="37">
        <v>2</v>
      </c>
      <c s="36">
        <v>0</v>
      </c>
      <c s="36">
        <f>ROUND(G26*H26,6)</f>
      </c>
      <c r="L26" s="38">
        <v>0</v>
      </c>
      <c s="32">
        <f>ROUND(ROUND(L26,2)*ROUND(G26,3),2)</f>
      </c>
      <c s="36" t="s">
        <v>56</v>
      </c>
      <c>
        <f>(M26*21)/100</f>
      </c>
      <c t="s">
        <v>28</v>
      </c>
    </row>
    <row r="27" spans="1:5" ht="25.5">
      <c r="A27" s="35" t="s">
        <v>57</v>
      </c>
      <c r="E27" s="39" t="s">
        <v>4279</v>
      </c>
    </row>
    <row r="28" spans="1:5" ht="63.75">
      <c r="A28" s="35" t="s">
        <v>58</v>
      </c>
      <c r="E28" s="41" t="s">
        <v>4280</v>
      </c>
    </row>
    <row r="29" spans="1:5" ht="12.75">
      <c r="A29" t="s">
        <v>60</v>
      </c>
      <c r="E29" s="39" t="s">
        <v>5</v>
      </c>
    </row>
    <row r="30" spans="1:16" ht="25.5">
      <c r="A30" t="s">
        <v>50</v>
      </c>
      <c s="34" t="s">
        <v>27</v>
      </c>
      <c s="34" t="s">
        <v>4281</v>
      </c>
      <c s="35" t="s">
        <v>5</v>
      </c>
      <c s="6" t="s">
        <v>4282</v>
      </c>
      <c s="36" t="s">
        <v>3439</v>
      </c>
      <c s="37">
        <v>2</v>
      </c>
      <c s="36">
        <v>0</v>
      </c>
      <c s="36">
        <f>ROUND(G30*H30,6)</f>
      </c>
      <c r="L30" s="38">
        <v>0</v>
      </c>
      <c s="32">
        <f>ROUND(ROUND(L30,2)*ROUND(G30,3),2)</f>
      </c>
      <c s="36" t="s">
        <v>56</v>
      </c>
      <c>
        <f>(M30*21)/100</f>
      </c>
      <c t="s">
        <v>28</v>
      </c>
    </row>
    <row r="31" spans="1:5" ht="25.5">
      <c r="A31" s="35" t="s">
        <v>57</v>
      </c>
      <c r="E31" s="39" t="s">
        <v>4282</v>
      </c>
    </row>
    <row r="32" spans="1:5" ht="63.75">
      <c r="A32" s="35" t="s">
        <v>58</v>
      </c>
      <c r="E32" s="41" t="s">
        <v>4283</v>
      </c>
    </row>
    <row r="33" spans="1:5" ht="12.75">
      <c r="A33" t="s">
        <v>60</v>
      </c>
      <c r="E33" s="39" t="s">
        <v>5</v>
      </c>
    </row>
    <row r="34" spans="1:16" ht="25.5">
      <c r="A34" t="s">
        <v>50</v>
      </c>
      <c s="34" t="s">
        <v>84</v>
      </c>
      <c s="34" t="s">
        <v>4284</v>
      </c>
      <c s="35" t="s">
        <v>5</v>
      </c>
      <c s="6" t="s">
        <v>4285</v>
      </c>
      <c s="36" t="s">
        <v>3439</v>
      </c>
      <c s="37">
        <v>2</v>
      </c>
      <c s="36">
        <v>0</v>
      </c>
      <c s="36">
        <f>ROUND(G34*H34,6)</f>
      </c>
      <c r="L34" s="38">
        <v>0</v>
      </c>
      <c s="32">
        <f>ROUND(ROUND(L34,2)*ROUND(G34,3),2)</f>
      </c>
      <c s="36" t="s">
        <v>56</v>
      </c>
      <c>
        <f>(M34*21)/100</f>
      </c>
      <c t="s">
        <v>28</v>
      </c>
    </row>
    <row r="35" spans="1:5" ht="25.5">
      <c r="A35" s="35" t="s">
        <v>57</v>
      </c>
      <c r="E35" s="39" t="s">
        <v>4285</v>
      </c>
    </row>
    <row r="36" spans="1:5" ht="63.75">
      <c r="A36" s="35" t="s">
        <v>58</v>
      </c>
      <c r="E36" s="41" t="s">
        <v>4283</v>
      </c>
    </row>
    <row r="37" spans="1:5" ht="12.75">
      <c r="A37" t="s">
        <v>60</v>
      </c>
      <c r="E37" s="39" t="s">
        <v>5</v>
      </c>
    </row>
    <row r="38" spans="1:16" ht="12.75">
      <c r="A38" t="s">
        <v>50</v>
      </c>
      <c s="34" t="s">
        <v>89</v>
      </c>
      <c s="34" t="s">
        <v>4286</v>
      </c>
      <c s="35" t="s">
        <v>5</v>
      </c>
      <c s="6" t="s">
        <v>4287</v>
      </c>
      <c s="36" t="s">
        <v>214</v>
      </c>
      <c s="37">
        <v>1</v>
      </c>
      <c s="36">
        <v>0</v>
      </c>
      <c s="36">
        <f>ROUND(G38*H38,6)</f>
      </c>
      <c r="L38" s="38">
        <v>0</v>
      </c>
      <c s="32">
        <f>ROUND(ROUND(L38,2)*ROUND(G38,3),2)</f>
      </c>
      <c s="36" t="s">
        <v>178</v>
      </c>
      <c>
        <f>(M38*21)/100</f>
      </c>
      <c t="s">
        <v>28</v>
      </c>
    </row>
    <row r="39" spans="1:5" ht="12.75">
      <c r="A39" s="35" t="s">
        <v>57</v>
      </c>
      <c r="E39" s="39" t="s">
        <v>4287</v>
      </c>
    </row>
    <row r="40" spans="1:5" ht="76.5">
      <c r="A40" s="35" t="s">
        <v>58</v>
      </c>
      <c r="E40" s="41" t="s">
        <v>4288</v>
      </c>
    </row>
    <row r="41" spans="1:5" ht="12.75">
      <c r="A41" t="s">
        <v>60</v>
      </c>
      <c r="E41" s="39" t="s">
        <v>5</v>
      </c>
    </row>
    <row r="42" spans="1:16" ht="25.5">
      <c r="A42" t="s">
        <v>50</v>
      </c>
      <c s="34" t="s">
        <v>94</v>
      </c>
      <c s="34" t="s">
        <v>2427</v>
      </c>
      <c s="35" t="s">
        <v>5</v>
      </c>
      <c s="6" t="s">
        <v>2428</v>
      </c>
      <c s="36" t="s">
        <v>55</v>
      </c>
      <c s="37">
        <v>0.722</v>
      </c>
      <c s="36">
        <v>0</v>
      </c>
      <c s="36">
        <f>ROUND(G42*H42,6)</f>
      </c>
      <c r="L42" s="38">
        <v>0</v>
      </c>
      <c s="32">
        <f>ROUND(ROUND(L42,2)*ROUND(G42,3),2)</f>
      </c>
      <c s="36" t="s">
        <v>178</v>
      </c>
      <c>
        <f>(M42*21)/100</f>
      </c>
      <c t="s">
        <v>28</v>
      </c>
    </row>
    <row r="43" spans="1:5" ht="25.5">
      <c r="A43" s="35" t="s">
        <v>57</v>
      </c>
      <c r="E43" s="39" t="s">
        <v>2428</v>
      </c>
    </row>
    <row r="44" spans="1:5" ht="12.75">
      <c r="A44" s="35" t="s">
        <v>58</v>
      </c>
      <c r="E44" s="40" t="s">
        <v>5</v>
      </c>
    </row>
    <row r="45" spans="1:5" ht="12.75">
      <c r="A45" t="s">
        <v>60</v>
      </c>
      <c r="E45" s="39" t="s">
        <v>5</v>
      </c>
    </row>
    <row r="46" spans="1:16" ht="38.25">
      <c r="A46" t="s">
        <v>50</v>
      </c>
      <c s="34" t="s">
        <v>99</v>
      </c>
      <c s="34" t="s">
        <v>2430</v>
      </c>
      <c s="35" t="s">
        <v>5</v>
      </c>
      <c s="6" t="s">
        <v>2431</v>
      </c>
      <c s="36" t="s">
        <v>55</v>
      </c>
      <c s="37">
        <v>0.722</v>
      </c>
      <c s="36">
        <v>0</v>
      </c>
      <c s="36">
        <f>ROUND(G46*H46,6)</f>
      </c>
      <c r="L46" s="38">
        <v>0</v>
      </c>
      <c s="32">
        <f>ROUND(ROUND(L46,2)*ROUND(G46,3),2)</f>
      </c>
      <c s="36" t="s">
        <v>178</v>
      </c>
      <c>
        <f>(M46*21)/100</f>
      </c>
      <c t="s">
        <v>28</v>
      </c>
    </row>
    <row r="47" spans="1:5" ht="38.25">
      <c r="A47" s="35" t="s">
        <v>57</v>
      </c>
      <c r="E47" s="39" t="s">
        <v>2432</v>
      </c>
    </row>
    <row r="48" spans="1:5" ht="12.75">
      <c r="A48" s="35" t="s">
        <v>58</v>
      </c>
      <c r="E48" s="40" t="s">
        <v>5</v>
      </c>
    </row>
    <row r="49" spans="1:5" ht="12.75">
      <c r="A49" t="s">
        <v>60</v>
      </c>
      <c r="E49" s="39" t="s">
        <v>5</v>
      </c>
    </row>
    <row r="50" spans="1:13" ht="12.75">
      <c r="A50" t="s">
        <v>47</v>
      </c>
      <c r="C50" s="31" t="s">
        <v>4289</v>
      </c>
      <c r="E50" s="33" t="s">
        <v>4290</v>
      </c>
      <c r="J50" s="32">
        <f>0</f>
      </c>
      <c s="32">
        <f>0</f>
      </c>
      <c s="32">
        <f>0+L51+L55</f>
      </c>
      <c s="32">
        <f>0+M51+M55</f>
      </c>
    </row>
    <row r="51" spans="1:16" ht="12.75">
      <c r="A51" t="s">
        <v>50</v>
      </c>
      <c s="34" t="s">
        <v>105</v>
      </c>
      <c s="34" t="s">
        <v>3085</v>
      </c>
      <c s="35" t="s">
        <v>5</v>
      </c>
      <c s="6" t="s">
        <v>4291</v>
      </c>
      <c s="36" t="s">
        <v>214</v>
      </c>
      <c s="37">
        <v>4</v>
      </c>
      <c s="36">
        <v>0</v>
      </c>
      <c s="36">
        <f>ROUND(G51*H51,6)</f>
      </c>
      <c r="L51" s="38">
        <v>0</v>
      </c>
      <c s="32">
        <f>ROUND(ROUND(L51,2)*ROUND(G51,3),2)</f>
      </c>
      <c s="36" t="s">
        <v>2141</v>
      </c>
      <c>
        <f>(M51*21)/100</f>
      </c>
      <c t="s">
        <v>28</v>
      </c>
    </row>
    <row r="52" spans="1:5" ht="12.75">
      <c r="A52" s="35" t="s">
        <v>57</v>
      </c>
      <c r="E52" s="39" t="s">
        <v>4291</v>
      </c>
    </row>
    <row r="53" spans="1:5" ht="12.75">
      <c r="A53" s="35" t="s">
        <v>58</v>
      </c>
      <c r="E53" s="40" t="s">
        <v>5</v>
      </c>
    </row>
    <row r="54" spans="1:5" ht="12.75">
      <c r="A54" t="s">
        <v>60</v>
      </c>
      <c r="E54" s="39" t="s">
        <v>5</v>
      </c>
    </row>
    <row r="55" spans="1:16" ht="12.75">
      <c r="A55" t="s">
        <v>50</v>
      </c>
      <c s="34" t="s">
        <v>111</v>
      </c>
      <c s="34" t="s">
        <v>4292</v>
      </c>
      <c s="35" t="s">
        <v>5</v>
      </c>
      <c s="6" t="s">
        <v>4293</v>
      </c>
      <c s="36" t="s">
        <v>214</v>
      </c>
      <c s="37">
        <v>3</v>
      </c>
      <c s="36">
        <v>0</v>
      </c>
      <c s="36">
        <f>ROUND(G55*H55,6)</f>
      </c>
      <c r="L55" s="38">
        <v>0</v>
      </c>
      <c s="32">
        <f>ROUND(ROUND(L55,2)*ROUND(G55,3),2)</f>
      </c>
      <c s="36" t="s">
        <v>178</v>
      </c>
      <c>
        <f>(M55*21)/100</f>
      </c>
      <c t="s">
        <v>28</v>
      </c>
    </row>
    <row r="56" spans="1:5" ht="12.75">
      <c r="A56" s="35" t="s">
        <v>57</v>
      </c>
      <c r="E56" s="39" t="s">
        <v>4293</v>
      </c>
    </row>
    <row r="57" spans="1:5" ht="76.5">
      <c r="A57" s="35" t="s">
        <v>58</v>
      </c>
      <c r="E57" s="41" t="s">
        <v>4294</v>
      </c>
    </row>
    <row r="58" spans="1:5" ht="12.75">
      <c r="A58" t="s">
        <v>60</v>
      </c>
      <c r="E58" s="39" t="s">
        <v>5</v>
      </c>
    </row>
    <row r="59" spans="1:13" ht="12.75">
      <c r="A59" t="s">
        <v>47</v>
      </c>
      <c r="C59" s="31" t="s">
        <v>515</v>
      </c>
      <c r="E59" s="33" t="s">
        <v>4295</v>
      </c>
      <c r="J59" s="32">
        <f>0</f>
      </c>
      <c s="32">
        <f>0</f>
      </c>
      <c s="32">
        <f>0+L60+L64+L68+L72+L76</f>
      </c>
      <c s="32">
        <f>0+M60+M64+M68+M72+M76</f>
      </c>
    </row>
    <row r="60" spans="1:16" ht="12.75">
      <c r="A60" t="s">
        <v>50</v>
      </c>
      <c s="34" t="s">
        <v>117</v>
      </c>
      <c s="34" t="s">
        <v>4296</v>
      </c>
      <c s="35" t="s">
        <v>5</v>
      </c>
      <c s="6" t="s">
        <v>4297</v>
      </c>
      <c s="36" t="s">
        <v>214</v>
      </c>
      <c s="37">
        <v>11</v>
      </c>
      <c s="36">
        <v>0</v>
      </c>
      <c s="36">
        <f>ROUND(G60*H60,6)</f>
      </c>
      <c r="L60" s="38">
        <v>0</v>
      </c>
      <c s="32">
        <f>ROUND(ROUND(L60,2)*ROUND(G60,3),2)</f>
      </c>
      <c s="36" t="s">
        <v>178</v>
      </c>
      <c>
        <f>(M60*21)/100</f>
      </c>
      <c t="s">
        <v>28</v>
      </c>
    </row>
    <row r="61" spans="1:5" ht="12.75">
      <c r="A61" s="35" t="s">
        <v>57</v>
      </c>
      <c r="E61" s="39" t="s">
        <v>4297</v>
      </c>
    </row>
    <row r="62" spans="1:5" ht="63.75">
      <c r="A62" s="35" t="s">
        <v>58</v>
      </c>
      <c r="E62" s="41" t="s">
        <v>4298</v>
      </c>
    </row>
    <row r="63" spans="1:5" ht="12.75">
      <c r="A63" t="s">
        <v>60</v>
      </c>
      <c r="E63" s="39" t="s">
        <v>5</v>
      </c>
    </row>
    <row r="64" spans="1:16" ht="25.5">
      <c r="A64" t="s">
        <v>50</v>
      </c>
      <c s="34" t="s">
        <v>122</v>
      </c>
      <c s="34" t="s">
        <v>4299</v>
      </c>
      <c s="35" t="s">
        <v>5</v>
      </c>
      <c s="6" t="s">
        <v>4300</v>
      </c>
      <c s="36" t="s">
        <v>214</v>
      </c>
      <c s="37">
        <v>11</v>
      </c>
      <c s="36">
        <v>0</v>
      </c>
      <c s="36">
        <f>ROUND(G64*H64,6)</f>
      </c>
      <c r="L64" s="38">
        <v>0</v>
      </c>
      <c s="32">
        <f>ROUND(ROUND(L64,2)*ROUND(G64,3),2)</f>
      </c>
      <c s="36" t="s">
        <v>56</v>
      </c>
      <c>
        <f>(M64*21)/100</f>
      </c>
      <c t="s">
        <v>28</v>
      </c>
    </row>
    <row r="65" spans="1:5" ht="25.5">
      <c r="A65" s="35" t="s">
        <v>57</v>
      </c>
      <c r="E65" s="39" t="s">
        <v>4300</v>
      </c>
    </row>
    <row r="66" spans="1:5" ht="12.75">
      <c r="A66" s="35" t="s">
        <v>58</v>
      </c>
      <c r="E66" s="40" t="s">
        <v>5</v>
      </c>
    </row>
    <row r="67" spans="1:5" ht="12.75">
      <c r="A67" t="s">
        <v>60</v>
      </c>
      <c r="E67" s="39" t="s">
        <v>5</v>
      </c>
    </row>
    <row r="68" spans="1:16" ht="25.5">
      <c r="A68" t="s">
        <v>50</v>
      </c>
      <c s="34" t="s">
        <v>127</v>
      </c>
      <c s="34" t="s">
        <v>3089</v>
      </c>
      <c s="35" t="s">
        <v>5</v>
      </c>
      <c s="6" t="s">
        <v>4301</v>
      </c>
      <c s="36" t="s">
        <v>214</v>
      </c>
      <c s="37">
        <v>3</v>
      </c>
      <c s="36">
        <v>0</v>
      </c>
      <c s="36">
        <f>ROUND(G68*H68,6)</f>
      </c>
      <c r="L68" s="38">
        <v>0</v>
      </c>
      <c s="32">
        <f>ROUND(ROUND(L68,2)*ROUND(G68,3),2)</f>
      </c>
      <c s="36" t="s">
        <v>56</v>
      </c>
      <c>
        <f>(M68*21)/100</f>
      </c>
      <c t="s">
        <v>28</v>
      </c>
    </row>
    <row r="69" spans="1:5" ht="38.25">
      <c r="A69" s="35" t="s">
        <v>57</v>
      </c>
      <c r="E69" s="39" t="s">
        <v>4302</v>
      </c>
    </row>
    <row r="70" spans="1:5" ht="12.75">
      <c r="A70" s="35" t="s">
        <v>58</v>
      </c>
      <c r="E70" s="40" t="s">
        <v>5</v>
      </c>
    </row>
    <row r="71" spans="1:5" ht="12.75">
      <c r="A71" t="s">
        <v>60</v>
      </c>
      <c r="E71" s="39" t="s">
        <v>5</v>
      </c>
    </row>
    <row r="72" spans="1:16" ht="38.25">
      <c r="A72" t="s">
        <v>50</v>
      </c>
      <c s="34" t="s">
        <v>211</v>
      </c>
      <c s="34" t="s">
        <v>4273</v>
      </c>
      <c s="35" t="s">
        <v>5</v>
      </c>
      <c s="6" t="s">
        <v>518</v>
      </c>
      <c s="36" t="s">
        <v>214</v>
      </c>
      <c s="37">
        <v>3</v>
      </c>
      <c s="36">
        <v>0</v>
      </c>
      <c s="36">
        <f>ROUND(G72*H72,6)</f>
      </c>
      <c r="L72" s="38">
        <v>0</v>
      </c>
      <c s="32">
        <f>ROUND(ROUND(L72,2)*ROUND(G72,3),2)</f>
      </c>
      <c s="36" t="s">
        <v>178</v>
      </c>
      <c>
        <f>(M72*21)/100</f>
      </c>
      <c t="s">
        <v>28</v>
      </c>
    </row>
    <row r="73" spans="1:5" ht="38.25">
      <c r="A73" s="35" t="s">
        <v>57</v>
      </c>
      <c r="E73" s="39" t="s">
        <v>4274</v>
      </c>
    </row>
    <row r="74" spans="1:5" ht="89.25">
      <c r="A74" s="35" t="s">
        <v>58</v>
      </c>
      <c r="E74" s="41" t="s">
        <v>4303</v>
      </c>
    </row>
    <row r="75" spans="1:5" ht="12.75">
      <c r="A75" t="s">
        <v>60</v>
      </c>
      <c r="E75" s="39" t="s">
        <v>5</v>
      </c>
    </row>
    <row r="76" spans="1:16" ht="25.5">
      <c r="A76" t="s">
        <v>50</v>
      </c>
      <c s="34" t="s">
        <v>215</v>
      </c>
      <c s="34" t="s">
        <v>1775</v>
      </c>
      <c s="35" t="s">
        <v>5</v>
      </c>
      <c s="6" t="s">
        <v>4304</v>
      </c>
      <c s="36" t="s">
        <v>214</v>
      </c>
      <c s="37">
        <v>8</v>
      </c>
      <c s="36">
        <v>0</v>
      </c>
      <c s="36">
        <f>ROUND(G76*H76,6)</f>
      </c>
      <c r="L76" s="38">
        <v>0</v>
      </c>
      <c s="32">
        <f>ROUND(ROUND(L76,2)*ROUND(G76,3),2)</f>
      </c>
      <c s="36" t="s">
        <v>56</v>
      </c>
      <c>
        <f>(M76*21)/100</f>
      </c>
      <c t="s">
        <v>28</v>
      </c>
    </row>
    <row r="77" spans="1:5" ht="25.5">
      <c r="A77" s="35" t="s">
        <v>57</v>
      </c>
      <c r="E77" s="39" t="s">
        <v>4304</v>
      </c>
    </row>
    <row r="78" spans="1:5" ht="204">
      <c r="A78" s="35" t="s">
        <v>58</v>
      </c>
      <c r="E78" s="41" t="s">
        <v>4305</v>
      </c>
    </row>
    <row r="79" spans="1:5" ht="12.75">
      <c r="A79" t="s">
        <v>60</v>
      </c>
      <c r="E79" s="39" t="s">
        <v>5</v>
      </c>
    </row>
    <row r="80" spans="1:13" ht="12.75">
      <c r="A80" t="s">
        <v>47</v>
      </c>
      <c r="C80" s="31" t="s">
        <v>723</v>
      </c>
      <c r="E80" s="33" t="s">
        <v>724</v>
      </c>
      <c r="J80" s="32">
        <f>0</f>
      </c>
      <c s="32">
        <f>0</f>
      </c>
      <c s="32">
        <f>0+L81</f>
      </c>
      <c s="32">
        <f>0+M81</f>
      </c>
    </row>
    <row r="81" spans="1:16" ht="12.75">
      <c r="A81" t="s">
        <v>50</v>
      </c>
      <c s="34" t="s">
        <v>218</v>
      </c>
      <c s="34" t="s">
        <v>725</v>
      </c>
      <c s="35" t="s">
        <v>5</v>
      </c>
      <c s="6" t="s">
        <v>4306</v>
      </c>
      <c s="36" t="s">
        <v>727</v>
      </c>
      <c s="37">
        <v>24</v>
      </c>
      <c s="36">
        <v>0</v>
      </c>
      <c s="36">
        <f>ROUND(G81*H81,6)</f>
      </c>
      <c r="L81" s="38">
        <v>0</v>
      </c>
      <c s="32">
        <f>ROUND(ROUND(L81,2)*ROUND(G81,3),2)</f>
      </c>
      <c s="36" t="s">
        <v>56</v>
      </c>
      <c>
        <f>(M81*21)/100</f>
      </c>
      <c t="s">
        <v>28</v>
      </c>
    </row>
    <row r="82" spans="1:5" ht="12.75">
      <c r="A82" s="35" t="s">
        <v>57</v>
      </c>
      <c r="E82" s="39" t="s">
        <v>4306</v>
      </c>
    </row>
    <row r="83" spans="1:5" ht="12.75">
      <c r="A83" s="35" t="s">
        <v>58</v>
      </c>
      <c r="E83" s="40" t="s">
        <v>5</v>
      </c>
    </row>
    <row r="84" spans="1:5" ht="12.75">
      <c r="A84" t="s">
        <v>60</v>
      </c>
      <c r="E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4309</v>
      </c>
      <c r="E8" s="30" t="s">
        <v>4308</v>
      </c>
      <c r="J8" s="29">
        <f>0+J9+J18+J31+J36+J41+J58+J63</f>
      </c>
      <c s="29">
        <f>0+K9+K18+K31+K36+K41+K58+K63</f>
      </c>
      <c s="29">
        <f>0+L9+L18+L31+L36+L41+L58+L63</f>
      </c>
      <c s="29">
        <f>0+M9+M18+M31+M36+M41+M58+M63</f>
      </c>
    </row>
    <row r="9" spans="1:13" ht="12.75">
      <c r="A9" t="s">
        <v>47</v>
      </c>
      <c r="C9" s="31" t="s">
        <v>51</v>
      </c>
      <c r="E9" s="33" t="s">
        <v>529</v>
      </c>
      <c r="J9" s="32">
        <f>0</f>
      </c>
      <c s="32">
        <f>0</f>
      </c>
      <c s="32">
        <f>0+L10+L14</f>
      </c>
      <c s="32">
        <f>0+M10+M14</f>
      </c>
    </row>
    <row r="10" spans="1:16" ht="25.5">
      <c r="A10" t="s">
        <v>50</v>
      </c>
      <c s="34" t="s">
        <v>51</v>
      </c>
      <c s="34" t="s">
        <v>764</v>
      </c>
      <c s="35" t="s">
        <v>5</v>
      </c>
      <c s="6" t="s">
        <v>765</v>
      </c>
      <c s="36" t="s">
        <v>539</v>
      </c>
      <c s="37">
        <v>21.605</v>
      </c>
      <c s="36">
        <v>0</v>
      </c>
      <c s="36">
        <f>ROUND(G10*H10,6)</f>
      </c>
      <c r="L10" s="38">
        <v>0</v>
      </c>
      <c s="32">
        <f>ROUND(ROUND(L10,2)*ROUND(G10,3),2)</f>
      </c>
      <c s="36" t="s">
        <v>178</v>
      </c>
      <c>
        <f>(M10*21)/100</f>
      </c>
      <c t="s">
        <v>28</v>
      </c>
    </row>
    <row r="11" spans="1:5" ht="25.5">
      <c r="A11" s="35" t="s">
        <v>57</v>
      </c>
      <c r="E11" s="39" t="s">
        <v>765</v>
      </c>
    </row>
    <row r="12" spans="1:5" ht="76.5">
      <c r="A12" s="35" t="s">
        <v>58</v>
      </c>
      <c r="E12" s="41" t="s">
        <v>4310</v>
      </c>
    </row>
    <row r="13" spans="1:5" ht="12.75">
      <c r="A13" t="s">
        <v>60</v>
      </c>
      <c r="E13" s="39" t="s">
        <v>5</v>
      </c>
    </row>
    <row r="14" spans="1:16" ht="25.5">
      <c r="A14" t="s">
        <v>50</v>
      </c>
      <c s="34" t="s">
        <v>28</v>
      </c>
      <c s="34" t="s">
        <v>52</v>
      </c>
      <c s="35" t="s">
        <v>53</v>
      </c>
      <c s="6" t="s">
        <v>560</v>
      </c>
      <c s="36" t="s">
        <v>55</v>
      </c>
      <c s="37">
        <v>38.889</v>
      </c>
      <c s="36">
        <v>0</v>
      </c>
      <c s="36">
        <f>ROUND(G14*H14,6)</f>
      </c>
      <c r="L14" s="38">
        <v>0</v>
      </c>
      <c s="32">
        <f>ROUND(ROUND(L14,2)*ROUND(G14,3),2)</f>
      </c>
      <c s="36" t="s">
        <v>256</v>
      </c>
      <c>
        <f>(M14*21)/100</f>
      </c>
      <c t="s">
        <v>28</v>
      </c>
    </row>
    <row r="15" spans="1:5" ht="25.5">
      <c r="A15" s="35" t="s">
        <v>57</v>
      </c>
      <c r="E15" s="39" t="s">
        <v>560</v>
      </c>
    </row>
    <row r="16" spans="1:5" ht="38.25">
      <c r="A16" s="35" t="s">
        <v>58</v>
      </c>
      <c r="E16" s="41" t="s">
        <v>4311</v>
      </c>
    </row>
    <row r="17" spans="1:5" ht="102">
      <c r="A17" t="s">
        <v>60</v>
      </c>
      <c r="E17" s="39" t="s">
        <v>258</v>
      </c>
    </row>
    <row r="18" spans="1:13" ht="12.75">
      <c r="A18" t="s">
        <v>47</v>
      </c>
      <c r="C18" s="31" t="s">
        <v>28</v>
      </c>
      <c r="E18" s="33" t="s">
        <v>796</v>
      </c>
      <c r="J18" s="32">
        <f>0</f>
      </c>
      <c s="32">
        <f>0</f>
      </c>
      <c s="32">
        <f>0+L19+L23+L27</f>
      </c>
      <c s="32">
        <f>0+M19+M23+M27</f>
      </c>
    </row>
    <row r="19" spans="1:16" ht="12.75">
      <c r="A19" t="s">
        <v>50</v>
      </c>
      <c s="34" t="s">
        <v>26</v>
      </c>
      <c s="34" t="s">
        <v>4312</v>
      </c>
      <c s="35" t="s">
        <v>5</v>
      </c>
      <c s="6" t="s">
        <v>4313</v>
      </c>
      <c s="36" t="s">
        <v>539</v>
      </c>
      <c s="37">
        <v>21.605</v>
      </c>
      <c s="36">
        <v>0</v>
      </c>
      <c s="36">
        <f>ROUND(G19*H19,6)</f>
      </c>
      <c r="L19" s="38">
        <v>0</v>
      </c>
      <c s="32">
        <f>ROUND(ROUND(L19,2)*ROUND(G19,3),2)</f>
      </c>
      <c s="36" t="s">
        <v>178</v>
      </c>
      <c>
        <f>(M19*21)/100</f>
      </c>
      <c t="s">
        <v>28</v>
      </c>
    </row>
    <row r="20" spans="1:5" ht="12.75">
      <c r="A20" s="35" t="s">
        <v>57</v>
      </c>
      <c r="E20" s="39" t="s">
        <v>4313</v>
      </c>
    </row>
    <row r="21" spans="1:5" ht="63.75">
      <c r="A21" s="35" t="s">
        <v>58</v>
      </c>
      <c r="E21" s="41" t="s">
        <v>4314</v>
      </c>
    </row>
    <row r="22" spans="1:5" ht="12.75">
      <c r="A22" t="s">
        <v>60</v>
      </c>
      <c r="E22" s="39" t="s">
        <v>5</v>
      </c>
    </row>
    <row r="23" spans="1:16" ht="12.75">
      <c r="A23" t="s">
        <v>50</v>
      </c>
      <c s="34" t="s">
        <v>70</v>
      </c>
      <c s="34" t="s">
        <v>1262</v>
      </c>
      <c s="35" t="s">
        <v>5</v>
      </c>
      <c s="6" t="s">
        <v>1263</v>
      </c>
      <c s="36" t="s">
        <v>532</v>
      </c>
      <c s="37">
        <v>9.796</v>
      </c>
      <c s="36">
        <v>0</v>
      </c>
      <c s="36">
        <f>ROUND(G23*H23,6)</f>
      </c>
      <c r="L23" s="38">
        <v>0</v>
      </c>
      <c s="32">
        <f>ROUND(ROUND(L23,2)*ROUND(G23,3),2)</f>
      </c>
      <c s="36" t="s">
        <v>178</v>
      </c>
      <c>
        <f>(M23*21)/100</f>
      </c>
      <c t="s">
        <v>28</v>
      </c>
    </row>
    <row r="24" spans="1:5" ht="12.75">
      <c r="A24" s="35" t="s">
        <v>57</v>
      </c>
      <c r="E24" s="39" t="s">
        <v>1263</v>
      </c>
    </row>
    <row r="25" spans="1:5" ht="51">
      <c r="A25" s="35" t="s">
        <v>58</v>
      </c>
      <c r="E25" s="41" t="s">
        <v>4315</v>
      </c>
    </row>
    <row r="26" spans="1:5" ht="12.75">
      <c r="A26" t="s">
        <v>60</v>
      </c>
      <c r="E26" s="39" t="s">
        <v>5</v>
      </c>
    </row>
    <row r="27" spans="1:16" ht="12.75">
      <c r="A27" t="s">
        <v>50</v>
      </c>
      <c s="34" t="s">
        <v>75</v>
      </c>
      <c s="34" t="s">
        <v>1265</v>
      </c>
      <c s="35" t="s">
        <v>5</v>
      </c>
      <c s="6" t="s">
        <v>1266</v>
      </c>
      <c s="36" t="s">
        <v>532</v>
      </c>
      <c s="37">
        <v>9.796</v>
      </c>
      <c s="36">
        <v>0</v>
      </c>
      <c s="36">
        <f>ROUND(G27*H27,6)</f>
      </c>
      <c r="L27" s="38">
        <v>0</v>
      </c>
      <c s="32">
        <f>ROUND(ROUND(L27,2)*ROUND(G27,3),2)</f>
      </c>
      <c s="36" t="s">
        <v>178</v>
      </c>
      <c>
        <f>(M27*21)/100</f>
      </c>
      <c t="s">
        <v>28</v>
      </c>
    </row>
    <row r="28" spans="1:5" ht="12.75">
      <c r="A28" s="35" t="s">
        <v>57</v>
      </c>
      <c r="E28" s="39" t="s">
        <v>1266</v>
      </c>
    </row>
    <row r="29" spans="1:5" ht="12.75">
      <c r="A29" s="35" t="s">
        <v>58</v>
      </c>
      <c r="E29" s="40" t="s">
        <v>5</v>
      </c>
    </row>
    <row r="30" spans="1:5" ht="12.75">
      <c r="A30" t="s">
        <v>60</v>
      </c>
      <c r="E30" s="39" t="s">
        <v>5</v>
      </c>
    </row>
    <row r="31" spans="1:13" ht="12.75">
      <c r="A31" t="s">
        <v>47</v>
      </c>
      <c r="C31" s="31" t="s">
        <v>285</v>
      </c>
      <c r="E31" s="33" t="s">
        <v>430</v>
      </c>
      <c r="J31" s="32">
        <f>0</f>
      </c>
      <c s="32">
        <f>0</f>
      </c>
      <c s="32">
        <f>0+L32</f>
      </c>
      <c s="32">
        <f>0+M32</f>
      </c>
    </row>
    <row r="32" spans="1:16" ht="25.5">
      <c r="A32" t="s">
        <v>50</v>
      </c>
      <c s="34" t="s">
        <v>27</v>
      </c>
      <c s="34" t="s">
        <v>431</v>
      </c>
      <c s="35" t="s">
        <v>5</v>
      </c>
      <c s="6" t="s">
        <v>4316</v>
      </c>
      <c s="36" t="s">
        <v>214</v>
      </c>
      <c s="37">
        <v>1</v>
      </c>
      <c s="36">
        <v>0</v>
      </c>
      <c s="36">
        <f>ROUND(G32*H32,6)</f>
      </c>
      <c r="L32" s="38">
        <v>0</v>
      </c>
      <c s="32">
        <f>ROUND(ROUND(L32,2)*ROUND(G32,3),2)</f>
      </c>
      <c s="36" t="s">
        <v>56</v>
      </c>
      <c>
        <f>(M32*21)/100</f>
      </c>
      <c t="s">
        <v>28</v>
      </c>
    </row>
    <row r="33" spans="1:5" ht="51">
      <c r="A33" s="35" t="s">
        <v>57</v>
      </c>
      <c r="E33" s="39" t="s">
        <v>4317</v>
      </c>
    </row>
    <row r="34" spans="1:5" ht="12.75">
      <c r="A34" s="35" t="s">
        <v>58</v>
      </c>
      <c r="E34" s="40" t="s">
        <v>5</v>
      </c>
    </row>
    <row r="35" spans="1:5" ht="12.75">
      <c r="A35" t="s">
        <v>60</v>
      </c>
      <c r="E35" s="39" t="s">
        <v>5</v>
      </c>
    </row>
    <row r="36" spans="1:13" ht="12.75">
      <c r="A36" t="s">
        <v>47</v>
      </c>
      <c r="C36" s="31" t="s">
        <v>94</v>
      </c>
      <c r="E36" s="33" t="s">
        <v>672</v>
      </c>
      <c r="J36" s="32">
        <f>0</f>
      </c>
      <c s="32">
        <f>0</f>
      </c>
      <c s="32">
        <f>0+L37</f>
      </c>
      <c s="32">
        <f>0+M37</f>
      </c>
    </row>
    <row r="37" spans="1:16" ht="12.75">
      <c r="A37" t="s">
        <v>50</v>
      </c>
      <c s="34" t="s">
        <v>84</v>
      </c>
      <c s="34" t="s">
        <v>690</v>
      </c>
      <c s="35" t="s">
        <v>5</v>
      </c>
      <c s="6" t="s">
        <v>691</v>
      </c>
      <c s="36" t="s">
        <v>532</v>
      </c>
      <c s="37">
        <v>33</v>
      </c>
      <c s="36">
        <v>0</v>
      </c>
      <c s="36">
        <f>ROUND(G37*H37,6)</f>
      </c>
      <c r="L37" s="38">
        <v>0</v>
      </c>
      <c s="32">
        <f>ROUND(ROUND(L37,2)*ROUND(G37,3),2)</f>
      </c>
      <c s="36" t="s">
        <v>56</v>
      </c>
      <c>
        <f>(M37*21)/100</f>
      </c>
      <c t="s">
        <v>28</v>
      </c>
    </row>
    <row r="38" spans="1:5" ht="12.75">
      <c r="A38" s="35" t="s">
        <v>57</v>
      </c>
      <c r="E38" s="39" t="s">
        <v>691</v>
      </c>
    </row>
    <row r="39" spans="1:5" ht="38.25">
      <c r="A39" s="35" t="s">
        <v>58</v>
      </c>
      <c r="E39" s="41" t="s">
        <v>4318</v>
      </c>
    </row>
    <row r="40" spans="1:5" ht="12.75">
      <c r="A40" t="s">
        <v>60</v>
      </c>
      <c r="E40" s="39" t="s">
        <v>5</v>
      </c>
    </row>
    <row r="41" spans="1:13" ht="12.75">
      <c r="A41" t="s">
        <v>47</v>
      </c>
      <c r="C41" s="31" t="s">
        <v>515</v>
      </c>
      <c r="E41" s="33" t="s">
        <v>4319</v>
      </c>
      <c r="J41" s="32">
        <f>0</f>
      </c>
      <c s="32">
        <f>0</f>
      </c>
      <c s="32">
        <f>0+L42+L46+L50+L54</f>
      </c>
      <c s="32">
        <f>0+M42+M46+M50+M54</f>
      </c>
    </row>
    <row r="42" spans="1:16" ht="12.75">
      <c r="A42" t="s">
        <v>50</v>
      </c>
      <c s="34" t="s">
        <v>89</v>
      </c>
      <c s="34" t="s">
        <v>4320</v>
      </c>
      <c s="35" t="s">
        <v>5</v>
      </c>
      <c s="6" t="s">
        <v>4321</v>
      </c>
      <c s="36" t="s">
        <v>214</v>
      </c>
      <c s="37">
        <v>2</v>
      </c>
      <c s="36">
        <v>0</v>
      </c>
      <c s="36">
        <f>ROUND(G42*H42,6)</f>
      </c>
      <c r="L42" s="38">
        <v>0</v>
      </c>
      <c s="32">
        <f>ROUND(ROUND(L42,2)*ROUND(G42,3),2)</f>
      </c>
      <c s="36" t="s">
        <v>56</v>
      </c>
      <c>
        <f>(M42*21)/100</f>
      </c>
      <c t="s">
        <v>28</v>
      </c>
    </row>
    <row r="43" spans="1:5" ht="12.75">
      <c r="A43" s="35" t="s">
        <v>57</v>
      </c>
      <c r="E43" s="39" t="s">
        <v>4321</v>
      </c>
    </row>
    <row r="44" spans="1:5" ht="63.75">
      <c r="A44" s="35" t="s">
        <v>58</v>
      </c>
      <c r="E44" s="41" t="s">
        <v>4322</v>
      </c>
    </row>
    <row r="45" spans="1:5" ht="12.75">
      <c r="A45" t="s">
        <v>60</v>
      </c>
      <c r="E45" s="39" t="s">
        <v>5</v>
      </c>
    </row>
    <row r="46" spans="1:16" ht="25.5">
      <c r="A46" t="s">
        <v>50</v>
      </c>
      <c s="34" t="s">
        <v>94</v>
      </c>
      <c s="34" t="s">
        <v>4323</v>
      </c>
      <c s="35" t="s">
        <v>5</v>
      </c>
      <c s="6" t="s">
        <v>4324</v>
      </c>
      <c s="36" t="s">
        <v>214</v>
      </c>
      <c s="37">
        <v>2</v>
      </c>
      <c s="36">
        <v>0</v>
      </c>
      <c s="36">
        <f>ROUND(G46*H46,6)</f>
      </c>
      <c r="L46" s="38">
        <v>0</v>
      </c>
      <c s="32">
        <f>ROUND(ROUND(L46,2)*ROUND(G46,3),2)</f>
      </c>
      <c s="36" t="s">
        <v>56</v>
      </c>
      <c>
        <f>(M46*21)/100</f>
      </c>
      <c t="s">
        <v>28</v>
      </c>
    </row>
    <row r="47" spans="1:5" ht="25.5">
      <c r="A47" s="35" t="s">
        <v>57</v>
      </c>
      <c r="E47" s="39" t="s">
        <v>4324</v>
      </c>
    </row>
    <row r="48" spans="1:5" ht="12.75">
      <c r="A48" s="35" t="s">
        <v>58</v>
      </c>
      <c r="E48" s="40" t="s">
        <v>5</v>
      </c>
    </row>
    <row r="49" spans="1:5" ht="12.75">
      <c r="A49" t="s">
        <v>60</v>
      </c>
      <c r="E49" s="39" t="s">
        <v>5</v>
      </c>
    </row>
    <row r="50" spans="1:16" ht="38.25">
      <c r="A50" t="s">
        <v>50</v>
      </c>
      <c s="34" t="s">
        <v>99</v>
      </c>
      <c s="34" t="s">
        <v>4268</v>
      </c>
      <c s="35" t="s">
        <v>5</v>
      </c>
      <c s="6" t="s">
        <v>4269</v>
      </c>
      <c s="36" t="s">
        <v>214</v>
      </c>
      <c s="37">
        <v>2</v>
      </c>
      <c s="36">
        <v>0</v>
      </c>
      <c s="36">
        <f>ROUND(G50*H50,6)</f>
      </c>
      <c r="L50" s="38">
        <v>0</v>
      </c>
      <c s="32">
        <f>ROUND(ROUND(L50,2)*ROUND(G50,3),2)</f>
      </c>
      <c s="36" t="s">
        <v>178</v>
      </c>
      <c>
        <f>(M50*21)/100</f>
      </c>
      <c t="s">
        <v>28</v>
      </c>
    </row>
    <row r="51" spans="1:5" ht="38.25">
      <c r="A51" s="35" t="s">
        <v>57</v>
      </c>
      <c r="E51" s="39" t="s">
        <v>4270</v>
      </c>
    </row>
    <row r="52" spans="1:5" ht="51">
      <c r="A52" s="35" t="s">
        <v>58</v>
      </c>
      <c r="E52" s="41" t="s">
        <v>4325</v>
      </c>
    </row>
    <row r="53" spans="1:5" ht="12.75">
      <c r="A53" t="s">
        <v>60</v>
      </c>
      <c r="E53" s="39" t="s">
        <v>5</v>
      </c>
    </row>
    <row r="54" spans="1:16" ht="25.5">
      <c r="A54" t="s">
        <v>50</v>
      </c>
      <c s="34" t="s">
        <v>105</v>
      </c>
      <c s="34" t="s">
        <v>4326</v>
      </c>
      <c s="35" t="s">
        <v>5</v>
      </c>
      <c s="6" t="s">
        <v>4327</v>
      </c>
      <c s="36" t="s">
        <v>214</v>
      </c>
      <c s="37">
        <v>2</v>
      </c>
      <c s="36">
        <v>0</v>
      </c>
      <c s="36">
        <f>ROUND(G54*H54,6)</f>
      </c>
      <c r="L54" s="38">
        <v>0</v>
      </c>
      <c s="32">
        <f>ROUND(ROUND(L54,2)*ROUND(G54,3),2)</f>
      </c>
      <c s="36" t="s">
        <v>56</v>
      </c>
      <c>
        <f>(M54*21)/100</f>
      </c>
      <c t="s">
        <v>28</v>
      </c>
    </row>
    <row r="55" spans="1:5" ht="51">
      <c r="A55" s="35" t="s">
        <v>57</v>
      </c>
      <c r="E55" s="39" t="s">
        <v>4328</v>
      </c>
    </row>
    <row r="56" spans="1:5" ht="12.75">
      <c r="A56" s="35" t="s">
        <v>58</v>
      </c>
      <c r="E56" s="40" t="s">
        <v>5</v>
      </c>
    </row>
    <row r="57" spans="1:5" ht="12.75">
      <c r="A57" t="s">
        <v>60</v>
      </c>
      <c r="E57" s="39" t="s">
        <v>5</v>
      </c>
    </row>
    <row r="58" spans="1:13" ht="12.75">
      <c r="A58" t="s">
        <v>47</v>
      </c>
      <c r="C58" s="31" t="s">
        <v>715</v>
      </c>
      <c r="E58" s="33" t="s">
        <v>716</v>
      </c>
      <c r="J58" s="32">
        <f>0</f>
      </c>
      <c s="32">
        <f>0</f>
      </c>
      <c s="32">
        <f>0+L59</f>
      </c>
      <c s="32">
        <f>0+M59</f>
      </c>
    </row>
    <row r="59" spans="1:16" ht="25.5">
      <c r="A59" t="s">
        <v>50</v>
      </c>
      <c s="34" t="s">
        <v>111</v>
      </c>
      <c s="34" t="s">
        <v>4329</v>
      </c>
      <c s="35" t="s">
        <v>5</v>
      </c>
      <c s="6" t="s">
        <v>3326</v>
      </c>
      <c s="36" t="s">
        <v>55</v>
      </c>
      <c s="37">
        <v>54.031</v>
      </c>
      <c s="36">
        <v>0</v>
      </c>
      <c s="36">
        <f>ROUND(G59*H59,6)</f>
      </c>
      <c r="L59" s="38">
        <v>0</v>
      </c>
      <c s="32">
        <f>ROUND(ROUND(L59,2)*ROUND(G59,3),2)</f>
      </c>
      <c s="36" t="s">
        <v>178</v>
      </c>
      <c>
        <f>(M59*21)/100</f>
      </c>
      <c t="s">
        <v>28</v>
      </c>
    </row>
    <row r="60" spans="1:5" ht="38.25">
      <c r="A60" s="35" t="s">
        <v>57</v>
      </c>
      <c r="E60" s="39" t="s">
        <v>4330</v>
      </c>
    </row>
    <row r="61" spans="1:5" ht="12.75">
      <c r="A61" s="35" t="s">
        <v>58</v>
      </c>
      <c r="E61" s="40" t="s">
        <v>5</v>
      </c>
    </row>
    <row r="62" spans="1:5" ht="12.75">
      <c r="A62" t="s">
        <v>60</v>
      </c>
      <c r="E62" s="39" t="s">
        <v>5</v>
      </c>
    </row>
    <row r="63" spans="1:13" ht="12.75">
      <c r="A63" t="s">
        <v>47</v>
      </c>
      <c r="C63" s="31" t="s">
        <v>723</v>
      </c>
      <c r="E63" s="33" t="s">
        <v>724</v>
      </c>
      <c r="J63" s="32">
        <f>0</f>
      </c>
      <c s="32">
        <f>0</f>
      </c>
      <c s="32">
        <f>0+L64</f>
      </c>
      <c s="32">
        <f>0+M64</f>
      </c>
    </row>
    <row r="64" spans="1:16" ht="38.25">
      <c r="A64" t="s">
        <v>50</v>
      </c>
      <c s="34" t="s">
        <v>117</v>
      </c>
      <c s="34" t="s">
        <v>725</v>
      </c>
      <c s="35" t="s">
        <v>5</v>
      </c>
      <c s="6" t="s">
        <v>726</v>
      </c>
      <c s="36" t="s">
        <v>727</v>
      </c>
      <c s="37">
        <v>40</v>
      </c>
      <c s="36">
        <v>0</v>
      </c>
      <c s="36">
        <f>ROUND(G64*H64,6)</f>
      </c>
      <c r="L64" s="38">
        <v>0</v>
      </c>
      <c s="32">
        <f>ROUND(ROUND(L64,2)*ROUND(G64,3),2)</f>
      </c>
      <c s="36" t="s">
        <v>56</v>
      </c>
      <c>
        <f>(M64*21)/100</f>
      </c>
      <c t="s">
        <v>28</v>
      </c>
    </row>
    <row r="65" spans="1:5" ht="63.75">
      <c r="A65" s="35" t="s">
        <v>57</v>
      </c>
      <c r="E65" s="39" t="s">
        <v>728</v>
      </c>
    </row>
    <row r="66" spans="1:5" ht="63.75">
      <c r="A66" s="35" t="s">
        <v>58</v>
      </c>
      <c r="E66" s="41" t="s">
        <v>4331</v>
      </c>
    </row>
    <row r="67" spans="1:5" ht="12.75">
      <c r="A67" t="s">
        <v>60</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4334</v>
      </c>
      <c r="E8" s="30" t="s">
        <v>4333</v>
      </c>
      <c r="J8" s="29">
        <f>0+J9+J70+J147</f>
      </c>
      <c s="29">
        <f>0+K9+K70+K147</f>
      </c>
      <c s="29">
        <f>0+L9+L70+L147</f>
      </c>
      <c s="29">
        <f>0+M9+M70+M147</f>
      </c>
    </row>
    <row r="9" spans="1:13" ht="12.75">
      <c r="A9" t="s">
        <v>47</v>
      </c>
      <c r="C9" s="31" t="s">
        <v>515</v>
      </c>
      <c r="E9" s="33" t="s">
        <v>516</v>
      </c>
      <c r="J9" s="32">
        <f>0</f>
      </c>
      <c s="32">
        <f>0</f>
      </c>
      <c s="32">
        <f>0+L10+L14+L18+L22+L26+L30+L34+L38+L42+L46+L50+L54+L58+L62+L66</f>
      </c>
      <c s="32">
        <f>0+M10+M14+M18+M22+M26+M30+M34+M38+M42+M46+M50+M54+M58+M62+M66</f>
      </c>
    </row>
    <row r="10" spans="1:16" ht="38.25">
      <c r="A10" t="s">
        <v>50</v>
      </c>
      <c s="34" t="s">
        <v>51</v>
      </c>
      <c s="34" t="s">
        <v>4273</v>
      </c>
      <c s="35" t="s">
        <v>5</v>
      </c>
      <c s="6" t="s">
        <v>518</v>
      </c>
      <c s="36" t="s">
        <v>214</v>
      </c>
      <c s="37">
        <v>4</v>
      </c>
      <c s="36">
        <v>0</v>
      </c>
      <c s="36">
        <f>ROUND(G10*H10,6)</f>
      </c>
      <c r="L10" s="38">
        <v>0</v>
      </c>
      <c s="32">
        <f>ROUND(ROUND(L10,2)*ROUND(G10,3),2)</f>
      </c>
      <c s="36" t="s">
        <v>178</v>
      </c>
      <c>
        <f>(M10*21)/100</f>
      </c>
      <c t="s">
        <v>28</v>
      </c>
    </row>
    <row r="11" spans="1:5" ht="38.25">
      <c r="A11" s="35" t="s">
        <v>57</v>
      </c>
      <c r="E11" s="39" t="s">
        <v>4274</v>
      </c>
    </row>
    <row r="12" spans="1:5" ht="127.5">
      <c r="A12" s="35" t="s">
        <v>58</v>
      </c>
      <c r="E12" s="41" t="s">
        <v>4335</v>
      </c>
    </row>
    <row r="13" spans="1:5" ht="12.75">
      <c r="A13" t="s">
        <v>60</v>
      </c>
      <c r="E13" s="39" t="s">
        <v>5</v>
      </c>
    </row>
    <row r="14" spans="1:16" ht="38.25">
      <c r="A14" t="s">
        <v>50</v>
      </c>
      <c s="34" t="s">
        <v>28</v>
      </c>
      <c s="34" t="s">
        <v>431</v>
      </c>
      <c s="35" t="s">
        <v>5</v>
      </c>
      <c s="6" t="s">
        <v>4336</v>
      </c>
      <c s="36" t="s">
        <v>214</v>
      </c>
      <c s="37">
        <v>1</v>
      </c>
      <c s="36">
        <v>0</v>
      </c>
      <c s="36">
        <f>ROUND(G14*H14,6)</f>
      </c>
      <c r="L14" s="38">
        <v>0</v>
      </c>
      <c s="32">
        <f>ROUND(ROUND(L14,2)*ROUND(G14,3),2)</f>
      </c>
      <c s="36" t="s">
        <v>56</v>
      </c>
      <c>
        <f>(M14*21)/100</f>
      </c>
      <c t="s">
        <v>28</v>
      </c>
    </row>
    <row r="15" spans="1:5" ht="51">
      <c r="A15" s="35" t="s">
        <v>57</v>
      </c>
      <c r="E15" s="39" t="s">
        <v>4337</v>
      </c>
    </row>
    <row r="16" spans="1:5" ht="25.5">
      <c r="A16" s="35" t="s">
        <v>58</v>
      </c>
      <c r="E16" s="40" t="s">
        <v>523</v>
      </c>
    </row>
    <row r="17" spans="1:5" ht="12.75">
      <c r="A17" t="s">
        <v>60</v>
      </c>
      <c r="E17" s="39" t="s">
        <v>5</v>
      </c>
    </row>
    <row r="18" spans="1:16" ht="38.25">
      <c r="A18" t="s">
        <v>50</v>
      </c>
      <c s="34" t="s">
        <v>26</v>
      </c>
      <c s="34" t="s">
        <v>511</v>
      </c>
      <c s="35" t="s">
        <v>5</v>
      </c>
      <c s="6" t="s">
        <v>4338</v>
      </c>
      <c s="36" t="s">
        <v>214</v>
      </c>
      <c s="37">
        <v>2</v>
      </c>
      <c s="36">
        <v>0</v>
      </c>
      <c s="36">
        <f>ROUND(G18*H18,6)</f>
      </c>
      <c r="L18" s="38">
        <v>0</v>
      </c>
      <c s="32">
        <f>ROUND(ROUND(L18,2)*ROUND(G18,3),2)</f>
      </c>
      <c s="36" t="s">
        <v>56</v>
      </c>
      <c>
        <f>(M18*21)/100</f>
      </c>
      <c t="s">
        <v>28</v>
      </c>
    </row>
    <row r="19" spans="1:5" ht="51">
      <c r="A19" s="35" t="s">
        <v>57</v>
      </c>
      <c r="E19" s="39" t="s">
        <v>4339</v>
      </c>
    </row>
    <row r="20" spans="1:5" ht="25.5">
      <c r="A20" s="35" t="s">
        <v>58</v>
      </c>
      <c r="E20" s="40" t="s">
        <v>2316</v>
      </c>
    </row>
    <row r="21" spans="1:5" ht="12.75">
      <c r="A21" t="s">
        <v>60</v>
      </c>
      <c r="E21" s="39" t="s">
        <v>5</v>
      </c>
    </row>
    <row r="22" spans="1:16" ht="38.25">
      <c r="A22" t="s">
        <v>50</v>
      </c>
      <c s="34" t="s">
        <v>70</v>
      </c>
      <c s="34" t="s">
        <v>3085</v>
      </c>
      <c s="35" t="s">
        <v>5</v>
      </c>
      <c s="6" t="s">
        <v>4340</v>
      </c>
      <c s="36" t="s">
        <v>214</v>
      </c>
      <c s="37">
        <v>1</v>
      </c>
      <c s="36">
        <v>0</v>
      </c>
      <c s="36">
        <f>ROUND(G22*H22,6)</f>
      </c>
      <c r="L22" s="38">
        <v>0</v>
      </c>
      <c s="32">
        <f>ROUND(ROUND(L22,2)*ROUND(G22,3),2)</f>
      </c>
      <c s="36" t="s">
        <v>56</v>
      </c>
      <c>
        <f>(M22*21)/100</f>
      </c>
      <c t="s">
        <v>28</v>
      </c>
    </row>
    <row r="23" spans="1:5" ht="38.25">
      <c r="A23" s="35" t="s">
        <v>57</v>
      </c>
      <c r="E23" s="39" t="s">
        <v>4341</v>
      </c>
    </row>
    <row r="24" spans="1:5" ht="25.5">
      <c r="A24" s="35" t="s">
        <v>58</v>
      </c>
      <c r="E24" s="40" t="s">
        <v>523</v>
      </c>
    </row>
    <row r="25" spans="1:5" ht="12.75">
      <c r="A25" t="s">
        <v>60</v>
      </c>
      <c r="E25" s="39" t="s">
        <v>5</v>
      </c>
    </row>
    <row r="26" spans="1:16" ht="38.25">
      <c r="A26" t="s">
        <v>50</v>
      </c>
      <c s="34" t="s">
        <v>75</v>
      </c>
      <c s="34" t="s">
        <v>517</v>
      </c>
      <c s="35" t="s">
        <v>5</v>
      </c>
      <c s="6" t="s">
        <v>518</v>
      </c>
      <c s="36" t="s">
        <v>214</v>
      </c>
      <c s="37">
        <v>4</v>
      </c>
      <c s="36">
        <v>0</v>
      </c>
      <c s="36">
        <f>ROUND(G26*H26,6)</f>
      </c>
      <c r="L26" s="38">
        <v>0</v>
      </c>
      <c s="32">
        <f>ROUND(ROUND(L26,2)*ROUND(G26,3),2)</f>
      </c>
      <c s="36" t="s">
        <v>178</v>
      </c>
      <c>
        <f>(M26*21)/100</f>
      </c>
      <c t="s">
        <v>28</v>
      </c>
    </row>
    <row r="27" spans="1:5" ht="38.25">
      <c r="A27" s="35" t="s">
        <v>57</v>
      </c>
      <c r="E27" s="39" t="s">
        <v>519</v>
      </c>
    </row>
    <row r="28" spans="1:5" ht="153">
      <c r="A28" s="35" t="s">
        <v>58</v>
      </c>
      <c r="E28" s="41" t="s">
        <v>4342</v>
      </c>
    </row>
    <row r="29" spans="1:5" ht="12.75">
      <c r="A29" t="s">
        <v>60</v>
      </c>
      <c r="E29" s="39" t="s">
        <v>5</v>
      </c>
    </row>
    <row r="30" spans="1:16" ht="38.25">
      <c r="A30" t="s">
        <v>50</v>
      </c>
      <c s="34" t="s">
        <v>27</v>
      </c>
      <c s="34" t="s">
        <v>3089</v>
      </c>
      <c s="35" t="s">
        <v>5</v>
      </c>
      <c s="6" t="s">
        <v>4343</v>
      </c>
      <c s="36" t="s">
        <v>214</v>
      </c>
      <c s="37">
        <v>1</v>
      </c>
      <c s="36">
        <v>0</v>
      </c>
      <c s="36">
        <f>ROUND(G30*H30,6)</f>
      </c>
      <c r="L30" s="38">
        <v>0</v>
      </c>
      <c s="32">
        <f>ROUND(ROUND(L30,2)*ROUND(G30,3),2)</f>
      </c>
      <c s="36" t="s">
        <v>56</v>
      </c>
      <c>
        <f>(M30*21)/100</f>
      </c>
      <c t="s">
        <v>28</v>
      </c>
    </row>
    <row r="31" spans="1:5" ht="38.25">
      <c r="A31" s="35" t="s">
        <v>57</v>
      </c>
      <c r="E31" s="39" t="s">
        <v>4344</v>
      </c>
    </row>
    <row r="32" spans="1:5" ht="25.5">
      <c r="A32" s="35" t="s">
        <v>58</v>
      </c>
      <c r="E32" s="40" t="s">
        <v>523</v>
      </c>
    </row>
    <row r="33" spans="1:5" ht="12.75">
      <c r="A33" t="s">
        <v>60</v>
      </c>
      <c r="E33" s="39" t="s">
        <v>5</v>
      </c>
    </row>
    <row r="34" spans="1:16" ht="38.25">
      <c r="A34" t="s">
        <v>50</v>
      </c>
      <c s="34" t="s">
        <v>84</v>
      </c>
      <c s="34" t="s">
        <v>1775</v>
      </c>
      <c s="35" t="s">
        <v>5</v>
      </c>
      <c s="6" t="s">
        <v>4345</v>
      </c>
      <c s="36" t="s">
        <v>214</v>
      </c>
      <c s="37">
        <v>1</v>
      </c>
      <c s="36">
        <v>0</v>
      </c>
      <c s="36">
        <f>ROUND(G34*H34,6)</f>
      </c>
      <c r="L34" s="38">
        <v>0</v>
      </c>
      <c s="32">
        <f>ROUND(ROUND(L34,2)*ROUND(G34,3),2)</f>
      </c>
      <c s="36" t="s">
        <v>56</v>
      </c>
      <c>
        <f>(M34*21)/100</f>
      </c>
      <c t="s">
        <v>28</v>
      </c>
    </row>
    <row r="35" spans="1:5" ht="51">
      <c r="A35" s="35" t="s">
        <v>57</v>
      </c>
      <c r="E35" s="39" t="s">
        <v>4346</v>
      </c>
    </row>
    <row r="36" spans="1:5" ht="25.5">
      <c r="A36" s="35" t="s">
        <v>58</v>
      </c>
      <c r="E36" s="40" t="s">
        <v>523</v>
      </c>
    </row>
    <row r="37" spans="1:5" ht="12.75">
      <c r="A37" t="s">
        <v>60</v>
      </c>
      <c r="E37" s="39" t="s">
        <v>5</v>
      </c>
    </row>
    <row r="38" spans="1:16" ht="38.25">
      <c r="A38" t="s">
        <v>50</v>
      </c>
      <c s="34" t="s">
        <v>89</v>
      </c>
      <c s="34" t="s">
        <v>1779</v>
      </c>
      <c s="35" t="s">
        <v>5</v>
      </c>
      <c s="6" t="s">
        <v>4347</v>
      </c>
      <c s="36" t="s">
        <v>214</v>
      </c>
      <c s="37">
        <v>1</v>
      </c>
      <c s="36">
        <v>0</v>
      </c>
      <c s="36">
        <f>ROUND(G38*H38,6)</f>
      </c>
      <c r="L38" s="38">
        <v>0</v>
      </c>
      <c s="32">
        <f>ROUND(ROUND(L38,2)*ROUND(G38,3),2)</f>
      </c>
      <c s="36" t="s">
        <v>56</v>
      </c>
      <c>
        <f>(M38*21)/100</f>
      </c>
      <c t="s">
        <v>28</v>
      </c>
    </row>
    <row r="39" spans="1:5" ht="38.25">
      <c r="A39" s="35" t="s">
        <v>57</v>
      </c>
      <c r="E39" s="39" t="s">
        <v>4348</v>
      </c>
    </row>
    <row r="40" spans="1:5" ht="25.5">
      <c r="A40" s="35" t="s">
        <v>58</v>
      </c>
      <c r="E40" s="40" t="s">
        <v>523</v>
      </c>
    </row>
    <row r="41" spans="1:5" ht="12.75">
      <c r="A41" t="s">
        <v>60</v>
      </c>
      <c r="E41" s="39" t="s">
        <v>5</v>
      </c>
    </row>
    <row r="42" spans="1:16" ht="38.25">
      <c r="A42" t="s">
        <v>50</v>
      </c>
      <c s="34" t="s">
        <v>94</v>
      </c>
      <c s="34" t="s">
        <v>2550</v>
      </c>
      <c s="35" t="s">
        <v>5</v>
      </c>
      <c s="6" t="s">
        <v>4349</v>
      </c>
      <c s="36" t="s">
        <v>214</v>
      </c>
      <c s="37">
        <v>1</v>
      </c>
      <c s="36">
        <v>0</v>
      </c>
      <c s="36">
        <f>ROUND(G42*H42,6)</f>
      </c>
      <c r="L42" s="38">
        <v>0</v>
      </c>
      <c s="32">
        <f>ROUND(ROUND(L42,2)*ROUND(G42,3),2)</f>
      </c>
      <c s="36" t="s">
        <v>56</v>
      </c>
      <c>
        <f>(M42*21)/100</f>
      </c>
      <c t="s">
        <v>28</v>
      </c>
    </row>
    <row r="43" spans="1:5" ht="38.25">
      <c r="A43" s="35" t="s">
        <v>57</v>
      </c>
      <c r="E43" s="39" t="s">
        <v>4350</v>
      </c>
    </row>
    <row r="44" spans="1:5" ht="25.5">
      <c r="A44" s="35" t="s">
        <v>58</v>
      </c>
      <c r="E44" s="40" t="s">
        <v>523</v>
      </c>
    </row>
    <row r="45" spans="1:5" ht="12.75">
      <c r="A45" t="s">
        <v>60</v>
      </c>
      <c r="E45" s="39" t="s">
        <v>5</v>
      </c>
    </row>
    <row r="46" spans="1:16" ht="38.25">
      <c r="A46" t="s">
        <v>50</v>
      </c>
      <c s="34" t="s">
        <v>99</v>
      </c>
      <c s="34" t="s">
        <v>2558</v>
      </c>
      <c s="35" t="s">
        <v>5</v>
      </c>
      <c s="6" t="s">
        <v>4351</v>
      </c>
      <c s="36" t="s">
        <v>214</v>
      </c>
      <c s="37">
        <v>1</v>
      </c>
      <c s="36">
        <v>0</v>
      </c>
      <c s="36">
        <f>ROUND(G46*H46,6)</f>
      </c>
      <c r="L46" s="38">
        <v>0</v>
      </c>
      <c s="32">
        <f>ROUND(ROUND(L46,2)*ROUND(G46,3),2)</f>
      </c>
      <c s="36" t="s">
        <v>56</v>
      </c>
      <c>
        <f>(M46*21)/100</f>
      </c>
      <c t="s">
        <v>28</v>
      </c>
    </row>
    <row r="47" spans="1:5" ht="38.25">
      <c r="A47" s="35" t="s">
        <v>57</v>
      </c>
      <c r="E47" s="39" t="s">
        <v>4352</v>
      </c>
    </row>
    <row r="48" spans="1:5" ht="12.75">
      <c r="A48" s="35" t="s">
        <v>58</v>
      </c>
      <c r="E48" s="40" t="s">
        <v>5</v>
      </c>
    </row>
    <row r="49" spans="1:5" ht="12.75">
      <c r="A49" t="s">
        <v>60</v>
      </c>
      <c r="E49" s="39" t="s">
        <v>5</v>
      </c>
    </row>
    <row r="50" spans="1:16" ht="38.25">
      <c r="A50" t="s">
        <v>50</v>
      </c>
      <c s="34" t="s">
        <v>105</v>
      </c>
      <c s="34" t="s">
        <v>2566</v>
      </c>
      <c s="35" t="s">
        <v>5</v>
      </c>
      <c s="6" t="s">
        <v>4353</v>
      </c>
      <c s="36" t="s">
        <v>214</v>
      </c>
      <c s="37">
        <v>2</v>
      </c>
      <c s="36">
        <v>0</v>
      </c>
      <c s="36">
        <f>ROUND(G50*H50,6)</f>
      </c>
      <c r="L50" s="38">
        <v>0</v>
      </c>
      <c s="32">
        <f>ROUND(ROUND(L50,2)*ROUND(G50,3),2)</f>
      </c>
      <c s="36" t="s">
        <v>56</v>
      </c>
      <c>
        <f>(M50*21)/100</f>
      </c>
      <c t="s">
        <v>28</v>
      </c>
    </row>
    <row r="51" spans="1:5" ht="38.25">
      <c r="A51" s="35" t="s">
        <v>57</v>
      </c>
      <c r="E51" s="39" t="s">
        <v>4354</v>
      </c>
    </row>
    <row r="52" spans="1:5" ht="12.75">
      <c r="A52" s="35" t="s">
        <v>58</v>
      </c>
      <c r="E52" s="40" t="s">
        <v>5</v>
      </c>
    </row>
    <row r="53" spans="1:5" ht="12.75">
      <c r="A53" t="s">
        <v>60</v>
      </c>
      <c r="E53" s="39" t="s">
        <v>5</v>
      </c>
    </row>
    <row r="54" spans="1:16" ht="12.75">
      <c r="A54" t="s">
        <v>50</v>
      </c>
      <c s="34" t="s">
        <v>111</v>
      </c>
      <c s="34" t="s">
        <v>4355</v>
      </c>
      <c s="35" t="s">
        <v>5</v>
      </c>
      <c s="6" t="s">
        <v>4356</v>
      </c>
      <c s="36" t="s">
        <v>214</v>
      </c>
      <c s="37">
        <v>1</v>
      </c>
      <c s="36">
        <v>0</v>
      </c>
      <c s="36">
        <f>ROUND(G54*H54,6)</f>
      </c>
      <c r="L54" s="38">
        <v>0</v>
      </c>
      <c s="32">
        <f>ROUND(ROUND(L54,2)*ROUND(G54,3),2)</f>
      </c>
      <c s="36" t="s">
        <v>178</v>
      </c>
      <c>
        <f>(M54*21)/100</f>
      </c>
      <c t="s">
        <v>28</v>
      </c>
    </row>
    <row r="55" spans="1:5" ht="12.75">
      <c r="A55" s="35" t="s">
        <v>57</v>
      </c>
      <c r="E55" s="39" t="s">
        <v>4356</v>
      </c>
    </row>
    <row r="56" spans="1:5" ht="76.5">
      <c r="A56" s="35" t="s">
        <v>58</v>
      </c>
      <c r="E56" s="41" t="s">
        <v>4357</v>
      </c>
    </row>
    <row r="57" spans="1:5" ht="12.75">
      <c r="A57" t="s">
        <v>60</v>
      </c>
      <c r="E57" s="39" t="s">
        <v>5</v>
      </c>
    </row>
    <row r="58" spans="1:16" ht="25.5">
      <c r="A58" t="s">
        <v>50</v>
      </c>
      <c s="34" t="s">
        <v>117</v>
      </c>
      <c s="34" t="s">
        <v>4358</v>
      </c>
      <c s="35" t="s">
        <v>5</v>
      </c>
      <c s="6" t="s">
        <v>4359</v>
      </c>
      <c s="36" t="s">
        <v>214</v>
      </c>
      <c s="37">
        <v>1</v>
      </c>
      <c s="36">
        <v>0</v>
      </c>
      <c s="36">
        <f>ROUND(G58*H58,6)</f>
      </c>
      <c r="L58" s="38">
        <v>0</v>
      </c>
      <c s="32">
        <f>ROUND(ROUND(L58,2)*ROUND(G58,3),2)</f>
      </c>
      <c s="36" t="s">
        <v>56</v>
      </c>
      <c>
        <f>(M58*21)/100</f>
      </c>
      <c t="s">
        <v>28</v>
      </c>
    </row>
    <row r="59" spans="1:5" ht="25.5">
      <c r="A59" s="35" t="s">
        <v>57</v>
      </c>
      <c r="E59" s="39" t="s">
        <v>4359</v>
      </c>
    </row>
    <row r="60" spans="1:5" ht="12.75">
      <c r="A60" s="35" t="s">
        <v>58</v>
      </c>
      <c r="E60" s="40" t="s">
        <v>5</v>
      </c>
    </row>
    <row r="61" spans="1:5" ht="12.75">
      <c r="A61" t="s">
        <v>60</v>
      </c>
      <c r="E61" s="39" t="s">
        <v>5</v>
      </c>
    </row>
    <row r="62" spans="1:16" ht="25.5">
      <c r="A62" t="s">
        <v>50</v>
      </c>
      <c s="34" t="s">
        <v>122</v>
      </c>
      <c s="34" t="s">
        <v>2427</v>
      </c>
      <c s="35" t="s">
        <v>5</v>
      </c>
      <c s="6" t="s">
        <v>2428</v>
      </c>
      <c s="36" t="s">
        <v>55</v>
      </c>
      <c s="37">
        <v>0.624</v>
      </c>
      <c s="36">
        <v>0</v>
      </c>
      <c s="36">
        <f>ROUND(G62*H62,6)</f>
      </c>
      <c r="L62" s="38">
        <v>0</v>
      </c>
      <c s="32">
        <f>ROUND(ROUND(L62,2)*ROUND(G62,3),2)</f>
      </c>
      <c s="36" t="s">
        <v>178</v>
      </c>
      <c>
        <f>(M62*21)/100</f>
      </c>
      <c t="s">
        <v>28</v>
      </c>
    </row>
    <row r="63" spans="1:5" ht="25.5">
      <c r="A63" s="35" t="s">
        <v>57</v>
      </c>
      <c r="E63" s="39" t="s">
        <v>2428</v>
      </c>
    </row>
    <row r="64" spans="1:5" ht="12.75">
      <c r="A64" s="35" t="s">
        <v>58</v>
      </c>
      <c r="E64" s="40" t="s">
        <v>5</v>
      </c>
    </row>
    <row r="65" spans="1:5" ht="12.75">
      <c r="A65" t="s">
        <v>60</v>
      </c>
      <c r="E65" s="39" t="s">
        <v>5</v>
      </c>
    </row>
    <row r="66" spans="1:16" ht="38.25">
      <c r="A66" t="s">
        <v>50</v>
      </c>
      <c s="34" t="s">
        <v>127</v>
      </c>
      <c s="34" t="s">
        <v>2430</v>
      </c>
      <c s="35" t="s">
        <v>5</v>
      </c>
      <c s="6" t="s">
        <v>2431</v>
      </c>
      <c s="36" t="s">
        <v>55</v>
      </c>
      <c s="37">
        <v>0.624</v>
      </c>
      <c s="36">
        <v>0</v>
      </c>
      <c s="36">
        <f>ROUND(G66*H66,6)</f>
      </c>
      <c r="L66" s="38">
        <v>0</v>
      </c>
      <c s="32">
        <f>ROUND(ROUND(L66,2)*ROUND(G66,3),2)</f>
      </c>
      <c s="36" t="s">
        <v>178</v>
      </c>
      <c>
        <f>(M66*21)/100</f>
      </c>
      <c t="s">
        <v>28</v>
      </c>
    </row>
    <row r="67" spans="1:5" ht="38.25">
      <c r="A67" s="35" t="s">
        <v>57</v>
      </c>
      <c r="E67" s="39" t="s">
        <v>2432</v>
      </c>
    </row>
    <row r="68" spans="1:5" ht="12.75">
      <c r="A68" s="35" t="s">
        <v>58</v>
      </c>
      <c r="E68" s="40" t="s">
        <v>5</v>
      </c>
    </row>
    <row r="69" spans="1:5" ht="12.75">
      <c r="A69" t="s">
        <v>60</v>
      </c>
      <c r="E69" s="39" t="s">
        <v>5</v>
      </c>
    </row>
    <row r="70" spans="1:13" ht="12.75">
      <c r="A70" t="s">
        <v>47</v>
      </c>
      <c r="C70" s="31" t="s">
        <v>4360</v>
      </c>
      <c r="E70" s="33" t="s">
        <v>4361</v>
      </c>
      <c r="J70" s="32">
        <f>0</f>
      </c>
      <c s="32">
        <f>0</f>
      </c>
      <c s="32">
        <f>0+L71+L75+L79+L83+L87+L91+L95+L99+L103+L107+L111+L115+L119+L123+L127+L131+L135+L139+L143</f>
      </c>
      <c s="32">
        <f>0+M71+M75+M79+M83+M87+M91+M95+M99+M103+M107+M111+M115+M119+M123+M127+M131+M135+M139+M143</f>
      </c>
    </row>
    <row r="71" spans="1:16" ht="12.75">
      <c r="A71" t="s">
        <v>50</v>
      </c>
      <c s="34" t="s">
        <v>211</v>
      </c>
      <c s="34" t="s">
        <v>4355</v>
      </c>
      <c s="35" t="s">
        <v>5</v>
      </c>
      <c s="6" t="s">
        <v>4356</v>
      </c>
      <c s="36" t="s">
        <v>214</v>
      </c>
      <c s="37">
        <v>3</v>
      </c>
      <c s="36">
        <v>0</v>
      </c>
      <c s="36">
        <f>ROUND(G71*H71,6)</f>
      </c>
      <c r="L71" s="38">
        <v>0</v>
      </c>
      <c s="32">
        <f>ROUND(ROUND(L71,2)*ROUND(G71,3),2)</f>
      </c>
      <c s="36" t="s">
        <v>178</v>
      </c>
      <c>
        <f>(M71*21)/100</f>
      </c>
      <c t="s">
        <v>28</v>
      </c>
    </row>
    <row r="72" spans="1:5" ht="12.75">
      <c r="A72" s="35" t="s">
        <v>57</v>
      </c>
      <c r="E72" s="39" t="s">
        <v>4356</v>
      </c>
    </row>
    <row r="73" spans="1:5" ht="127.5">
      <c r="A73" s="35" t="s">
        <v>58</v>
      </c>
      <c r="E73" s="41" t="s">
        <v>4362</v>
      </c>
    </row>
    <row r="74" spans="1:5" ht="12.75">
      <c r="A74" t="s">
        <v>60</v>
      </c>
      <c r="E74" s="39" t="s">
        <v>5</v>
      </c>
    </row>
    <row r="75" spans="1:16" ht="25.5">
      <c r="A75" t="s">
        <v>50</v>
      </c>
      <c s="34" t="s">
        <v>215</v>
      </c>
      <c s="34" t="s">
        <v>4363</v>
      </c>
      <c s="35" t="s">
        <v>5</v>
      </c>
      <c s="6" t="s">
        <v>4364</v>
      </c>
      <c s="36" t="s">
        <v>214</v>
      </c>
      <c s="37">
        <v>3</v>
      </c>
      <c s="36">
        <v>0</v>
      </c>
      <c s="36">
        <f>ROUND(G75*H75,6)</f>
      </c>
      <c r="L75" s="38">
        <v>0</v>
      </c>
      <c s="32">
        <f>ROUND(ROUND(L75,2)*ROUND(G75,3),2)</f>
      </c>
      <c s="36" t="s">
        <v>56</v>
      </c>
      <c>
        <f>(M75*21)/100</f>
      </c>
      <c t="s">
        <v>28</v>
      </c>
    </row>
    <row r="76" spans="1:5" ht="25.5">
      <c r="A76" s="35" t="s">
        <v>57</v>
      </c>
      <c r="E76" s="39" t="s">
        <v>4364</v>
      </c>
    </row>
    <row r="77" spans="1:5" ht="12.75">
      <c r="A77" s="35" t="s">
        <v>58</v>
      </c>
      <c r="E77" s="40" t="s">
        <v>5</v>
      </c>
    </row>
    <row r="78" spans="1:5" ht="12.75">
      <c r="A78" t="s">
        <v>60</v>
      </c>
      <c r="E78" s="39" t="s">
        <v>5</v>
      </c>
    </row>
    <row r="79" spans="1:16" ht="38.25">
      <c r="A79" t="s">
        <v>50</v>
      </c>
      <c s="34" t="s">
        <v>218</v>
      </c>
      <c s="34" t="s">
        <v>4268</v>
      </c>
      <c s="35" t="s">
        <v>5</v>
      </c>
      <c s="6" t="s">
        <v>4269</v>
      </c>
      <c s="36" t="s">
        <v>214</v>
      </c>
      <c s="37">
        <v>4</v>
      </c>
      <c s="36">
        <v>0</v>
      </c>
      <c s="36">
        <f>ROUND(G79*H79,6)</f>
      </c>
      <c r="L79" s="38">
        <v>0</v>
      </c>
      <c s="32">
        <f>ROUND(ROUND(L79,2)*ROUND(G79,3),2)</f>
      </c>
      <c s="36" t="s">
        <v>178</v>
      </c>
      <c>
        <f>(M79*21)/100</f>
      </c>
      <c t="s">
        <v>28</v>
      </c>
    </row>
    <row r="80" spans="1:5" ht="38.25">
      <c r="A80" s="35" t="s">
        <v>57</v>
      </c>
      <c r="E80" s="39" t="s">
        <v>4270</v>
      </c>
    </row>
    <row r="81" spans="1:5" ht="153">
      <c r="A81" s="35" t="s">
        <v>58</v>
      </c>
      <c r="E81" s="41" t="s">
        <v>4365</v>
      </c>
    </row>
    <row r="82" spans="1:5" ht="12.75">
      <c r="A82" t="s">
        <v>60</v>
      </c>
      <c r="E82" s="39" t="s">
        <v>5</v>
      </c>
    </row>
    <row r="83" spans="1:16" ht="38.25">
      <c r="A83" t="s">
        <v>50</v>
      </c>
      <c s="34" t="s">
        <v>221</v>
      </c>
      <c s="34" t="s">
        <v>4366</v>
      </c>
      <c s="35" t="s">
        <v>5</v>
      </c>
      <c s="6" t="s">
        <v>4367</v>
      </c>
      <c s="36" t="s">
        <v>214</v>
      </c>
      <c s="37">
        <v>2</v>
      </c>
      <c s="36">
        <v>0</v>
      </c>
      <c s="36">
        <f>ROUND(G83*H83,6)</f>
      </c>
      <c r="L83" s="38">
        <v>0</v>
      </c>
      <c s="32">
        <f>ROUND(ROUND(L83,2)*ROUND(G83,3),2)</f>
      </c>
      <c s="36" t="s">
        <v>56</v>
      </c>
      <c>
        <f>(M83*21)/100</f>
      </c>
      <c t="s">
        <v>28</v>
      </c>
    </row>
    <row r="84" spans="1:5" ht="51">
      <c r="A84" s="35" t="s">
        <v>57</v>
      </c>
      <c r="E84" s="39" t="s">
        <v>4368</v>
      </c>
    </row>
    <row r="85" spans="1:5" ht="12.75">
      <c r="A85" s="35" t="s">
        <v>58</v>
      </c>
      <c r="E85" s="40" t="s">
        <v>5</v>
      </c>
    </row>
    <row r="86" spans="1:5" ht="12.75">
      <c r="A86" t="s">
        <v>60</v>
      </c>
      <c r="E86" s="39" t="s">
        <v>5</v>
      </c>
    </row>
    <row r="87" spans="1:16" ht="38.25">
      <c r="A87" t="s">
        <v>50</v>
      </c>
      <c s="34" t="s">
        <v>224</v>
      </c>
      <c s="34" t="s">
        <v>4369</v>
      </c>
      <c s="35" t="s">
        <v>5</v>
      </c>
      <c s="6" t="s">
        <v>4370</v>
      </c>
      <c s="36" t="s">
        <v>214</v>
      </c>
      <c s="37">
        <v>1</v>
      </c>
      <c s="36">
        <v>0</v>
      </c>
      <c s="36">
        <f>ROUND(G87*H87,6)</f>
      </c>
      <c r="L87" s="38">
        <v>0</v>
      </c>
      <c s="32">
        <f>ROUND(ROUND(L87,2)*ROUND(G87,3),2)</f>
      </c>
      <c s="36" t="s">
        <v>56</v>
      </c>
      <c>
        <f>(M87*21)/100</f>
      </c>
      <c t="s">
        <v>28</v>
      </c>
    </row>
    <row r="88" spans="1:5" ht="51">
      <c r="A88" s="35" t="s">
        <v>57</v>
      </c>
      <c r="E88" s="39" t="s">
        <v>4371</v>
      </c>
    </row>
    <row r="89" spans="1:5" ht="12.75">
      <c r="A89" s="35" t="s">
        <v>58</v>
      </c>
      <c r="E89" s="40" t="s">
        <v>5</v>
      </c>
    </row>
    <row r="90" spans="1:5" ht="12.75">
      <c r="A90" t="s">
        <v>60</v>
      </c>
      <c r="E90" s="39" t="s">
        <v>5</v>
      </c>
    </row>
    <row r="91" spans="1:16" ht="38.25">
      <c r="A91" t="s">
        <v>50</v>
      </c>
      <c s="34" t="s">
        <v>227</v>
      </c>
      <c s="34" t="s">
        <v>4372</v>
      </c>
      <c s="35" t="s">
        <v>5</v>
      </c>
      <c s="6" t="s">
        <v>4373</v>
      </c>
      <c s="36" t="s">
        <v>214</v>
      </c>
      <c s="37">
        <v>1</v>
      </c>
      <c s="36">
        <v>0</v>
      </c>
      <c s="36">
        <f>ROUND(G91*H91,6)</f>
      </c>
      <c r="L91" s="38">
        <v>0</v>
      </c>
      <c s="32">
        <f>ROUND(ROUND(L91,2)*ROUND(G91,3),2)</f>
      </c>
      <c s="36" t="s">
        <v>56</v>
      </c>
      <c>
        <f>(M91*21)/100</f>
      </c>
      <c t="s">
        <v>28</v>
      </c>
    </row>
    <row r="92" spans="1:5" ht="51">
      <c r="A92" s="35" t="s">
        <v>57</v>
      </c>
      <c r="E92" s="39" t="s">
        <v>4374</v>
      </c>
    </row>
    <row r="93" spans="1:5" ht="12.75">
      <c r="A93" s="35" t="s">
        <v>58</v>
      </c>
      <c r="E93" s="40" t="s">
        <v>5</v>
      </c>
    </row>
    <row r="94" spans="1:5" ht="12.75">
      <c r="A94" t="s">
        <v>60</v>
      </c>
      <c r="E94" s="39" t="s">
        <v>5</v>
      </c>
    </row>
    <row r="95" spans="1:16" ht="38.25">
      <c r="A95" t="s">
        <v>50</v>
      </c>
      <c s="34" t="s">
        <v>230</v>
      </c>
      <c s="34" t="s">
        <v>4375</v>
      </c>
      <c s="35" t="s">
        <v>5</v>
      </c>
      <c s="6" t="s">
        <v>4269</v>
      </c>
      <c s="36" t="s">
        <v>214</v>
      </c>
      <c s="37">
        <v>4</v>
      </c>
      <c s="36">
        <v>0</v>
      </c>
      <c s="36">
        <f>ROUND(G95*H95,6)</f>
      </c>
      <c r="L95" s="38">
        <v>0</v>
      </c>
      <c s="32">
        <f>ROUND(ROUND(L95,2)*ROUND(G95,3),2)</f>
      </c>
      <c s="36" t="s">
        <v>178</v>
      </c>
      <c>
        <f>(M95*21)/100</f>
      </c>
      <c t="s">
        <v>28</v>
      </c>
    </row>
    <row r="96" spans="1:5" ht="38.25">
      <c r="A96" s="35" t="s">
        <v>57</v>
      </c>
      <c r="E96" s="39" t="s">
        <v>4376</v>
      </c>
    </row>
    <row r="97" spans="1:5" ht="191.25">
      <c r="A97" s="35" t="s">
        <v>58</v>
      </c>
      <c r="E97" s="41" t="s">
        <v>4377</v>
      </c>
    </row>
    <row r="98" spans="1:5" ht="12.75">
      <c r="A98" t="s">
        <v>60</v>
      </c>
      <c r="E98" s="39" t="s">
        <v>5</v>
      </c>
    </row>
    <row r="99" spans="1:16" ht="38.25">
      <c r="A99" t="s">
        <v>50</v>
      </c>
      <c s="34" t="s">
        <v>233</v>
      </c>
      <c s="34" t="s">
        <v>4378</v>
      </c>
      <c s="35" t="s">
        <v>5</v>
      </c>
      <c s="6" t="s">
        <v>4379</v>
      </c>
      <c s="36" t="s">
        <v>214</v>
      </c>
      <c s="37">
        <v>2</v>
      </c>
      <c s="36">
        <v>0</v>
      </c>
      <c s="36">
        <f>ROUND(G99*H99,6)</f>
      </c>
      <c r="L99" s="38">
        <v>0</v>
      </c>
      <c s="32">
        <f>ROUND(ROUND(L99,2)*ROUND(G99,3),2)</f>
      </c>
      <c s="36" t="s">
        <v>56</v>
      </c>
      <c>
        <f>(M99*21)/100</f>
      </c>
      <c t="s">
        <v>28</v>
      </c>
    </row>
    <row r="100" spans="1:5" ht="51">
      <c r="A100" s="35" t="s">
        <v>57</v>
      </c>
      <c r="E100" s="39" t="s">
        <v>4380</v>
      </c>
    </row>
    <row r="101" spans="1:5" ht="25.5">
      <c r="A101" s="35" t="s">
        <v>58</v>
      </c>
      <c r="E101" s="40" t="s">
        <v>4381</v>
      </c>
    </row>
    <row r="102" spans="1:5" ht="12.75">
      <c r="A102" t="s">
        <v>60</v>
      </c>
      <c r="E102" s="39" t="s">
        <v>5</v>
      </c>
    </row>
    <row r="103" spans="1:16" ht="38.25">
      <c r="A103" t="s">
        <v>50</v>
      </c>
      <c s="34" t="s">
        <v>237</v>
      </c>
      <c s="34" t="s">
        <v>4382</v>
      </c>
      <c s="35" t="s">
        <v>5</v>
      </c>
      <c s="6" t="s">
        <v>4383</v>
      </c>
      <c s="36" t="s">
        <v>214</v>
      </c>
      <c s="37">
        <v>1</v>
      </c>
      <c s="36">
        <v>0</v>
      </c>
      <c s="36">
        <f>ROUND(G103*H103,6)</f>
      </c>
      <c r="L103" s="38">
        <v>0</v>
      </c>
      <c s="32">
        <f>ROUND(ROUND(L103,2)*ROUND(G103,3),2)</f>
      </c>
      <c s="36" t="s">
        <v>56</v>
      </c>
      <c>
        <f>(M103*21)/100</f>
      </c>
      <c t="s">
        <v>28</v>
      </c>
    </row>
    <row r="104" spans="1:5" ht="51">
      <c r="A104" s="35" t="s">
        <v>57</v>
      </c>
      <c r="E104" s="39" t="s">
        <v>4384</v>
      </c>
    </row>
    <row r="105" spans="1:5" ht="12.75">
      <c r="A105" s="35" t="s">
        <v>58</v>
      </c>
      <c r="E105" s="40" t="s">
        <v>5</v>
      </c>
    </row>
    <row r="106" spans="1:5" ht="12.75">
      <c r="A106" t="s">
        <v>60</v>
      </c>
      <c r="E106" s="39" t="s">
        <v>5</v>
      </c>
    </row>
    <row r="107" spans="1:16" ht="38.25">
      <c r="A107" t="s">
        <v>50</v>
      </c>
      <c s="34" t="s">
        <v>240</v>
      </c>
      <c s="34" t="s">
        <v>4385</v>
      </c>
      <c s="35" t="s">
        <v>5</v>
      </c>
      <c s="6" t="s">
        <v>4386</v>
      </c>
      <c s="36" t="s">
        <v>214</v>
      </c>
      <c s="37">
        <v>1</v>
      </c>
      <c s="36">
        <v>0</v>
      </c>
      <c s="36">
        <f>ROUND(G107*H107,6)</f>
      </c>
      <c r="L107" s="38">
        <v>0</v>
      </c>
      <c s="32">
        <f>ROUND(ROUND(L107,2)*ROUND(G107,3),2)</f>
      </c>
      <c s="36" t="s">
        <v>56</v>
      </c>
      <c>
        <f>(M107*21)/100</f>
      </c>
      <c t="s">
        <v>28</v>
      </c>
    </row>
    <row r="108" spans="1:5" ht="51">
      <c r="A108" s="35" t="s">
        <v>57</v>
      </c>
      <c r="E108" s="39" t="s">
        <v>4387</v>
      </c>
    </row>
    <row r="109" spans="1:5" ht="12.75">
      <c r="A109" s="35" t="s">
        <v>58</v>
      </c>
      <c r="E109" s="40" t="s">
        <v>5</v>
      </c>
    </row>
    <row r="110" spans="1:5" ht="12.75">
      <c r="A110" t="s">
        <v>60</v>
      </c>
      <c r="E110" s="39" t="s">
        <v>5</v>
      </c>
    </row>
    <row r="111" spans="1:16" ht="38.25">
      <c r="A111" t="s">
        <v>50</v>
      </c>
      <c s="34" t="s">
        <v>243</v>
      </c>
      <c s="34" t="s">
        <v>4388</v>
      </c>
      <c s="35" t="s">
        <v>5</v>
      </c>
      <c s="6" t="s">
        <v>4269</v>
      </c>
      <c s="36" t="s">
        <v>214</v>
      </c>
      <c s="37">
        <v>18</v>
      </c>
      <c s="36">
        <v>0</v>
      </c>
      <c s="36">
        <f>ROUND(G111*H111,6)</f>
      </c>
      <c r="L111" s="38">
        <v>0</v>
      </c>
      <c s="32">
        <f>ROUND(ROUND(L111,2)*ROUND(G111,3),2)</f>
      </c>
      <c s="36" t="s">
        <v>178</v>
      </c>
      <c>
        <f>(M111*21)/100</f>
      </c>
      <c t="s">
        <v>28</v>
      </c>
    </row>
    <row r="112" spans="1:5" ht="38.25">
      <c r="A112" s="35" t="s">
        <v>57</v>
      </c>
      <c r="E112" s="39" t="s">
        <v>4389</v>
      </c>
    </row>
    <row r="113" spans="1:5" ht="318.75">
      <c r="A113" s="35" t="s">
        <v>58</v>
      </c>
      <c r="E113" s="41" t="s">
        <v>4390</v>
      </c>
    </row>
    <row r="114" spans="1:5" ht="12.75">
      <c r="A114" t="s">
        <v>60</v>
      </c>
      <c r="E114" s="39" t="s">
        <v>5</v>
      </c>
    </row>
    <row r="115" spans="1:16" ht="38.25">
      <c r="A115" t="s">
        <v>50</v>
      </c>
      <c s="34" t="s">
        <v>246</v>
      </c>
      <c s="34" t="s">
        <v>4391</v>
      </c>
      <c s="35" t="s">
        <v>5</v>
      </c>
      <c s="6" t="s">
        <v>4392</v>
      </c>
      <c s="36" t="s">
        <v>214</v>
      </c>
      <c s="37">
        <v>4</v>
      </c>
      <c s="36">
        <v>0</v>
      </c>
      <c s="36">
        <f>ROUND(G115*H115,6)</f>
      </c>
      <c r="L115" s="38">
        <v>0</v>
      </c>
      <c s="32">
        <f>ROUND(ROUND(L115,2)*ROUND(G115,3),2)</f>
      </c>
      <c s="36" t="s">
        <v>56</v>
      </c>
      <c>
        <f>(M115*21)/100</f>
      </c>
      <c t="s">
        <v>28</v>
      </c>
    </row>
    <row r="116" spans="1:5" ht="51">
      <c r="A116" s="35" t="s">
        <v>57</v>
      </c>
      <c r="E116" s="39" t="s">
        <v>4393</v>
      </c>
    </row>
    <row r="117" spans="1:5" ht="25.5">
      <c r="A117" s="35" t="s">
        <v>58</v>
      </c>
      <c r="E117" s="40" t="s">
        <v>4394</v>
      </c>
    </row>
    <row r="118" spans="1:5" ht="12.75">
      <c r="A118" t="s">
        <v>60</v>
      </c>
      <c r="E118" s="39" t="s">
        <v>5</v>
      </c>
    </row>
    <row r="119" spans="1:16" ht="38.25">
      <c r="A119" t="s">
        <v>50</v>
      </c>
      <c s="34" t="s">
        <v>249</v>
      </c>
      <c s="34" t="s">
        <v>4395</v>
      </c>
      <c s="35" t="s">
        <v>5</v>
      </c>
      <c s="6" t="s">
        <v>4396</v>
      </c>
      <c s="36" t="s">
        <v>214</v>
      </c>
      <c s="37">
        <v>1</v>
      </c>
      <c s="36">
        <v>0</v>
      </c>
      <c s="36">
        <f>ROUND(G119*H119,6)</f>
      </c>
      <c r="L119" s="38">
        <v>0</v>
      </c>
      <c s="32">
        <f>ROUND(ROUND(L119,2)*ROUND(G119,3),2)</f>
      </c>
      <c s="36" t="s">
        <v>56</v>
      </c>
      <c>
        <f>(M119*21)/100</f>
      </c>
      <c t="s">
        <v>28</v>
      </c>
    </row>
    <row r="120" spans="1:5" ht="38.25">
      <c r="A120" s="35" t="s">
        <v>57</v>
      </c>
      <c r="E120" s="39" t="s">
        <v>4397</v>
      </c>
    </row>
    <row r="121" spans="1:5" ht="25.5">
      <c r="A121" s="35" t="s">
        <v>58</v>
      </c>
      <c r="E121" s="40" t="s">
        <v>523</v>
      </c>
    </row>
    <row r="122" spans="1:5" ht="12.75">
      <c r="A122" t="s">
        <v>60</v>
      </c>
      <c r="E122" s="39" t="s">
        <v>5</v>
      </c>
    </row>
    <row r="123" spans="1:16" ht="38.25">
      <c r="A123" t="s">
        <v>50</v>
      </c>
      <c s="34" t="s">
        <v>252</v>
      </c>
      <c s="34" t="s">
        <v>4398</v>
      </c>
      <c s="35" t="s">
        <v>5</v>
      </c>
      <c s="6" t="s">
        <v>4399</v>
      </c>
      <c s="36" t="s">
        <v>214</v>
      </c>
      <c s="37">
        <v>3</v>
      </c>
      <c s="36">
        <v>0</v>
      </c>
      <c s="36">
        <f>ROUND(G123*H123,6)</f>
      </c>
      <c r="L123" s="38">
        <v>0</v>
      </c>
      <c s="32">
        <f>ROUND(ROUND(L123,2)*ROUND(G123,3),2)</f>
      </c>
      <c s="36" t="s">
        <v>56</v>
      </c>
      <c>
        <f>(M123*21)/100</f>
      </c>
      <c t="s">
        <v>28</v>
      </c>
    </row>
    <row r="124" spans="1:5" ht="38.25">
      <c r="A124" s="35" t="s">
        <v>57</v>
      </c>
      <c r="E124" s="39" t="s">
        <v>4400</v>
      </c>
    </row>
    <row r="125" spans="1:5" ht="25.5">
      <c r="A125" s="35" t="s">
        <v>58</v>
      </c>
      <c r="E125" s="40" t="s">
        <v>2374</v>
      </c>
    </row>
    <row r="126" spans="1:5" ht="12.75">
      <c r="A126" t="s">
        <v>60</v>
      </c>
      <c r="E126" s="39" t="s">
        <v>5</v>
      </c>
    </row>
    <row r="127" spans="1:16" ht="38.25">
      <c r="A127" t="s">
        <v>50</v>
      </c>
      <c s="34" t="s">
        <v>255</v>
      </c>
      <c s="34" t="s">
        <v>4401</v>
      </c>
      <c s="35" t="s">
        <v>5</v>
      </c>
      <c s="6" t="s">
        <v>4402</v>
      </c>
      <c s="36" t="s">
        <v>214</v>
      </c>
      <c s="37">
        <v>4</v>
      </c>
      <c s="36">
        <v>0</v>
      </c>
      <c s="36">
        <f>ROUND(G127*H127,6)</f>
      </c>
      <c r="L127" s="38">
        <v>0</v>
      </c>
      <c s="32">
        <f>ROUND(ROUND(L127,2)*ROUND(G127,3),2)</f>
      </c>
      <c s="36" t="s">
        <v>56</v>
      </c>
      <c>
        <f>(M127*21)/100</f>
      </c>
      <c t="s">
        <v>28</v>
      </c>
    </row>
    <row r="128" spans="1:5" ht="38.25">
      <c r="A128" s="35" t="s">
        <v>57</v>
      </c>
      <c r="E128" s="39" t="s">
        <v>4403</v>
      </c>
    </row>
    <row r="129" spans="1:5" ht="25.5">
      <c r="A129" s="35" t="s">
        <v>58</v>
      </c>
      <c r="E129" s="40" t="s">
        <v>4404</v>
      </c>
    </row>
    <row r="130" spans="1:5" ht="12.75">
      <c r="A130" t="s">
        <v>60</v>
      </c>
      <c r="E130" s="39" t="s">
        <v>5</v>
      </c>
    </row>
    <row r="131" spans="1:16" ht="38.25">
      <c r="A131" t="s">
        <v>50</v>
      </c>
      <c s="34" t="s">
        <v>261</v>
      </c>
      <c s="34" t="s">
        <v>4405</v>
      </c>
      <c s="35" t="s">
        <v>5</v>
      </c>
      <c s="6" t="s">
        <v>4406</v>
      </c>
      <c s="36" t="s">
        <v>214</v>
      </c>
      <c s="37">
        <v>1</v>
      </c>
      <c s="36">
        <v>0</v>
      </c>
      <c s="36">
        <f>ROUND(G131*H131,6)</f>
      </c>
      <c r="L131" s="38">
        <v>0</v>
      </c>
      <c s="32">
        <f>ROUND(ROUND(L131,2)*ROUND(G131,3),2)</f>
      </c>
      <c s="36" t="s">
        <v>56</v>
      </c>
      <c>
        <f>(M131*21)/100</f>
      </c>
      <c t="s">
        <v>28</v>
      </c>
    </row>
    <row r="132" spans="1:5" ht="38.25">
      <c r="A132" s="35" t="s">
        <v>57</v>
      </c>
      <c r="E132" s="39" t="s">
        <v>4407</v>
      </c>
    </row>
    <row r="133" spans="1:5" ht="25.5">
      <c r="A133" s="35" t="s">
        <v>58</v>
      </c>
      <c r="E133" s="40" t="s">
        <v>523</v>
      </c>
    </row>
    <row r="134" spans="1:5" ht="12.75">
      <c r="A134" t="s">
        <v>60</v>
      </c>
      <c r="E134" s="39" t="s">
        <v>5</v>
      </c>
    </row>
    <row r="135" spans="1:16" ht="38.25">
      <c r="A135" t="s">
        <v>50</v>
      </c>
      <c s="34" t="s">
        <v>264</v>
      </c>
      <c s="34" t="s">
        <v>4408</v>
      </c>
      <c s="35" t="s">
        <v>5</v>
      </c>
      <c s="6" t="s">
        <v>4409</v>
      </c>
      <c s="36" t="s">
        <v>214</v>
      </c>
      <c s="37">
        <v>1</v>
      </c>
      <c s="36">
        <v>0</v>
      </c>
      <c s="36">
        <f>ROUND(G135*H135,6)</f>
      </c>
      <c r="L135" s="38">
        <v>0</v>
      </c>
      <c s="32">
        <f>ROUND(ROUND(L135,2)*ROUND(G135,3),2)</f>
      </c>
      <c s="36" t="s">
        <v>56</v>
      </c>
      <c>
        <f>(M135*21)/100</f>
      </c>
      <c t="s">
        <v>28</v>
      </c>
    </row>
    <row r="136" spans="1:5" ht="38.25">
      <c r="A136" s="35" t="s">
        <v>57</v>
      </c>
      <c r="E136" s="39" t="s">
        <v>4410</v>
      </c>
    </row>
    <row r="137" spans="1:5" ht="25.5">
      <c r="A137" s="35" t="s">
        <v>58</v>
      </c>
      <c r="E137" s="40" t="s">
        <v>523</v>
      </c>
    </row>
    <row r="138" spans="1:5" ht="12.75">
      <c r="A138" t="s">
        <v>60</v>
      </c>
      <c r="E138" s="39" t="s">
        <v>5</v>
      </c>
    </row>
    <row r="139" spans="1:16" ht="25.5">
      <c r="A139" t="s">
        <v>50</v>
      </c>
      <c s="34" t="s">
        <v>267</v>
      </c>
      <c s="34" t="s">
        <v>2427</v>
      </c>
      <c s="35" t="s">
        <v>5</v>
      </c>
      <c s="6" t="s">
        <v>2428</v>
      </c>
      <c s="36" t="s">
        <v>55</v>
      </c>
      <c s="37">
        <v>1.243</v>
      </c>
      <c s="36">
        <v>0</v>
      </c>
      <c s="36">
        <f>ROUND(G139*H139,6)</f>
      </c>
      <c r="L139" s="38">
        <v>0</v>
      </c>
      <c s="32">
        <f>ROUND(ROUND(L139,2)*ROUND(G139,3),2)</f>
      </c>
      <c s="36" t="s">
        <v>178</v>
      </c>
      <c>
        <f>(M139*21)/100</f>
      </c>
      <c t="s">
        <v>28</v>
      </c>
    </row>
    <row r="140" spans="1:5" ht="25.5">
      <c r="A140" s="35" t="s">
        <v>57</v>
      </c>
      <c r="E140" s="39" t="s">
        <v>2428</v>
      </c>
    </row>
    <row r="141" spans="1:5" ht="12.75">
      <c r="A141" s="35" t="s">
        <v>58</v>
      </c>
      <c r="E141" s="40" t="s">
        <v>5</v>
      </c>
    </row>
    <row r="142" spans="1:5" ht="12.75">
      <c r="A142" t="s">
        <v>60</v>
      </c>
      <c r="E142" s="39" t="s">
        <v>5</v>
      </c>
    </row>
    <row r="143" spans="1:16" ht="38.25">
      <c r="A143" t="s">
        <v>50</v>
      </c>
      <c s="34" t="s">
        <v>271</v>
      </c>
      <c s="34" t="s">
        <v>2430</v>
      </c>
      <c s="35" t="s">
        <v>5</v>
      </c>
      <c s="6" t="s">
        <v>2431</v>
      </c>
      <c s="36" t="s">
        <v>55</v>
      </c>
      <c s="37">
        <v>1.243</v>
      </c>
      <c s="36">
        <v>0</v>
      </c>
      <c s="36">
        <f>ROUND(G143*H143,6)</f>
      </c>
      <c r="L143" s="38">
        <v>0</v>
      </c>
      <c s="32">
        <f>ROUND(ROUND(L143,2)*ROUND(G143,3),2)</f>
      </c>
      <c s="36" t="s">
        <v>178</v>
      </c>
      <c>
        <f>(M143*21)/100</f>
      </c>
      <c t="s">
        <v>28</v>
      </c>
    </row>
    <row r="144" spans="1:5" ht="38.25">
      <c r="A144" s="35" t="s">
        <v>57</v>
      </c>
      <c r="E144" s="39" t="s">
        <v>2432</v>
      </c>
    </row>
    <row r="145" spans="1:5" ht="12.75">
      <c r="A145" s="35" t="s">
        <v>58</v>
      </c>
      <c r="E145" s="40" t="s">
        <v>5</v>
      </c>
    </row>
    <row r="146" spans="1:5" ht="12.75">
      <c r="A146" t="s">
        <v>60</v>
      </c>
      <c r="E146" s="39" t="s">
        <v>5</v>
      </c>
    </row>
    <row r="147" spans="1:13" ht="12.75">
      <c r="A147" t="s">
        <v>47</v>
      </c>
      <c r="C147" s="31" t="s">
        <v>4411</v>
      </c>
      <c r="E147" s="33" t="s">
        <v>4412</v>
      </c>
      <c r="J147" s="32">
        <f>0</f>
      </c>
      <c s="32">
        <f>0</f>
      </c>
      <c s="32">
        <f>0+L148</f>
      </c>
      <c s="32">
        <f>0+M148</f>
      </c>
    </row>
    <row r="148" spans="1:16" ht="12.75">
      <c r="A148" t="s">
        <v>50</v>
      </c>
      <c s="34" t="s">
        <v>274</v>
      </c>
      <c s="34" t="s">
        <v>725</v>
      </c>
      <c s="35" t="s">
        <v>5</v>
      </c>
      <c s="6" t="s">
        <v>4413</v>
      </c>
      <c s="36" t="s">
        <v>727</v>
      </c>
      <c s="37">
        <v>32</v>
      </c>
      <c s="36">
        <v>0</v>
      </c>
      <c s="36">
        <f>ROUND(G148*H148,6)</f>
      </c>
      <c r="L148" s="38">
        <v>0</v>
      </c>
      <c s="32">
        <f>ROUND(ROUND(L148,2)*ROUND(G148,3),2)</f>
      </c>
      <c s="36" t="s">
        <v>56</v>
      </c>
      <c>
        <f>(M148*21)/100</f>
      </c>
      <c t="s">
        <v>28</v>
      </c>
    </row>
    <row r="149" spans="1:5" ht="12.75">
      <c r="A149" s="35" t="s">
        <v>57</v>
      </c>
      <c r="E149" s="39" t="s">
        <v>4413</v>
      </c>
    </row>
    <row r="150" spans="1:5" ht="63.75">
      <c r="A150" s="35" t="s">
        <v>58</v>
      </c>
      <c r="E150" s="41" t="s">
        <v>4414</v>
      </c>
    </row>
    <row r="151" spans="1:5" ht="12.75">
      <c r="A151" t="s">
        <v>60</v>
      </c>
      <c r="E1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132</v>
      </c>
      <c s="42">
        <f>Rekapitulace!C12</f>
      </c>
      <c s="20" t="s">
        <v>0</v>
      </c>
      <c t="s">
        <v>23</v>
      </c>
      <c t="s">
        <v>28</v>
      </c>
    </row>
    <row r="4" spans="1:16" ht="32" customHeight="1">
      <c r="A4" s="24" t="s">
        <v>20</v>
      </c>
      <c s="25" t="s">
        <v>29</v>
      </c>
      <c s="27" t="s">
        <v>132</v>
      </c>
      <c r="E4" s="26" t="s">
        <v>133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135</v>
      </c>
      <c r="E8" s="30" t="s">
        <v>133</v>
      </c>
      <c r="J8" s="29">
        <f>0+J9+J22</f>
      </c>
      <c s="29">
        <f>0+K9+K22</f>
      </c>
      <c s="29">
        <f>0+L9+L22</f>
      </c>
      <c s="29">
        <f>0+M9+M22</f>
      </c>
    </row>
    <row r="9" spans="1:13" ht="12.75">
      <c r="A9" t="s">
        <v>47</v>
      </c>
      <c r="C9" s="31" t="s">
        <v>136</v>
      </c>
      <c r="E9" s="33" t="s">
        <v>137</v>
      </c>
      <c r="J9" s="32">
        <f>0</f>
      </c>
      <c s="32">
        <f>0</f>
      </c>
      <c s="32">
        <f>0+L10+L14+L18</f>
      </c>
      <c s="32">
        <f>0+M10+M14+M18</f>
      </c>
    </row>
    <row r="10" spans="1:16" ht="12.75">
      <c r="A10" t="s">
        <v>50</v>
      </c>
      <c s="34" t="s">
        <v>51</v>
      </c>
      <c s="34" t="s">
        <v>138</v>
      </c>
      <c s="35" t="s">
        <v>5</v>
      </c>
      <c s="6" t="s">
        <v>139</v>
      </c>
      <c s="36" t="s">
        <v>140</v>
      </c>
      <c s="37">
        <v>1</v>
      </c>
      <c s="36">
        <v>0</v>
      </c>
      <c s="36">
        <f>ROUND(G10*H10,6)</f>
      </c>
      <c r="L10" s="38">
        <v>0</v>
      </c>
      <c s="32">
        <f>ROUND(ROUND(L10,2)*ROUND(G10,3),2)</f>
      </c>
      <c s="36" t="s">
        <v>56</v>
      </c>
      <c>
        <f>(M10*21)/100</f>
      </c>
      <c t="s">
        <v>28</v>
      </c>
    </row>
    <row r="11" spans="1:5" ht="12.75">
      <c r="A11" s="35" t="s">
        <v>57</v>
      </c>
      <c r="E11" s="39" t="s">
        <v>139</v>
      </c>
    </row>
    <row r="12" spans="1:5" ht="89.25">
      <c r="A12" s="35" t="s">
        <v>58</v>
      </c>
      <c r="E12" s="41" t="s">
        <v>141</v>
      </c>
    </row>
    <row r="13" spans="1:5" ht="12.75">
      <c r="A13" t="s">
        <v>60</v>
      </c>
      <c r="E13" s="39" t="s">
        <v>5</v>
      </c>
    </row>
    <row r="14" spans="1:16" ht="12.75">
      <c r="A14" t="s">
        <v>50</v>
      </c>
      <c s="34" t="s">
        <v>28</v>
      </c>
      <c s="34" t="s">
        <v>142</v>
      </c>
      <c s="35" t="s">
        <v>5</v>
      </c>
      <c s="6" t="s">
        <v>143</v>
      </c>
      <c s="36" t="s">
        <v>140</v>
      </c>
      <c s="37">
        <v>1</v>
      </c>
      <c s="36">
        <v>0</v>
      </c>
      <c s="36">
        <f>ROUND(G14*H14,6)</f>
      </c>
      <c r="L14" s="38">
        <v>0</v>
      </c>
      <c s="32">
        <f>ROUND(ROUND(L14,2)*ROUND(G14,3),2)</f>
      </c>
      <c s="36" t="s">
        <v>56</v>
      </c>
      <c>
        <f>(M14*21)/100</f>
      </c>
      <c t="s">
        <v>28</v>
      </c>
    </row>
    <row r="15" spans="1:5" ht="12.75">
      <c r="A15" s="35" t="s">
        <v>57</v>
      </c>
      <c r="E15" s="39" t="s">
        <v>143</v>
      </c>
    </row>
    <row r="16" spans="1:5" ht="51">
      <c r="A16" s="35" t="s">
        <v>58</v>
      </c>
      <c r="E16" s="41" t="s">
        <v>144</v>
      </c>
    </row>
    <row r="17" spans="1:5" ht="12.75">
      <c r="A17" t="s">
        <v>60</v>
      </c>
      <c r="E17" s="39" t="s">
        <v>5</v>
      </c>
    </row>
    <row r="18" spans="1:16" ht="12.75">
      <c r="A18" t="s">
        <v>50</v>
      </c>
      <c s="34" t="s">
        <v>26</v>
      </c>
      <c s="34" t="s">
        <v>145</v>
      </c>
      <c s="35" t="s">
        <v>5</v>
      </c>
      <c s="6" t="s">
        <v>146</v>
      </c>
      <c s="36" t="s">
        <v>140</v>
      </c>
      <c s="37">
        <v>1</v>
      </c>
      <c s="36">
        <v>0</v>
      </c>
      <c s="36">
        <f>ROUND(G18*H18,6)</f>
      </c>
      <c r="L18" s="38">
        <v>0</v>
      </c>
      <c s="32">
        <f>ROUND(ROUND(L18,2)*ROUND(G18,3),2)</f>
      </c>
      <c s="36" t="s">
        <v>56</v>
      </c>
      <c>
        <f>(M18*21)/100</f>
      </c>
      <c t="s">
        <v>28</v>
      </c>
    </row>
    <row r="19" spans="1:5" ht="12.75">
      <c r="A19" s="35" t="s">
        <v>57</v>
      </c>
      <c r="E19" s="39" t="s">
        <v>146</v>
      </c>
    </row>
    <row r="20" spans="1:5" ht="63.75">
      <c r="A20" s="35" t="s">
        <v>58</v>
      </c>
      <c r="E20" s="41" t="s">
        <v>147</v>
      </c>
    </row>
    <row r="21" spans="1:5" ht="12.75">
      <c r="A21" t="s">
        <v>60</v>
      </c>
      <c r="E21" s="39" t="s">
        <v>5</v>
      </c>
    </row>
    <row r="22" spans="1:13" ht="12.75">
      <c r="A22" t="s">
        <v>47</v>
      </c>
      <c r="C22" s="31" t="s">
        <v>148</v>
      </c>
      <c r="E22" s="33" t="s">
        <v>149</v>
      </c>
      <c r="J22" s="32">
        <f>0</f>
      </c>
      <c s="32">
        <f>0</f>
      </c>
      <c s="32">
        <f>0+L23+L27+L31+L35+L39+L43</f>
      </c>
      <c s="32">
        <f>0+M23+M27+M31+M35+M39+M43</f>
      </c>
    </row>
    <row r="23" spans="1:16" ht="12.75">
      <c r="A23" t="s">
        <v>50</v>
      </c>
      <c s="34" t="s">
        <v>75</v>
      </c>
      <c s="34" t="s">
        <v>150</v>
      </c>
      <c s="35" t="s">
        <v>5</v>
      </c>
      <c s="6" t="s">
        <v>151</v>
      </c>
      <c s="36" t="s">
        <v>140</v>
      </c>
      <c s="37">
        <v>1</v>
      </c>
      <c s="36">
        <v>0</v>
      </c>
      <c s="36">
        <f>ROUND(G23*H23,6)</f>
      </c>
      <c r="L23" s="38">
        <v>0</v>
      </c>
      <c s="32">
        <f>ROUND(ROUND(L23,2)*ROUND(G23,3),2)</f>
      </c>
      <c s="36" t="s">
        <v>56</v>
      </c>
      <c>
        <f>(M23*21)/100</f>
      </c>
      <c t="s">
        <v>28</v>
      </c>
    </row>
    <row r="24" spans="1:5" ht="12.75">
      <c r="A24" s="35" t="s">
        <v>57</v>
      </c>
      <c r="E24" s="39" t="s">
        <v>151</v>
      </c>
    </row>
    <row r="25" spans="1:5" ht="102">
      <c r="A25" s="35" t="s">
        <v>58</v>
      </c>
      <c r="E25" s="41" t="s">
        <v>152</v>
      </c>
    </row>
    <row r="26" spans="1:5" ht="12.75">
      <c r="A26" t="s">
        <v>60</v>
      </c>
      <c r="E26" s="39" t="s">
        <v>5</v>
      </c>
    </row>
    <row r="27" spans="1:16" ht="12.75">
      <c r="A27" t="s">
        <v>50</v>
      </c>
      <c s="34" t="s">
        <v>27</v>
      </c>
      <c s="34" t="s">
        <v>153</v>
      </c>
      <c s="35" t="s">
        <v>5</v>
      </c>
      <c s="6" t="s">
        <v>154</v>
      </c>
      <c s="36" t="s">
        <v>140</v>
      </c>
      <c s="37">
        <v>1</v>
      </c>
      <c s="36">
        <v>0</v>
      </c>
      <c s="36">
        <f>ROUND(G27*H27,6)</f>
      </c>
      <c r="L27" s="38">
        <v>0</v>
      </c>
      <c s="32">
        <f>ROUND(ROUND(L27,2)*ROUND(G27,3),2)</f>
      </c>
      <c s="36" t="s">
        <v>56</v>
      </c>
      <c>
        <f>(M27*21)/100</f>
      </c>
      <c t="s">
        <v>28</v>
      </c>
    </row>
    <row r="28" spans="1:5" ht="12.75">
      <c r="A28" s="35" t="s">
        <v>57</v>
      </c>
      <c r="E28" s="39" t="s">
        <v>154</v>
      </c>
    </row>
    <row r="29" spans="1:5" ht="76.5">
      <c r="A29" s="35" t="s">
        <v>58</v>
      </c>
      <c r="E29" s="41" t="s">
        <v>155</v>
      </c>
    </row>
    <row r="30" spans="1:5" ht="12.75">
      <c r="A30" t="s">
        <v>60</v>
      </c>
      <c r="E30" s="39" t="s">
        <v>5</v>
      </c>
    </row>
    <row r="31" spans="1:16" ht="12.75">
      <c r="A31" t="s">
        <v>50</v>
      </c>
      <c s="34" t="s">
        <v>84</v>
      </c>
      <c s="34" t="s">
        <v>156</v>
      </c>
      <c s="35" t="s">
        <v>5</v>
      </c>
      <c s="6" t="s">
        <v>157</v>
      </c>
      <c s="36" t="s">
        <v>140</v>
      </c>
      <c s="37">
        <v>1</v>
      </c>
      <c s="36">
        <v>0</v>
      </c>
      <c s="36">
        <f>ROUND(G31*H31,6)</f>
      </c>
      <c r="L31" s="38">
        <v>0</v>
      </c>
      <c s="32">
        <f>ROUND(ROUND(L31,2)*ROUND(G31,3),2)</f>
      </c>
      <c s="36" t="s">
        <v>56</v>
      </c>
      <c>
        <f>(M31*21)/100</f>
      </c>
      <c t="s">
        <v>28</v>
      </c>
    </row>
    <row r="32" spans="1:5" ht="12.75">
      <c r="A32" s="35" t="s">
        <v>57</v>
      </c>
      <c r="E32" s="39" t="s">
        <v>157</v>
      </c>
    </row>
    <row r="33" spans="1:5" ht="63.75">
      <c r="A33" s="35" t="s">
        <v>58</v>
      </c>
      <c r="E33" s="41" t="s">
        <v>158</v>
      </c>
    </row>
    <row r="34" spans="1:5" ht="12.75">
      <c r="A34" t="s">
        <v>60</v>
      </c>
      <c r="E34" s="39" t="s">
        <v>5</v>
      </c>
    </row>
    <row r="35" spans="1:16" ht="12.75">
      <c r="A35" t="s">
        <v>50</v>
      </c>
      <c s="34" t="s">
        <v>89</v>
      </c>
      <c s="34" t="s">
        <v>159</v>
      </c>
      <c s="35" t="s">
        <v>5</v>
      </c>
      <c s="6" t="s">
        <v>160</v>
      </c>
      <c s="36" t="s">
        <v>140</v>
      </c>
      <c s="37">
        <v>1</v>
      </c>
      <c s="36">
        <v>0</v>
      </c>
      <c s="36">
        <f>ROUND(G35*H35,6)</f>
      </c>
      <c r="L35" s="38">
        <v>0</v>
      </c>
      <c s="32">
        <f>ROUND(ROUND(L35,2)*ROUND(G35,3),2)</f>
      </c>
      <c s="36" t="s">
        <v>56</v>
      </c>
      <c>
        <f>(M35*21)/100</f>
      </c>
      <c t="s">
        <v>28</v>
      </c>
    </row>
    <row r="36" spans="1:5" ht="12.75">
      <c r="A36" s="35" t="s">
        <v>57</v>
      </c>
      <c r="E36" s="39" t="s">
        <v>160</v>
      </c>
    </row>
    <row r="37" spans="1:5" ht="51">
      <c r="A37" s="35" t="s">
        <v>58</v>
      </c>
      <c r="E37" s="41" t="s">
        <v>161</v>
      </c>
    </row>
    <row r="38" spans="1:5" ht="12.75">
      <c r="A38" t="s">
        <v>60</v>
      </c>
      <c r="E38" s="39" t="s">
        <v>5</v>
      </c>
    </row>
    <row r="39" spans="1:16" ht="12.75">
      <c r="A39" t="s">
        <v>50</v>
      </c>
      <c s="34" t="s">
        <v>94</v>
      </c>
      <c s="34" t="s">
        <v>162</v>
      </c>
      <c s="35" t="s">
        <v>5</v>
      </c>
      <c s="6" t="s">
        <v>163</v>
      </c>
      <c s="36" t="s">
        <v>140</v>
      </c>
      <c s="37">
        <v>1</v>
      </c>
      <c s="36">
        <v>0</v>
      </c>
      <c s="36">
        <f>ROUND(G39*H39,6)</f>
      </c>
      <c r="L39" s="38">
        <v>0</v>
      </c>
      <c s="32">
        <f>ROUND(ROUND(L39,2)*ROUND(G39,3),2)</f>
      </c>
      <c s="36" t="s">
        <v>56</v>
      </c>
      <c>
        <f>(M39*21)/100</f>
      </c>
      <c t="s">
        <v>28</v>
      </c>
    </row>
    <row r="40" spans="1:5" ht="12.75">
      <c r="A40" s="35" t="s">
        <v>57</v>
      </c>
      <c r="E40" s="39" t="s">
        <v>163</v>
      </c>
    </row>
    <row r="41" spans="1:5" ht="102">
      <c r="A41" s="35" t="s">
        <v>58</v>
      </c>
      <c r="E41" s="41" t="s">
        <v>164</v>
      </c>
    </row>
    <row r="42" spans="1:5" ht="12.75">
      <c r="A42" t="s">
        <v>60</v>
      </c>
      <c r="E42" s="39" t="s">
        <v>5</v>
      </c>
    </row>
    <row r="43" spans="1:16" ht="12.75">
      <c r="A43" t="s">
        <v>50</v>
      </c>
      <c s="34" t="s">
        <v>99</v>
      </c>
      <c s="34" t="s">
        <v>165</v>
      </c>
      <c s="35" t="s">
        <v>5</v>
      </c>
      <c s="6" t="s">
        <v>166</v>
      </c>
      <c s="36" t="s">
        <v>140</v>
      </c>
      <c s="37">
        <v>1</v>
      </c>
      <c s="36">
        <v>0</v>
      </c>
      <c s="36">
        <f>ROUND(G43*H43,6)</f>
      </c>
      <c r="L43" s="38">
        <v>0</v>
      </c>
      <c s="32">
        <f>ROUND(ROUND(L43,2)*ROUND(G43,3),2)</f>
      </c>
      <c s="36" t="s">
        <v>56</v>
      </c>
      <c>
        <f>(M43*21)/100</f>
      </c>
      <c t="s">
        <v>28</v>
      </c>
    </row>
    <row r="44" spans="1:5" ht="12.75">
      <c r="A44" s="35" t="s">
        <v>57</v>
      </c>
      <c r="E44" s="39" t="s">
        <v>166</v>
      </c>
    </row>
    <row r="45" spans="1:5" ht="153">
      <c r="A45" s="35" t="s">
        <v>58</v>
      </c>
      <c r="E45" s="41" t="s">
        <v>167</v>
      </c>
    </row>
    <row r="46" spans="1:5" ht="12.75">
      <c r="A46" t="s">
        <v>60</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COUNTIFS(L8:L255,"=0",A8:A255,"P")+COUNTIFS(L8:L255,"",A8:A255,"P")+SUM(Q8:Q255)</f>
      </c>
    </row>
    <row r="8" spans="1:13" ht="12.75">
      <c r="A8" t="s">
        <v>45</v>
      </c>
      <c r="C8" s="28" t="s">
        <v>172</v>
      </c>
      <c r="E8" s="30" t="s">
        <v>171</v>
      </c>
      <c r="J8" s="29">
        <f>0+J9+J26+J131+J160+J193+J234</f>
      </c>
      <c s="29">
        <f>0+K9+K26+K131+K160+K193+K234</f>
      </c>
      <c s="29">
        <f>0+L9+L26+L131+L160+L193+L234</f>
      </c>
      <c s="29">
        <f>0+M9+M26+M131+M160+M193+M234</f>
      </c>
    </row>
    <row r="9" spans="1:13" ht="12.75">
      <c r="A9" t="s">
        <v>47</v>
      </c>
      <c r="C9" s="31" t="s">
        <v>173</v>
      </c>
      <c r="E9" s="33" t="s">
        <v>174</v>
      </c>
      <c r="J9" s="32">
        <f>0</f>
      </c>
      <c s="32">
        <f>0</f>
      </c>
      <c s="32">
        <f>0+L10+L14+L18+L22</f>
      </c>
      <c s="32">
        <f>0+M10+M14+M18+M22</f>
      </c>
    </row>
    <row r="10" spans="1:16" ht="25.5">
      <c r="A10" t="s">
        <v>50</v>
      </c>
      <c s="34" t="s">
        <v>51</v>
      </c>
      <c s="34" t="s">
        <v>175</v>
      </c>
      <c s="35" t="s">
        <v>5</v>
      </c>
      <c s="6" t="s">
        <v>176</v>
      </c>
      <c s="36" t="s">
        <v>177</v>
      </c>
      <c s="37">
        <v>100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100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6" ht="25.5">
      <c r="A18" t="s">
        <v>50</v>
      </c>
      <c s="34" t="s">
        <v>26</v>
      </c>
      <c s="34" t="s">
        <v>181</v>
      </c>
      <c s="35" t="s">
        <v>5</v>
      </c>
      <c s="6" t="s">
        <v>182</v>
      </c>
      <c s="36" t="s">
        <v>177</v>
      </c>
      <c s="37">
        <v>50</v>
      </c>
      <c s="36">
        <v>0</v>
      </c>
      <c s="36">
        <f>ROUND(G18*H18,6)</f>
      </c>
      <c r="L18" s="38">
        <v>0</v>
      </c>
      <c s="32">
        <f>ROUND(ROUND(L18,2)*ROUND(G18,3),2)</f>
      </c>
      <c s="36" t="s">
        <v>178</v>
      </c>
      <c>
        <f>(M18*21)/100</f>
      </c>
      <c t="s">
        <v>28</v>
      </c>
    </row>
    <row r="19" spans="1:5" ht="25.5">
      <c r="A19" s="35" t="s">
        <v>57</v>
      </c>
      <c r="E19" s="39" t="s">
        <v>182</v>
      </c>
    </row>
    <row r="20" spans="1:5" ht="12.75">
      <c r="A20" s="35" t="s">
        <v>58</v>
      </c>
      <c r="E20" s="40" t="s">
        <v>5</v>
      </c>
    </row>
    <row r="21" spans="1:5" ht="12.75">
      <c r="A21" t="s">
        <v>60</v>
      </c>
      <c r="E21" s="39" t="s">
        <v>5</v>
      </c>
    </row>
    <row r="22" spans="1:16" ht="25.5">
      <c r="A22" t="s">
        <v>50</v>
      </c>
      <c s="34" t="s">
        <v>70</v>
      </c>
      <c s="34" t="s">
        <v>183</v>
      </c>
      <c s="35" t="s">
        <v>5</v>
      </c>
      <c s="6" t="s">
        <v>184</v>
      </c>
      <c s="36" t="s">
        <v>177</v>
      </c>
      <c s="37">
        <v>50</v>
      </c>
      <c s="36">
        <v>0</v>
      </c>
      <c s="36">
        <f>ROUND(G22*H22,6)</f>
      </c>
      <c r="L22" s="38">
        <v>0</v>
      </c>
      <c s="32">
        <f>ROUND(ROUND(L22,2)*ROUND(G22,3),2)</f>
      </c>
      <c s="36" t="s">
        <v>178</v>
      </c>
      <c>
        <f>(M22*21)/100</f>
      </c>
      <c t="s">
        <v>28</v>
      </c>
    </row>
    <row r="23" spans="1:5" ht="25.5">
      <c r="A23" s="35" t="s">
        <v>57</v>
      </c>
      <c r="E23" s="39" t="s">
        <v>184</v>
      </c>
    </row>
    <row r="24" spans="1:5" ht="12.75">
      <c r="A24" s="35" t="s">
        <v>58</v>
      </c>
      <c r="E24" s="40" t="s">
        <v>5</v>
      </c>
    </row>
    <row r="25" spans="1:5" ht="12.75">
      <c r="A25" t="s">
        <v>60</v>
      </c>
      <c r="E25" s="39" t="s">
        <v>5</v>
      </c>
    </row>
    <row r="26" spans="1:13" ht="12.75">
      <c r="A26" t="s">
        <v>47</v>
      </c>
      <c r="C26" s="31" t="s">
        <v>185</v>
      </c>
      <c r="E26" s="33" t="s">
        <v>186</v>
      </c>
      <c r="J26" s="32">
        <f>0</f>
      </c>
      <c s="32">
        <f>0</f>
      </c>
      <c s="32">
        <f>0+L27+L31+L35+L39+L43+L47+L51+L55+L59+L63+L67+L71+L75+L79+L83+L87+L91+L95+L99+L103+L107+L111+L115+L119+L123+L127</f>
      </c>
      <c s="32">
        <f>0+M27+M31+M35+M39+M43+M47+M51+M55+M59+M63+M67+M71+M75+M79+M83+M87+M91+M95+M99+M103+M107+M111+M115+M119+M123+M127</f>
      </c>
    </row>
    <row r="27" spans="1:16" ht="12.75">
      <c r="A27" t="s">
        <v>50</v>
      </c>
      <c s="34" t="s">
        <v>75</v>
      </c>
      <c s="34" t="s">
        <v>187</v>
      </c>
      <c s="35" t="s">
        <v>5</v>
      </c>
      <c s="6" t="s">
        <v>188</v>
      </c>
      <c s="36" t="s">
        <v>177</v>
      </c>
      <c s="37">
        <v>22</v>
      </c>
      <c s="36">
        <v>0</v>
      </c>
      <c s="36">
        <f>ROUND(G27*H27,6)</f>
      </c>
      <c r="L27" s="38">
        <v>0</v>
      </c>
      <c s="32">
        <f>ROUND(ROUND(L27,2)*ROUND(G27,3),2)</f>
      </c>
      <c s="36" t="s">
        <v>56</v>
      </c>
      <c>
        <f>(M27*21)/100</f>
      </c>
      <c t="s">
        <v>28</v>
      </c>
    </row>
    <row r="28" spans="1:5" ht="12.75">
      <c r="A28" s="35" t="s">
        <v>57</v>
      </c>
      <c r="E28" s="39" t="s">
        <v>188</v>
      </c>
    </row>
    <row r="29" spans="1:5" ht="12.75">
      <c r="A29" s="35" t="s">
        <v>58</v>
      </c>
      <c r="E29" s="40" t="s">
        <v>5</v>
      </c>
    </row>
    <row r="30" spans="1:5" ht="12.75">
      <c r="A30" t="s">
        <v>60</v>
      </c>
      <c r="E30" s="39" t="s">
        <v>5</v>
      </c>
    </row>
    <row r="31" spans="1:16" ht="12.75">
      <c r="A31" t="s">
        <v>50</v>
      </c>
      <c s="34" t="s">
        <v>27</v>
      </c>
      <c s="34" t="s">
        <v>189</v>
      </c>
      <c s="35" t="s">
        <v>5</v>
      </c>
      <c s="6" t="s">
        <v>190</v>
      </c>
      <c s="36" t="s">
        <v>177</v>
      </c>
      <c s="37">
        <v>22</v>
      </c>
      <c s="36">
        <v>0</v>
      </c>
      <c s="36">
        <f>ROUND(G31*H31,6)</f>
      </c>
      <c r="L31" s="38">
        <v>0</v>
      </c>
      <c s="32">
        <f>ROUND(ROUND(L31,2)*ROUND(G31,3),2)</f>
      </c>
      <c s="36" t="s">
        <v>56</v>
      </c>
      <c>
        <f>(M31*21)/100</f>
      </c>
      <c t="s">
        <v>28</v>
      </c>
    </row>
    <row r="32" spans="1:5" ht="12.75">
      <c r="A32" s="35" t="s">
        <v>57</v>
      </c>
      <c r="E32" s="39" t="s">
        <v>190</v>
      </c>
    </row>
    <row r="33" spans="1:5" ht="12.75">
      <c r="A33" s="35" t="s">
        <v>58</v>
      </c>
      <c r="E33" s="40" t="s">
        <v>5</v>
      </c>
    </row>
    <row r="34" spans="1:5" ht="12.75">
      <c r="A34" t="s">
        <v>60</v>
      </c>
      <c r="E34" s="39" t="s">
        <v>5</v>
      </c>
    </row>
    <row r="35" spans="1:16" ht="25.5">
      <c r="A35" t="s">
        <v>50</v>
      </c>
      <c s="34" t="s">
        <v>84</v>
      </c>
      <c s="34" t="s">
        <v>191</v>
      </c>
      <c s="35" t="s">
        <v>5</v>
      </c>
      <c s="6" t="s">
        <v>192</v>
      </c>
      <c s="36" t="s">
        <v>177</v>
      </c>
      <c s="37">
        <v>1700</v>
      </c>
      <c s="36">
        <v>0</v>
      </c>
      <c s="36">
        <f>ROUND(G35*H35,6)</f>
      </c>
      <c r="L35" s="38">
        <v>0</v>
      </c>
      <c s="32">
        <f>ROUND(ROUND(L35,2)*ROUND(G35,3),2)</f>
      </c>
      <c s="36" t="s">
        <v>56</v>
      </c>
      <c>
        <f>(M35*21)/100</f>
      </c>
      <c t="s">
        <v>28</v>
      </c>
    </row>
    <row r="36" spans="1:5" ht="25.5">
      <c r="A36" s="35" t="s">
        <v>57</v>
      </c>
      <c r="E36" s="39" t="s">
        <v>192</v>
      </c>
    </row>
    <row r="37" spans="1:5" ht="12.75">
      <c r="A37" s="35" t="s">
        <v>58</v>
      </c>
      <c r="E37" s="40" t="s">
        <v>5</v>
      </c>
    </row>
    <row r="38" spans="1:5" ht="12.75">
      <c r="A38" t="s">
        <v>60</v>
      </c>
      <c r="E38" s="39" t="s">
        <v>5</v>
      </c>
    </row>
    <row r="39" spans="1:16" ht="12.75">
      <c r="A39" t="s">
        <v>50</v>
      </c>
      <c s="34" t="s">
        <v>89</v>
      </c>
      <c s="34" t="s">
        <v>193</v>
      </c>
      <c s="35" t="s">
        <v>5</v>
      </c>
      <c s="6" t="s">
        <v>194</v>
      </c>
      <c s="36" t="s">
        <v>177</v>
      </c>
      <c s="37">
        <v>1700</v>
      </c>
      <c s="36">
        <v>0</v>
      </c>
      <c s="36">
        <f>ROUND(G39*H39,6)</f>
      </c>
      <c r="L39" s="38">
        <v>0</v>
      </c>
      <c s="32">
        <f>ROUND(ROUND(L39,2)*ROUND(G39,3),2)</f>
      </c>
      <c s="36" t="s">
        <v>178</v>
      </c>
      <c>
        <f>(M39*21)/100</f>
      </c>
      <c t="s">
        <v>28</v>
      </c>
    </row>
    <row r="40" spans="1:5" ht="12.75">
      <c r="A40" s="35" t="s">
        <v>57</v>
      </c>
      <c r="E40" s="39" t="s">
        <v>194</v>
      </c>
    </row>
    <row r="41" spans="1:5" ht="25.5">
      <c r="A41" s="35" t="s">
        <v>58</v>
      </c>
      <c r="E41" s="40" t="s">
        <v>195</v>
      </c>
    </row>
    <row r="42" spans="1:5" ht="12.75">
      <c r="A42" t="s">
        <v>60</v>
      </c>
      <c r="E42" s="39" t="s">
        <v>5</v>
      </c>
    </row>
    <row r="43" spans="1:16" ht="12.75">
      <c r="A43" t="s">
        <v>50</v>
      </c>
      <c s="34" t="s">
        <v>94</v>
      </c>
      <c s="34" t="s">
        <v>196</v>
      </c>
      <c s="35" t="s">
        <v>5</v>
      </c>
      <c s="6" t="s">
        <v>197</v>
      </c>
      <c s="36" t="s">
        <v>177</v>
      </c>
      <c s="37">
        <v>100</v>
      </c>
      <c s="36">
        <v>0</v>
      </c>
      <c s="36">
        <f>ROUND(G43*H43,6)</f>
      </c>
      <c r="L43" s="38">
        <v>0</v>
      </c>
      <c s="32">
        <f>ROUND(ROUND(L43,2)*ROUND(G43,3),2)</f>
      </c>
      <c s="36" t="s">
        <v>178</v>
      </c>
      <c>
        <f>(M43*21)/100</f>
      </c>
      <c t="s">
        <v>28</v>
      </c>
    </row>
    <row r="44" spans="1:5" ht="12.75">
      <c r="A44" s="35" t="s">
        <v>57</v>
      </c>
      <c r="E44" s="39" t="s">
        <v>197</v>
      </c>
    </row>
    <row r="45" spans="1:5" ht="12.75">
      <c r="A45" s="35" t="s">
        <v>58</v>
      </c>
      <c r="E45" s="40" t="s">
        <v>5</v>
      </c>
    </row>
    <row r="46" spans="1:5" ht="12.75">
      <c r="A46" t="s">
        <v>60</v>
      </c>
      <c r="E46" s="39" t="s">
        <v>5</v>
      </c>
    </row>
    <row r="47" spans="1:16" ht="12.75">
      <c r="A47" t="s">
        <v>50</v>
      </c>
      <c s="34" t="s">
        <v>99</v>
      </c>
      <c s="34" t="s">
        <v>198</v>
      </c>
      <c s="35" t="s">
        <v>5</v>
      </c>
      <c s="6" t="s">
        <v>199</v>
      </c>
      <c s="36" t="s">
        <v>177</v>
      </c>
      <c s="37">
        <v>105</v>
      </c>
      <c s="36">
        <v>0</v>
      </c>
      <c s="36">
        <f>ROUND(G47*H47,6)</f>
      </c>
      <c r="L47" s="38">
        <v>0</v>
      </c>
      <c s="32">
        <f>ROUND(ROUND(L47,2)*ROUND(G47,3),2)</f>
      </c>
      <c s="36" t="s">
        <v>178</v>
      </c>
      <c>
        <f>(M47*21)/100</f>
      </c>
      <c t="s">
        <v>28</v>
      </c>
    </row>
    <row r="48" spans="1:5" ht="12.75">
      <c r="A48" s="35" t="s">
        <v>57</v>
      </c>
      <c r="E48" s="39" t="s">
        <v>199</v>
      </c>
    </row>
    <row r="49" spans="1:5" ht="25.5">
      <c r="A49" s="35" t="s">
        <v>58</v>
      </c>
      <c r="E49" s="40" t="s">
        <v>200</v>
      </c>
    </row>
    <row r="50" spans="1:5" ht="12.75">
      <c r="A50" t="s">
        <v>60</v>
      </c>
      <c r="E50" s="39" t="s">
        <v>5</v>
      </c>
    </row>
    <row r="51" spans="1:16" ht="12.75">
      <c r="A51" t="s">
        <v>50</v>
      </c>
      <c s="34" t="s">
        <v>105</v>
      </c>
      <c s="34" t="s">
        <v>201</v>
      </c>
      <c s="35" t="s">
        <v>5</v>
      </c>
      <c s="6" t="s">
        <v>202</v>
      </c>
      <c s="36" t="s">
        <v>177</v>
      </c>
      <c s="37">
        <v>2300</v>
      </c>
      <c s="36">
        <v>0</v>
      </c>
      <c s="36">
        <f>ROUND(G51*H51,6)</f>
      </c>
      <c r="L51" s="38">
        <v>0</v>
      </c>
      <c s="32">
        <f>ROUND(ROUND(L51,2)*ROUND(G51,3),2)</f>
      </c>
      <c s="36" t="s">
        <v>178</v>
      </c>
      <c>
        <f>(M51*21)/100</f>
      </c>
      <c t="s">
        <v>28</v>
      </c>
    </row>
    <row r="52" spans="1:5" ht="12.75">
      <c r="A52" s="35" t="s">
        <v>57</v>
      </c>
      <c r="E52" s="39" t="s">
        <v>202</v>
      </c>
    </row>
    <row r="53" spans="1:5" ht="12.75">
      <c r="A53" s="35" t="s">
        <v>58</v>
      </c>
      <c r="E53" s="40" t="s">
        <v>5</v>
      </c>
    </row>
    <row r="54" spans="1:5" ht="12.75">
      <c r="A54" t="s">
        <v>60</v>
      </c>
      <c r="E54" s="39" t="s">
        <v>5</v>
      </c>
    </row>
    <row r="55" spans="1:16" ht="25.5">
      <c r="A55" t="s">
        <v>50</v>
      </c>
      <c s="34" t="s">
        <v>111</v>
      </c>
      <c s="34" t="s">
        <v>203</v>
      </c>
      <c s="35" t="s">
        <v>5</v>
      </c>
      <c s="6" t="s">
        <v>204</v>
      </c>
      <c s="36" t="s">
        <v>177</v>
      </c>
      <c s="37">
        <v>2300</v>
      </c>
      <c s="36">
        <v>0</v>
      </c>
      <c s="36">
        <f>ROUND(G55*H55,6)</f>
      </c>
      <c r="L55" s="38">
        <v>0</v>
      </c>
      <c s="32">
        <f>ROUND(ROUND(L55,2)*ROUND(G55,3),2)</f>
      </c>
      <c s="36" t="s">
        <v>178</v>
      </c>
      <c>
        <f>(M55*21)/100</f>
      </c>
      <c t="s">
        <v>28</v>
      </c>
    </row>
    <row r="56" spans="1:5" ht="25.5">
      <c r="A56" s="35" t="s">
        <v>57</v>
      </c>
      <c r="E56" s="39" t="s">
        <v>204</v>
      </c>
    </row>
    <row r="57" spans="1:5" ht="12.75">
      <c r="A57" s="35" t="s">
        <v>58</v>
      </c>
      <c r="E57" s="40" t="s">
        <v>5</v>
      </c>
    </row>
    <row r="58" spans="1:5" ht="12.75">
      <c r="A58" t="s">
        <v>60</v>
      </c>
      <c r="E58" s="39" t="s">
        <v>5</v>
      </c>
    </row>
    <row r="59" spans="1:16" ht="12.75">
      <c r="A59" t="s">
        <v>50</v>
      </c>
      <c s="34" t="s">
        <v>117</v>
      </c>
      <c s="34" t="s">
        <v>205</v>
      </c>
      <c s="35" t="s">
        <v>5</v>
      </c>
      <c s="6" t="s">
        <v>206</v>
      </c>
      <c s="36" t="s">
        <v>177</v>
      </c>
      <c s="37">
        <v>20</v>
      </c>
      <c s="36">
        <v>0</v>
      </c>
      <c s="36">
        <f>ROUND(G59*H59,6)</f>
      </c>
      <c r="L59" s="38">
        <v>0</v>
      </c>
      <c s="32">
        <f>ROUND(ROUND(L59,2)*ROUND(G59,3),2)</f>
      </c>
      <c s="36" t="s">
        <v>56</v>
      </c>
      <c>
        <f>(M59*21)/100</f>
      </c>
      <c t="s">
        <v>28</v>
      </c>
    </row>
    <row r="60" spans="1:5" ht="12.75">
      <c r="A60" s="35" t="s">
        <v>57</v>
      </c>
      <c r="E60" s="39" t="s">
        <v>206</v>
      </c>
    </row>
    <row r="61" spans="1:5" ht="12.75">
      <c r="A61" s="35" t="s">
        <v>58</v>
      </c>
      <c r="E61" s="40" t="s">
        <v>5</v>
      </c>
    </row>
    <row r="62" spans="1:5" ht="12.75">
      <c r="A62" t="s">
        <v>60</v>
      </c>
      <c r="E62" s="39" t="s">
        <v>5</v>
      </c>
    </row>
    <row r="63" spans="1:16" ht="12.75">
      <c r="A63" t="s">
        <v>50</v>
      </c>
      <c s="34" t="s">
        <v>122</v>
      </c>
      <c s="34" t="s">
        <v>207</v>
      </c>
      <c s="35" t="s">
        <v>5</v>
      </c>
      <c s="6" t="s">
        <v>208</v>
      </c>
      <c s="36" t="s">
        <v>177</v>
      </c>
      <c s="37">
        <v>20</v>
      </c>
      <c s="36">
        <v>0</v>
      </c>
      <c s="36">
        <f>ROUND(G63*H63,6)</f>
      </c>
      <c r="L63" s="38">
        <v>0</v>
      </c>
      <c s="32">
        <f>ROUND(ROUND(L63,2)*ROUND(G63,3),2)</f>
      </c>
      <c s="36" t="s">
        <v>56</v>
      </c>
      <c>
        <f>(M63*21)/100</f>
      </c>
      <c t="s">
        <v>28</v>
      </c>
    </row>
    <row r="64" spans="1:5" ht="12.75">
      <c r="A64" s="35" t="s">
        <v>57</v>
      </c>
      <c r="E64" s="39" t="s">
        <v>208</v>
      </c>
    </row>
    <row r="65" spans="1:5" ht="12.75">
      <c r="A65" s="35" t="s">
        <v>58</v>
      </c>
      <c r="E65" s="40" t="s">
        <v>5</v>
      </c>
    </row>
    <row r="66" spans="1:5" ht="12.75">
      <c r="A66" t="s">
        <v>60</v>
      </c>
      <c r="E66" s="39" t="s">
        <v>5</v>
      </c>
    </row>
    <row r="67" spans="1:16" ht="12.75">
      <c r="A67" t="s">
        <v>50</v>
      </c>
      <c s="34" t="s">
        <v>127</v>
      </c>
      <c s="34" t="s">
        <v>209</v>
      </c>
      <c s="35" t="s">
        <v>5</v>
      </c>
      <c s="6" t="s">
        <v>210</v>
      </c>
      <c s="36" t="s">
        <v>177</v>
      </c>
      <c s="37">
        <v>2300</v>
      </c>
      <c s="36">
        <v>0</v>
      </c>
      <c s="36">
        <f>ROUND(G67*H67,6)</f>
      </c>
      <c r="L67" s="38">
        <v>0</v>
      </c>
      <c s="32">
        <f>ROUND(ROUND(L67,2)*ROUND(G67,3),2)</f>
      </c>
      <c s="36" t="s">
        <v>178</v>
      </c>
      <c>
        <f>(M67*21)/100</f>
      </c>
      <c t="s">
        <v>28</v>
      </c>
    </row>
    <row r="68" spans="1:5" ht="12.75">
      <c r="A68" s="35" t="s">
        <v>57</v>
      </c>
      <c r="E68" s="39" t="s">
        <v>210</v>
      </c>
    </row>
    <row r="69" spans="1:5" ht="12.75">
      <c r="A69" s="35" t="s">
        <v>58</v>
      </c>
      <c r="E69" s="40" t="s">
        <v>5</v>
      </c>
    </row>
    <row r="70" spans="1:5" ht="12.75">
      <c r="A70" t="s">
        <v>60</v>
      </c>
      <c r="E70" s="39" t="s">
        <v>5</v>
      </c>
    </row>
    <row r="71" spans="1:16" ht="12.75">
      <c r="A71" t="s">
        <v>50</v>
      </c>
      <c s="34" t="s">
        <v>211</v>
      </c>
      <c s="34" t="s">
        <v>212</v>
      </c>
      <c s="35" t="s">
        <v>5</v>
      </c>
      <c s="6" t="s">
        <v>213</v>
      </c>
      <c s="36" t="s">
        <v>214</v>
      </c>
      <c s="37">
        <v>2</v>
      </c>
      <c s="36">
        <v>0</v>
      </c>
      <c s="36">
        <f>ROUND(G71*H71,6)</f>
      </c>
      <c r="L71" s="38">
        <v>0</v>
      </c>
      <c s="32">
        <f>ROUND(ROUND(L71,2)*ROUND(G71,3),2)</f>
      </c>
      <c s="36" t="s">
        <v>178</v>
      </c>
      <c>
        <f>(M71*21)/100</f>
      </c>
      <c t="s">
        <v>28</v>
      </c>
    </row>
    <row r="72" spans="1:5" ht="12.75">
      <c r="A72" s="35" t="s">
        <v>57</v>
      </c>
      <c r="E72" s="39" t="s">
        <v>213</v>
      </c>
    </row>
    <row r="73" spans="1:5" ht="12.75">
      <c r="A73" s="35" t="s">
        <v>58</v>
      </c>
      <c r="E73" s="40" t="s">
        <v>5</v>
      </c>
    </row>
    <row r="74" spans="1:5" ht="12.75">
      <c r="A74" t="s">
        <v>60</v>
      </c>
      <c r="E74" s="39" t="s">
        <v>5</v>
      </c>
    </row>
    <row r="75" spans="1:16" ht="12.75">
      <c r="A75" t="s">
        <v>50</v>
      </c>
      <c s="34" t="s">
        <v>215</v>
      </c>
      <c s="34" t="s">
        <v>216</v>
      </c>
      <c s="35" t="s">
        <v>5</v>
      </c>
      <c s="6" t="s">
        <v>217</v>
      </c>
      <c s="36" t="s">
        <v>214</v>
      </c>
      <c s="37">
        <v>2</v>
      </c>
      <c s="36">
        <v>0</v>
      </c>
      <c s="36">
        <f>ROUND(G75*H75,6)</f>
      </c>
      <c r="L75" s="38">
        <v>0</v>
      </c>
      <c s="32">
        <f>ROUND(ROUND(L75,2)*ROUND(G75,3),2)</f>
      </c>
      <c s="36" t="s">
        <v>56</v>
      </c>
      <c>
        <f>(M75*21)/100</f>
      </c>
      <c t="s">
        <v>28</v>
      </c>
    </row>
    <row r="76" spans="1:5" ht="12.75">
      <c r="A76" s="35" t="s">
        <v>57</v>
      </c>
      <c r="E76" s="39" t="s">
        <v>217</v>
      </c>
    </row>
    <row r="77" spans="1:5" ht="12.75">
      <c r="A77" s="35" t="s">
        <v>58</v>
      </c>
      <c r="E77" s="40" t="s">
        <v>5</v>
      </c>
    </row>
    <row r="78" spans="1:5" ht="12.75">
      <c r="A78" t="s">
        <v>60</v>
      </c>
      <c r="E78" s="39" t="s">
        <v>5</v>
      </c>
    </row>
    <row r="79" spans="1:16" ht="12.75">
      <c r="A79" t="s">
        <v>50</v>
      </c>
      <c s="34" t="s">
        <v>218</v>
      </c>
      <c s="34" t="s">
        <v>219</v>
      </c>
      <c s="35" t="s">
        <v>5</v>
      </c>
      <c s="6" t="s">
        <v>220</v>
      </c>
      <c s="36" t="s">
        <v>214</v>
      </c>
      <c s="37">
        <v>2</v>
      </c>
      <c s="36">
        <v>0</v>
      </c>
      <c s="36">
        <f>ROUND(G79*H79,6)</f>
      </c>
      <c r="L79" s="38">
        <v>0</v>
      </c>
      <c s="32">
        <f>ROUND(ROUND(L79,2)*ROUND(G79,3),2)</f>
      </c>
      <c s="36" t="s">
        <v>178</v>
      </c>
      <c>
        <f>(M79*21)/100</f>
      </c>
      <c t="s">
        <v>28</v>
      </c>
    </row>
    <row r="80" spans="1:5" ht="12.75">
      <c r="A80" s="35" t="s">
        <v>57</v>
      </c>
      <c r="E80" s="39" t="s">
        <v>220</v>
      </c>
    </row>
    <row r="81" spans="1:5" ht="12.75">
      <c r="A81" s="35" t="s">
        <v>58</v>
      </c>
      <c r="E81" s="40" t="s">
        <v>5</v>
      </c>
    </row>
    <row r="82" spans="1:5" ht="12.75">
      <c r="A82" t="s">
        <v>60</v>
      </c>
      <c r="E82" s="39" t="s">
        <v>5</v>
      </c>
    </row>
    <row r="83" spans="1:16" ht="12.75">
      <c r="A83" t="s">
        <v>50</v>
      </c>
      <c s="34" t="s">
        <v>221</v>
      </c>
      <c s="34" t="s">
        <v>222</v>
      </c>
      <c s="35" t="s">
        <v>5</v>
      </c>
      <c s="6" t="s">
        <v>223</v>
      </c>
      <c s="36" t="s">
        <v>214</v>
      </c>
      <c s="37">
        <v>2</v>
      </c>
      <c s="36">
        <v>0</v>
      </c>
      <c s="36">
        <f>ROUND(G83*H83,6)</f>
      </c>
      <c r="L83" s="38">
        <v>0</v>
      </c>
      <c s="32">
        <f>ROUND(ROUND(L83,2)*ROUND(G83,3),2)</f>
      </c>
      <c s="36" t="s">
        <v>56</v>
      </c>
      <c>
        <f>(M83*21)/100</f>
      </c>
      <c t="s">
        <v>28</v>
      </c>
    </row>
    <row r="84" spans="1:5" ht="12.75">
      <c r="A84" s="35" t="s">
        <v>57</v>
      </c>
      <c r="E84" s="39" t="s">
        <v>223</v>
      </c>
    </row>
    <row r="85" spans="1:5" ht="12.75">
      <c r="A85" s="35" t="s">
        <v>58</v>
      </c>
      <c r="E85" s="40" t="s">
        <v>5</v>
      </c>
    </row>
    <row r="86" spans="1:5" ht="12.75">
      <c r="A86" t="s">
        <v>60</v>
      </c>
      <c r="E86" s="39" t="s">
        <v>5</v>
      </c>
    </row>
    <row r="87" spans="1:16" ht="12.75">
      <c r="A87" t="s">
        <v>50</v>
      </c>
      <c s="34" t="s">
        <v>224</v>
      </c>
      <c s="34" t="s">
        <v>225</v>
      </c>
      <c s="35" t="s">
        <v>5</v>
      </c>
      <c s="6" t="s">
        <v>226</v>
      </c>
      <c s="36" t="s">
        <v>214</v>
      </c>
      <c s="37">
        <v>2</v>
      </c>
      <c s="36">
        <v>0</v>
      </c>
      <c s="36">
        <f>ROUND(G87*H87,6)</f>
      </c>
      <c r="L87" s="38">
        <v>0</v>
      </c>
      <c s="32">
        <f>ROUND(ROUND(L87,2)*ROUND(G87,3),2)</f>
      </c>
      <c s="36" t="s">
        <v>178</v>
      </c>
      <c>
        <f>(M87*21)/100</f>
      </c>
      <c t="s">
        <v>28</v>
      </c>
    </row>
    <row r="88" spans="1:5" ht="12.75">
      <c r="A88" s="35" t="s">
        <v>57</v>
      </c>
      <c r="E88" s="39" t="s">
        <v>226</v>
      </c>
    </row>
    <row r="89" spans="1:5" ht="12.75">
      <c r="A89" s="35" t="s">
        <v>58</v>
      </c>
      <c r="E89" s="40" t="s">
        <v>5</v>
      </c>
    </row>
    <row r="90" spans="1:5" ht="12.75">
      <c r="A90" t="s">
        <v>60</v>
      </c>
      <c r="E90" s="39" t="s">
        <v>5</v>
      </c>
    </row>
    <row r="91" spans="1:16" ht="12.75">
      <c r="A91" t="s">
        <v>50</v>
      </c>
      <c s="34" t="s">
        <v>227</v>
      </c>
      <c s="34" t="s">
        <v>228</v>
      </c>
      <c s="35" t="s">
        <v>5</v>
      </c>
      <c s="6" t="s">
        <v>229</v>
      </c>
      <c s="36" t="s">
        <v>214</v>
      </c>
      <c s="37">
        <v>2</v>
      </c>
      <c s="36">
        <v>0</v>
      </c>
      <c s="36">
        <f>ROUND(G91*H91,6)</f>
      </c>
      <c r="L91" s="38">
        <v>0</v>
      </c>
      <c s="32">
        <f>ROUND(ROUND(L91,2)*ROUND(G91,3),2)</f>
      </c>
      <c s="36" t="s">
        <v>56</v>
      </c>
      <c>
        <f>(M91*21)/100</f>
      </c>
      <c t="s">
        <v>28</v>
      </c>
    </row>
    <row r="92" spans="1:5" ht="12.75">
      <c r="A92" s="35" t="s">
        <v>57</v>
      </c>
      <c r="E92" s="39" t="s">
        <v>229</v>
      </c>
    </row>
    <row r="93" spans="1:5" ht="12.75">
      <c r="A93" s="35" t="s">
        <v>58</v>
      </c>
      <c r="E93" s="40" t="s">
        <v>5</v>
      </c>
    </row>
    <row r="94" spans="1:5" ht="12.75">
      <c r="A94" t="s">
        <v>60</v>
      </c>
      <c r="E94" s="39" t="s">
        <v>5</v>
      </c>
    </row>
    <row r="95" spans="1:16" ht="12.75">
      <c r="A95" t="s">
        <v>50</v>
      </c>
      <c s="34" t="s">
        <v>230</v>
      </c>
      <c s="34" t="s">
        <v>231</v>
      </c>
      <c s="35" t="s">
        <v>5</v>
      </c>
      <c s="6" t="s">
        <v>232</v>
      </c>
      <c s="36" t="s">
        <v>214</v>
      </c>
      <c s="37">
        <v>2</v>
      </c>
      <c s="36">
        <v>0</v>
      </c>
      <c s="36">
        <f>ROUND(G95*H95,6)</f>
      </c>
      <c r="L95" s="38">
        <v>0</v>
      </c>
      <c s="32">
        <f>ROUND(ROUND(L95,2)*ROUND(G95,3),2)</f>
      </c>
      <c s="36" t="s">
        <v>56</v>
      </c>
      <c>
        <f>(M95*21)/100</f>
      </c>
      <c t="s">
        <v>28</v>
      </c>
    </row>
    <row r="96" spans="1:5" ht="12.75">
      <c r="A96" s="35" t="s">
        <v>57</v>
      </c>
      <c r="E96" s="39" t="s">
        <v>232</v>
      </c>
    </row>
    <row r="97" spans="1:5" ht="12.75">
      <c r="A97" s="35" t="s">
        <v>58</v>
      </c>
      <c r="E97" s="40" t="s">
        <v>5</v>
      </c>
    </row>
    <row r="98" spans="1:5" ht="12.75">
      <c r="A98" t="s">
        <v>60</v>
      </c>
      <c r="E98" s="39" t="s">
        <v>5</v>
      </c>
    </row>
    <row r="99" spans="1:16" ht="38.25">
      <c r="A99" t="s">
        <v>50</v>
      </c>
      <c s="34" t="s">
        <v>233</v>
      </c>
      <c s="34" t="s">
        <v>234</v>
      </c>
      <c s="35" t="s">
        <v>5</v>
      </c>
      <c s="6" t="s">
        <v>235</v>
      </c>
      <c s="36" t="s">
        <v>214</v>
      </c>
      <c s="37">
        <v>2</v>
      </c>
      <c s="36">
        <v>0</v>
      </c>
      <c s="36">
        <f>ROUND(G99*H99,6)</f>
      </c>
      <c r="L99" s="38">
        <v>0</v>
      </c>
      <c s="32">
        <f>ROUND(ROUND(L99,2)*ROUND(G99,3),2)</f>
      </c>
      <c s="36" t="s">
        <v>56</v>
      </c>
      <c>
        <f>(M99*21)/100</f>
      </c>
      <c t="s">
        <v>28</v>
      </c>
    </row>
    <row r="100" spans="1:5" ht="38.25">
      <c r="A100" s="35" t="s">
        <v>57</v>
      </c>
      <c r="E100" s="39" t="s">
        <v>236</v>
      </c>
    </row>
    <row r="101" spans="1:5" ht="12.75">
      <c r="A101" s="35" t="s">
        <v>58</v>
      </c>
      <c r="E101" s="40" t="s">
        <v>5</v>
      </c>
    </row>
    <row r="102" spans="1:5" ht="12.75">
      <c r="A102" t="s">
        <v>60</v>
      </c>
      <c r="E102" s="39" t="s">
        <v>5</v>
      </c>
    </row>
    <row r="103" spans="1:16" ht="25.5">
      <c r="A103" t="s">
        <v>50</v>
      </c>
      <c s="34" t="s">
        <v>237</v>
      </c>
      <c s="34" t="s">
        <v>238</v>
      </c>
      <c s="35" t="s">
        <v>5</v>
      </c>
      <c s="6" t="s">
        <v>239</v>
      </c>
      <c s="36" t="s">
        <v>214</v>
      </c>
      <c s="37">
        <v>33</v>
      </c>
      <c s="36">
        <v>0</v>
      </c>
      <c s="36">
        <f>ROUND(G103*H103,6)</f>
      </c>
      <c r="L103" s="38">
        <v>0</v>
      </c>
      <c s="32">
        <f>ROUND(ROUND(L103,2)*ROUND(G103,3),2)</f>
      </c>
      <c s="36" t="s">
        <v>178</v>
      </c>
      <c>
        <f>(M103*21)/100</f>
      </c>
      <c t="s">
        <v>28</v>
      </c>
    </row>
    <row r="104" spans="1:5" ht="25.5">
      <c r="A104" s="35" t="s">
        <v>57</v>
      </c>
      <c r="E104" s="39" t="s">
        <v>239</v>
      </c>
    </row>
    <row r="105" spans="1:5" ht="12.75">
      <c r="A105" s="35" t="s">
        <v>58</v>
      </c>
      <c r="E105" s="40" t="s">
        <v>5</v>
      </c>
    </row>
    <row r="106" spans="1:5" ht="12.75">
      <c r="A106" t="s">
        <v>60</v>
      </c>
      <c r="E106" s="39" t="s">
        <v>5</v>
      </c>
    </row>
    <row r="107" spans="1:16" ht="12.75">
      <c r="A107" t="s">
        <v>50</v>
      </c>
      <c s="34" t="s">
        <v>240</v>
      </c>
      <c s="34" t="s">
        <v>241</v>
      </c>
      <c s="35" t="s">
        <v>5</v>
      </c>
      <c s="6" t="s">
        <v>242</v>
      </c>
      <c s="36" t="s">
        <v>214</v>
      </c>
      <c s="37">
        <v>33</v>
      </c>
      <c s="36">
        <v>0</v>
      </c>
      <c s="36">
        <f>ROUND(G107*H107,6)</f>
      </c>
      <c r="L107" s="38">
        <v>0</v>
      </c>
      <c s="32">
        <f>ROUND(ROUND(L107,2)*ROUND(G107,3),2)</f>
      </c>
      <c s="36" t="s">
        <v>56</v>
      </c>
      <c>
        <f>(M107*21)/100</f>
      </c>
      <c t="s">
        <v>28</v>
      </c>
    </row>
    <row r="108" spans="1:5" ht="12.75">
      <c r="A108" s="35" t="s">
        <v>57</v>
      </c>
      <c r="E108" s="39" t="s">
        <v>242</v>
      </c>
    </row>
    <row r="109" spans="1:5" ht="12.75">
      <c r="A109" s="35" t="s">
        <v>58</v>
      </c>
      <c r="E109" s="40" t="s">
        <v>5</v>
      </c>
    </row>
    <row r="110" spans="1:5" ht="12.75">
      <c r="A110" t="s">
        <v>60</v>
      </c>
      <c r="E110" s="39" t="s">
        <v>5</v>
      </c>
    </row>
    <row r="111" spans="1:16" ht="12.75">
      <c r="A111" t="s">
        <v>50</v>
      </c>
      <c s="34" t="s">
        <v>243</v>
      </c>
      <c s="34" t="s">
        <v>244</v>
      </c>
      <c s="35" t="s">
        <v>5</v>
      </c>
      <c s="6" t="s">
        <v>245</v>
      </c>
      <c s="36" t="s">
        <v>214</v>
      </c>
      <c s="37">
        <v>70</v>
      </c>
      <c s="36">
        <v>0</v>
      </c>
      <c s="36">
        <f>ROUND(G111*H111,6)</f>
      </c>
      <c r="L111" s="38">
        <v>0</v>
      </c>
      <c s="32">
        <f>ROUND(ROUND(L111,2)*ROUND(G111,3),2)</f>
      </c>
      <c s="36" t="s">
        <v>178</v>
      </c>
      <c>
        <f>(M111*21)/100</f>
      </c>
      <c t="s">
        <v>28</v>
      </c>
    </row>
    <row r="112" spans="1:5" ht="12.75">
      <c r="A112" s="35" t="s">
        <v>57</v>
      </c>
      <c r="E112" s="39" t="s">
        <v>245</v>
      </c>
    </row>
    <row r="113" spans="1:5" ht="12.75">
      <c r="A113" s="35" t="s">
        <v>58</v>
      </c>
      <c r="E113" s="40" t="s">
        <v>5</v>
      </c>
    </row>
    <row r="114" spans="1:5" ht="12.75">
      <c r="A114" t="s">
        <v>60</v>
      </c>
      <c r="E114" s="39" t="s">
        <v>5</v>
      </c>
    </row>
    <row r="115" spans="1:16" ht="25.5">
      <c r="A115" t="s">
        <v>50</v>
      </c>
      <c s="34" t="s">
        <v>246</v>
      </c>
      <c s="34" t="s">
        <v>247</v>
      </c>
      <c s="35" t="s">
        <v>5</v>
      </c>
      <c s="6" t="s">
        <v>248</v>
      </c>
      <c s="36" t="s">
        <v>214</v>
      </c>
      <c s="37">
        <v>70</v>
      </c>
      <c s="36">
        <v>0</v>
      </c>
      <c s="36">
        <f>ROUND(G115*H115,6)</f>
      </c>
      <c r="L115" s="38">
        <v>0</v>
      </c>
      <c s="32">
        <f>ROUND(ROUND(L115,2)*ROUND(G115,3),2)</f>
      </c>
      <c s="36" t="s">
        <v>178</v>
      </c>
      <c>
        <f>(M115*21)/100</f>
      </c>
      <c t="s">
        <v>28</v>
      </c>
    </row>
    <row r="116" spans="1:5" ht="25.5">
      <c r="A116" s="35" t="s">
        <v>57</v>
      </c>
      <c r="E116" s="39" t="s">
        <v>248</v>
      </c>
    </row>
    <row r="117" spans="1:5" ht="12.75">
      <c r="A117" s="35" t="s">
        <v>58</v>
      </c>
      <c r="E117" s="40" t="s">
        <v>5</v>
      </c>
    </row>
    <row r="118" spans="1:5" ht="12.75">
      <c r="A118" t="s">
        <v>60</v>
      </c>
      <c r="E118" s="39" t="s">
        <v>5</v>
      </c>
    </row>
    <row r="119" spans="1:16" ht="12.75">
      <c r="A119" t="s">
        <v>50</v>
      </c>
      <c s="34" t="s">
        <v>249</v>
      </c>
      <c s="34" t="s">
        <v>250</v>
      </c>
      <c s="35" t="s">
        <v>5</v>
      </c>
      <c s="6" t="s">
        <v>251</v>
      </c>
      <c s="36" t="s">
        <v>214</v>
      </c>
      <c s="37">
        <v>2</v>
      </c>
      <c s="36">
        <v>0</v>
      </c>
      <c s="36">
        <f>ROUND(G119*H119,6)</f>
      </c>
      <c r="L119" s="38">
        <v>0</v>
      </c>
      <c s="32">
        <f>ROUND(ROUND(L119,2)*ROUND(G119,3),2)</f>
      </c>
      <c s="36" t="s">
        <v>178</v>
      </c>
      <c>
        <f>(M119*21)/100</f>
      </c>
      <c t="s">
        <v>28</v>
      </c>
    </row>
    <row r="120" spans="1:5" ht="12.75">
      <c r="A120" s="35" t="s">
        <v>57</v>
      </c>
      <c r="E120" s="39" t="s">
        <v>251</v>
      </c>
    </row>
    <row r="121" spans="1:5" ht="12.75">
      <c r="A121" s="35" t="s">
        <v>58</v>
      </c>
      <c r="E121" s="40" t="s">
        <v>5</v>
      </c>
    </row>
    <row r="122" spans="1:5" ht="12.75">
      <c r="A122" t="s">
        <v>60</v>
      </c>
      <c r="E122" s="39" t="s">
        <v>5</v>
      </c>
    </row>
    <row r="123" spans="1:16" ht="12.75">
      <c r="A123" t="s">
        <v>50</v>
      </c>
      <c s="34" t="s">
        <v>252</v>
      </c>
      <c s="34" t="s">
        <v>253</v>
      </c>
      <c s="35" t="s">
        <v>5</v>
      </c>
      <c s="6" t="s">
        <v>254</v>
      </c>
      <c s="36" t="s">
        <v>55</v>
      </c>
      <c s="37">
        <v>0.552</v>
      </c>
      <c s="36">
        <v>0</v>
      </c>
      <c s="36">
        <f>ROUND(G123*H123,6)</f>
      </c>
      <c r="L123" s="38">
        <v>0</v>
      </c>
      <c s="32">
        <f>ROUND(ROUND(L123,2)*ROUND(G123,3),2)</f>
      </c>
      <c s="36" t="s">
        <v>56</v>
      </c>
      <c>
        <f>(M123*21)/100</f>
      </c>
      <c t="s">
        <v>28</v>
      </c>
    </row>
    <row r="124" spans="1:5" ht="12.75">
      <c r="A124" s="35" t="s">
        <v>57</v>
      </c>
      <c r="E124" s="39" t="s">
        <v>254</v>
      </c>
    </row>
    <row r="125" spans="1:5" ht="12.75">
      <c r="A125" s="35" t="s">
        <v>58</v>
      </c>
      <c r="E125" s="40" t="s">
        <v>5</v>
      </c>
    </row>
    <row r="126" spans="1:5" ht="12.75">
      <c r="A126" t="s">
        <v>60</v>
      </c>
      <c r="E126" s="39" t="s">
        <v>5</v>
      </c>
    </row>
    <row r="127" spans="1:16" ht="38.25">
      <c r="A127" t="s">
        <v>50</v>
      </c>
      <c s="34" t="s">
        <v>255</v>
      </c>
      <c s="34" t="s">
        <v>112</v>
      </c>
      <c s="35" t="s">
        <v>113</v>
      </c>
      <c s="6" t="s">
        <v>114</v>
      </c>
      <c s="36" t="s">
        <v>55</v>
      </c>
      <c s="37">
        <v>0.552</v>
      </c>
      <c s="36">
        <v>0</v>
      </c>
      <c s="36">
        <f>ROUND(G127*H127,6)</f>
      </c>
      <c r="L127" s="38">
        <v>0</v>
      </c>
      <c s="32">
        <f>ROUND(ROUND(L127,2)*ROUND(G127,3),2)</f>
      </c>
      <c s="36" t="s">
        <v>256</v>
      </c>
      <c>
        <f>(M127*21)/100</f>
      </c>
      <c t="s">
        <v>28</v>
      </c>
    </row>
    <row r="128" spans="1:5" ht="38.25">
      <c r="A128" s="35" t="s">
        <v>57</v>
      </c>
      <c r="E128" s="39" t="s">
        <v>115</v>
      </c>
    </row>
    <row r="129" spans="1:5" ht="38.25">
      <c r="A129" s="35" t="s">
        <v>58</v>
      </c>
      <c r="E129" s="41" t="s">
        <v>257</v>
      </c>
    </row>
    <row r="130" spans="1:5" ht="102">
      <c r="A130" t="s">
        <v>60</v>
      </c>
      <c r="E130" s="39" t="s">
        <v>258</v>
      </c>
    </row>
    <row r="131" spans="1:13" ht="12.75">
      <c r="A131" t="s">
        <v>47</v>
      </c>
      <c r="C131" s="31" t="s">
        <v>259</v>
      </c>
      <c r="E131" s="33" t="s">
        <v>260</v>
      </c>
      <c r="J131" s="32">
        <f>0</f>
      </c>
      <c s="32">
        <f>0</f>
      </c>
      <c s="32">
        <f>0+L132+L136+L140+L144+L148+L152+L156</f>
      </c>
      <c s="32">
        <f>0+M132+M136+M140+M144+M148+M152+M156</f>
      </c>
    </row>
    <row r="132" spans="1:16" ht="12.75">
      <c r="A132" t="s">
        <v>50</v>
      </c>
      <c s="34" t="s">
        <v>261</v>
      </c>
      <c s="34" t="s">
        <v>262</v>
      </c>
      <c s="35" t="s">
        <v>5</v>
      </c>
      <c s="6" t="s">
        <v>263</v>
      </c>
      <c s="36" t="s">
        <v>214</v>
      </c>
      <c s="37">
        <v>1</v>
      </c>
      <c s="36">
        <v>0</v>
      </c>
      <c s="36">
        <f>ROUND(G132*H132,6)</f>
      </c>
      <c r="L132" s="38">
        <v>0</v>
      </c>
      <c s="32">
        <f>ROUND(ROUND(L132,2)*ROUND(G132,3),2)</f>
      </c>
      <c s="36" t="s">
        <v>56</v>
      </c>
      <c>
        <f>(M132*21)/100</f>
      </c>
      <c t="s">
        <v>28</v>
      </c>
    </row>
    <row r="133" spans="1:5" ht="12.75">
      <c r="A133" s="35" t="s">
        <v>57</v>
      </c>
      <c r="E133" s="39" t="s">
        <v>263</v>
      </c>
    </row>
    <row r="134" spans="1:5" ht="12.75">
      <c r="A134" s="35" t="s">
        <v>58</v>
      </c>
      <c r="E134" s="40" t="s">
        <v>5</v>
      </c>
    </row>
    <row r="135" spans="1:5" ht="12.75">
      <c r="A135" t="s">
        <v>60</v>
      </c>
      <c r="E135" s="39" t="s">
        <v>5</v>
      </c>
    </row>
    <row r="136" spans="1:16" ht="12.75">
      <c r="A136" t="s">
        <v>50</v>
      </c>
      <c s="34" t="s">
        <v>264</v>
      </c>
      <c s="34" t="s">
        <v>265</v>
      </c>
      <c s="35" t="s">
        <v>5</v>
      </c>
      <c s="6" t="s">
        <v>266</v>
      </c>
      <c s="36" t="s">
        <v>214</v>
      </c>
      <c s="37">
        <v>1</v>
      </c>
      <c s="36">
        <v>0</v>
      </c>
      <c s="36">
        <f>ROUND(G136*H136,6)</f>
      </c>
      <c r="L136" s="38">
        <v>0</v>
      </c>
      <c s="32">
        <f>ROUND(ROUND(L136,2)*ROUND(G136,3),2)</f>
      </c>
      <c s="36" t="s">
        <v>178</v>
      </c>
      <c>
        <f>(M136*21)/100</f>
      </c>
      <c t="s">
        <v>28</v>
      </c>
    </row>
    <row r="137" spans="1:5" ht="12.75">
      <c r="A137" s="35" t="s">
        <v>57</v>
      </c>
      <c r="E137" s="39" t="s">
        <v>266</v>
      </c>
    </row>
    <row r="138" spans="1:5" ht="12.75">
      <c r="A138" s="35" t="s">
        <v>58</v>
      </c>
      <c r="E138" s="40" t="s">
        <v>5</v>
      </c>
    </row>
    <row r="139" spans="1:5" ht="12.75">
      <c r="A139" t="s">
        <v>60</v>
      </c>
      <c r="E139" s="39" t="s">
        <v>5</v>
      </c>
    </row>
    <row r="140" spans="1:16" ht="25.5">
      <c r="A140" t="s">
        <v>50</v>
      </c>
      <c s="34" t="s">
        <v>267</v>
      </c>
      <c s="34" t="s">
        <v>268</v>
      </c>
      <c s="35" t="s">
        <v>5</v>
      </c>
      <c s="6" t="s">
        <v>269</v>
      </c>
      <c s="36" t="s">
        <v>214</v>
      </c>
      <c s="37">
        <v>1</v>
      </c>
      <c s="36">
        <v>0</v>
      </c>
      <c s="36">
        <f>ROUND(G140*H140,6)</f>
      </c>
      <c r="L140" s="38">
        <v>0</v>
      </c>
      <c s="32">
        <f>ROUND(ROUND(L140,2)*ROUND(G140,3),2)</f>
      </c>
      <c s="36" t="s">
        <v>56</v>
      </c>
      <c>
        <f>(M140*21)/100</f>
      </c>
      <c t="s">
        <v>28</v>
      </c>
    </row>
    <row r="141" spans="1:5" ht="38.25">
      <c r="A141" s="35" t="s">
        <v>57</v>
      </c>
      <c r="E141" s="39" t="s">
        <v>270</v>
      </c>
    </row>
    <row r="142" spans="1:5" ht="12.75">
      <c r="A142" s="35" t="s">
        <v>58</v>
      </c>
      <c r="E142" s="40" t="s">
        <v>5</v>
      </c>
    </row>
    <row r="143" spans="1:5" ht="12.75">
      <c r="A143" t="s">
        <v>60</v>
      </c>
      <c r="E143" s="39" t="s">
        <v>5</v>
      </c>
    </row>
    <row r="144" spans="1:16" ht="25.5">
      <c r="A144" t="s">
        <v>50</v>
      </c>
      <c s="34" t="s">
        <v>271</v>
      </c>
      <c s="34" t="s">
        <v>272</v>
      </c>
      <c s="35" t="s">
        <v>5</v>
      </c>
      <c s="6" t="s">
        <v>273</v>
      </c>
      <c s="36" t="s">
        <v>214</v>
      </c>
      <c s="37">
        <v>1</v>
      </c>
      <c s="36">
        <v>0</v>
      </c>
      <c s="36">
        <f>ROUND(G144*H144,6)</f>
      </c>
      <c r="L144" s="38">
        <v>0</v>
      </c>
      <c s="32">
        <f>ROUND(ROUND(L144,2)*ROUND(G144,3),2)</f>
      </c>
      <c s="36" t="s">
        <v>178</v>
      </c>
      <c>
        <f>(M144*21)/100</f>
      </c>
      <c t="s">
        <v>28</v>
      </c>
    </row>
    <row r="145" spans="1:5" ht="25.5">
      <c r="A145" s="35" t="s">
        <v>57</v>
      </c>
      <c r="E145" s="39" t="s">
        <v>273</v>
      </c>
    </row>
    <row r="146" spans="1:5" ht="12.75">
      <c r="A146" s="35" t="s">
        <v>58</v>
      </c>
      <c r="E146" s="40" t="s">
        <v>5</v>
      </c>
    </row>
    <row r="147" spans="1:5" ht="12.75">
      <c r="A147" t="s">
        <v>60</v>
      </c>
      <c r="E147" s="39" t="s">
        <v>5</v>
      </c>
    </row>
    <row r="148" spans="1:16" ht="12.75">
      <c r="A148" t="s">
        <v>50</v>
      </c>
      <c s="34" t="s">
        <v>274</v>
      </c>
      <c s="34" t="s">
        <v>275</v>
      </c>
      <c s="35" t="s">
        <v>5</v>
      </c>
      <c s="6" t="s">
        <v>276</v>
      </c>
      <c s="36" t="s">
        <v>214</v>
      </c>
      <c s="37">
        <v>1</v>
      </c>
      <c s="36">
        <v>0</v>
      </c>
      <c s="36">
        <f>ROUND(G148*H148,6)</f>
      </c>
      <c r="L148" s="38">
        <v>0</v>
      </c>
      <c s="32">
        <f>ROUND(ROUND(L148,2)*ROUND(G148,3),2)</f>
      </c>
      <c s="36" t="s">
        <v>56</v>
      </c>
      <c>
        <f>(M148*21)/100</f>
      </c>
      <c t="s">
        <v>28</v>
      </c>
    </row>
    <row r="149" spans="1:5" ht="12.75">
      <c r="A149" s="35" t="s">
        <v>57</v>
      </c>
      <c r="E149" s="39" t="s">
        <v>276</v>
      </c>
    </row>
    <row r="150" spans="1:5" ht="12.75">
      <c r="A150" s="35" t="s">
        <v>58</v>
      </c>
      <c r="E150" s="40" t="s">
        <v>5</v>
      </c>
    </row>
    <row r="151" spans="1:5" ht="12.75">
      <c r="A151" t="s">
        <v>60</v>
      </c>
      <c r="E151" s="39" t="s">
        <v>5</v>
      </c>
    </row>
    <row r="152" spans="1:16" ht="25.5">
      <c r="A152" t="s">
        <v>50</v>
      </c>
      <c s="34" t="s">
        <v>277</v>
      </c>
      <c s="34" t="s">
        <v>278</v>
      </c>
      <c s="35" t="s">
        <v>5</v>
      </c>
      <c s="6" t="s">
        <v>279</v>
      </c>
      <c s="36" t="s">
        <v>214</v>
      </c>
      <c s="37">
        <v>2</v>
      </c>
      <c s="36">
        <v>0</v>
      </c>
      <c s="36">
        <f>ROUND(G152*H152,6)</f>
      </c>
      <c r="L152" s="38">
        <v>0</v>
      </c>
      <c s="32">
        <f>ROUND(ROUND(L152,2)*ROUND(G152,3),2)</f>
      </c>
      <c s="36" t="s">
        <v>178</v>
      </c>
      <c>
        <f>(M152*21)/100</f>
      </c>
      <c t="s">
        <v>28</v>
      </c>
    </row>
    <row r="153" spans="1:5" ht="25.5">
      <c r="A153" s="35" t="s">
        <v>57</v>
      </c>
      <c r="E153" s="39" t="s">
        <v>279</v>
      </c>
    </row>
    <row r="154" spans="1:5" ht="12.75">
      <c r="A154" s="35" t="s">
        <v>58</v>
      </c>
      <c r="E154" s="40" t="s">
        <v>5</v>
      </c>
    </row>
    <row r="155" spans="1:5" ht="12.75">
      <c r="A155" t="s">
        <v>60</v>
      </c>
      <c r="E155" s="39" t="s">
        <v>5</v>
      </c>
    </row>
    <row r="156" spans="1:16" ht="12.75">
      <c r="A156" t="s">
        <v>50</v>
      </c>
      <c s="34" t="s">
        <v>280</v>
      </c>
      <c s="34" t="s">
        <v>281</v>
      </c>
      <c s="35" t="s">
        <v>5</v>
      </c>
      <c s="6" t="s">
        <v>282</v>
      </c>
      <c s="36" t="s">
        <v>214</v>
      </c>
      <c s="37">
        <v>2</v>
      </c>
      <c s="36">
        <v>0</v>
      </c>
      <c s="36">
        <f>ROUND(G156*H156,6)</f>
      </c>
      <c r="L156" s="38">
        <v>0</v>
      </c>
      <c s="32">
        <f>ROUND(ROUND(L156,2)*ROUND(G156,3),2)</f>
      </c>
      <c s="36" t="s">
        <v>56</v>
      </c>
      <c>
        <f>(M156*21)/100</f>
      </c>
      <c t="s">
        <v>28</v>
      </c>
    </row>
    <row r="157" spans="1:5" ht="12.75">
      <c r="A157" s="35" t="s">
        <v>57</v>
      </c>
      <c r="E157" s="39" t="s">
        <v>282</v>
      </c>
    </row>
    <row r="158" spans="1:5" ht="12.75">
      <c r="A158" s="35" t="s">
        <v>58</v>
      </c>
      <c r="E158" s="40" t="s">
        <v>5</v>
      </c>
    </row>
    <row r="159" spans="1:5" ht="12.75">
      <c r="A159" t="s">
        <v>60</v>
      </c>
      <c r="E159" s="39" t="s">
        <v>5</v>
      </c>
    </row>
    <row r="160" spans="1:13" ht="12.75">
      <c r="A160" t="s">
        <v>47</v>
      </c>
      <c r="C160" s="31" t="s">
        <v>283</v>
      </c>
      <c r="E160" s="33" t="s">
        <v>284</v>
      </c>
      <c r="J160" s="32">
        <f>0</f>
      </c>
      <c s="32">
        <f>0</f>
      </c>
      <c s="32">
        <f>0+L161+L165+L169+L173+L177+L181+L185+L189</f>
      </c>
      <c s="32">
        <f>0+M161+M165+M169+M173+M177+M181+M185+M189</f>
      </c>
    </row>
    <row r="161" spans="1:16" ht="12.75">
      <c r="A161" t="s">
        <v>50</v>
      </c>
      <c s="34" t="s">
        <v>285</v>
      </c>
      <c s="34" t="s">
        <v>286</v>
      </c>
      <c s="35" t="s">
        <v>5</v>
      </c>
      <c s="6" t="s">
        <v>287</v>
      </c>
      <c s="36" t="s">
        <v>214</v>
      </c>
      <c s="37">
        <v>1</v>
      </c>
      <c s="36">
        <v>0</v>
      </c>
      <c s="36">
        <f>ROUND(G161*H161,6)</f>
      </c>
      <c r="L161" s="38">
        <v>0</v>
      </c>
      <c s="32">
        <f>ROUND(ROUND(L161,2)*ROUND(G161,3),2)</f>
      </c>
      <c s="36" t="s">
        <v>178</v>
      </c>
      <c>
        <f>(M161*21)/100</f>
      </c>
      <c t="s">
        <v>28</v>
      </c>
    </row>
    <row r="162" spans="1:5" ht="12.75">
      <c r="A162" s="35" t="s">
        <v>57</v>
      </c>
      <c r="E162" s="39" t="s">
        <v>287</v>
      </c>
    </row>
    <row r="163" spans="1:5" ht="12.75">
      <c r="A163" s="35" t="s">
        <v>58</v>
      </c>
      <c r="E163" s="40" t="s">
        <v>5</v>
      </c>
    </row>
    <row r="164" spans="1:5" ht="12.75">
      <c r="A164" t="s">
        <v>60</v>
      </c>
      <c r="E164" s="39" t="s">
        <v>5</v>
      </c>
    </row>
    <row r="165" spans="1:16" ht="12.75">
      <c r="A165" t="s">
        <v>50</v>
      </c>
      <c s="34" t="s">
        <v>288</v>
      </c>
      <c s="34" t="s">
        <v>289</v>
      </c>
      <c s="35" t="s">
        <v>5</v>
      </c>
      <c s="6" t="s">
        <v>290</v>
      </c>
      <c s="36" t="s">
        <v>214</v>
      </c>
      <c s="37">
        <v>1</v>
      </c>
      <c s="36">
        <v>0</v>
      </c>
      <c s="36">
        <f>ROUND(G165*H165,6)</f>
      </c>
      <c r="L165" s="38">
        <v>0</v>
      </c>
      <c s="32">
        <f>ROUND(ROUND(L165,2)*ROUND(G165,3),2)</f>
      </c>
      <c s="36" t="s">
        <v>56</v>
      </c>
      <c>
        <f>(M165*21)/100</f>
      </c>
      <c t="s">
        <v>28</v>
      </c>
    </row>
    <row r="166" spans="1:5" ht="12.75">
      <c r="A166" s="35" t="s">
        <v>57</v>
      </c>
      <c r="E166" s="39" t="s">
        <v>290</v>
      </c>
    </row>
    <row r="167" spans="1:5" ht="12.75">
      <c r="A167" s="35" t="s">
        <v>58</v>
      </c>
      <c r="E167" s="40" t="s">
        <v>5</v>
      </c>
    </row>
    <row r="168" spans="1:5" ht="12.75">
      <c r="A168" t="s">
        <v>60</v>
      </c>
      <c r="E168" s="39" t="s">
        <v>5</v>
      </c>
    </row>
    <row r="169" spans="1:16" ht="12.75">
      <c r="A169" t="s">
        <v>50</v>
      </c>
      <c s="34" t="s">
        <v>291</v>
      </c>
      <c s="34" t="s">
        <v>292</v>
      </c>
      <c s="35" t="s">
        <v>5</v>
      </c>
      <c s="6" t="s">
        <v>266</v>
      </c>
      <c s="36" t="s">
        <v>214</v>
      </c>
      <c s="37">
        <v>1</v>
      </c>
      <c s="36">
        <v>0</v>
      </c>
      <c s="36">
        <f>ROUND(G169*H169,6)</f>
      </c>
      <c r="L169" s="38">
        <v>0</v>
      </c>
      <c s="32">
        <f>ROUND(ROUND(L169,2)*ROUND(G169,3),2)</f>
      </c>
      <c s="36" t="s">
        <v>178</v>
      </c>
      <c>
        <f>(M169*21)/100</f>
      </c>
      <c t="s">
        <v>28</v>
      </c>
    </row>
    <row r="170" spans="1:5" ht="12.75">
      <c r="A170" s="35" t="s">
        <v>57</v>
      </c>
      <c r="E170" s="39" t="s">
        <v>266</v>
      </c>
    </row>
    <row r="171" spans="1:5" ht="12.75">
      <c r="A171" s="35" t="s">
        <v>58</v>
      </c>
      <c r="E171" s="40" t="s">
        <v>5</v>
      </c>
    </row>
    <row r="172" spans="1:5" ht="12.75">
      <c r="A172" t="s">
        <v>60</v>
      </c>
      <c r="E172" s="39" t="s">
        <v>5</v>
      </c>
    </row>
    <row r="173" spans="1:16" ht="25.5">
      <c r="A173" t="s">
        <v>50</v>
      </c>
      <c s="34" t="s">
        <v>293</v>
      </c>
      <c s="34" t="s">
        <v>268</v>
      </c>
      <c s="35" t="s">
        <v>5</v>
      </c>
      <c s="6" t="s">
        <v>269</v>
      </c>
      <c s="36" t="s">
        <v>214</v>
      </c>
      <c s="37">
        <v>1</v>
      </c>
      <c s="36">
        <v>0</v>
      </c>
      <c s="36">
        <f>ROUND(G173*H173,6)</f>
      </c>
      <c r="L173" s="38">
        <v>0</v>
      </c>
      <c s="32">
        <f>ROUND(ROUND(L173,2)*ROUND(G173,3),2)</f>
      </c>
      <c s="36" t="s">
        <v>56</v>
      </c>
      <c>
        <f>(M173*21)/100</f>
      </c>
      <c t="s">
        <v>28</v>
      </c>
    </row>
    <row r="174" spans="1:5" ht="38.25">
      <c r="A174" s="35" t="s">
        <v>57</v>
      </c>
      <c r="E174" s="39" t="s">
        <v>270</v>
      </c>
    </row>
    <row r="175" spans="1:5" ht="12.75">
      <c r="A175" s="35" t="s">
        <v>58</v>
      </c>
      <c r="E175" s="40" t="s">
        <v>5</v>
      </c>
    </row>
    <row r="176" spans="1:5" ht="12.75">
      <c r="A176" t="s">
        <v>60</v>
      </c>
      <c r="E176" s="39" t="s">
        <v>5</v>
      </c>
    </row>
    <row r="177" spans="1:16" ht="25.5">
      <c r="A177" t="s">
        <v>50</v>
      </c>
      <c s="34" t="s">
        <v>294</v>
      </c>
      <c s="34" t="s">
        <v>295</v>
      </c>
      <c s="35" t="s">
        <v>5</v>
      </c>
      <c s="6" t="s">
        <v>296</v>
      </c>
      <c s="36" t="s">
        <v>214</v>
      </c>
      <c s="37">
        <v>8</v>
      </c>
      <c s="36">
        <v>0</v>
      </c>
      <c s="36">
        <f>ROUND(G177*H177,6)</f>
      </c>
      <c r="L177" s="38">
        <v>0</v>
      </c>
      <c s="32">
        <f>ROUND(ROUND(L177,2)*ROUND(G177,3),2)</f>
      </c>
      <c s="36" t="s">
        <v>178</v>
      </c>
      <c>
        <f>(M177*21)/100</f>
      </c>
      <c t="s">
        <v>28</v>
      </c>
    </row>
    <row r="178" spans="1:5" ht="25.5">
      <c r="A178" s="35" t="s">
        <v>57</v>
      </c>
      <c r="E178" s="39" t="s">
        <v>296</v>
      </c>
    </row>
    <row r="179" spans="1:5" ht="12.75">
      <c r="A179" s="35" t="s">
        <v>58</v>
      </c>
      <c r="E179" s="40" t="s">
        <v>5</v>
      </c>
    </row>
    <row r="180" spans="1:5" ht="12.75">
      <c r="A180" t="s">
        <v>60</v>
      </c>
      <c r="E180" s="39" t="s">
        <v>5</v>
      </c>
    </row>
    <row r="181" spans="1:16" ht="12.75">
      <c r="A181" t="s">
        <v>50</v>
      </c>
      <c s="34" t="s">
        <v>297</v>
      </c>
      <c s="34" t="s">
        <v>298</v>
      </c>
      <c s="35" t="s">
        <v>5</v>
      </c>
      <c s="6" t="s">
        <v>299</v>
      </c>
      <c s="36" t="s">
        <v>214</v>
      </c>
      <c s="37">
        <v>8</v>
      </c>
      <c s="36">
        <v>0</v>
      </c>
      <c s="36">
        <f>ROUND(G181*H181,6)</f>
      </c>
      <c r="L181" s="38">
        <v>0</v>
      </c>
      <c s="32">
        <f>ROUND(ROUND(L181,2)*ROUND(G181,3),2)</f>
      </c>
      <c s="36" t="s">
        <v>56</v>
      </c>
      <c>
        <f>(M181*21)/100</f>
      </c>
      <c t="s">
        <v>28</v>
      </c>
    </row>
    <row r="182" spans="1:5" ht="12.75">
      <c r="A182" s="35" t="s">
        <v>57</v>
      </c>
      <c r="E182" s="39" t="s">
        <v>299</v>
      </c>
    </row>
    <row r="183" spans="1:5" ht="12.75">
      <c r="A183" s="35" t="s">
        <v>58</v>
      </c>
      <c r="E183" s="40" t="s">
        <v>5</v>
      </c>
    </row>
    <row r="184" spans="1:5" ht="12.75">
      <c r="A184" t="s">
        <v>60</v>
      </c>
      <c r="E184" s="39" t="s">
        <v>5</v>
      </c>
    </row>
    <row r="185" spans="1:16" ht="25.5">
      <c r="A185" t="s">
        <v>50</v>
      </c>
      <c s="34" t="s">
        <v>300</v>
      </c>
      <c s="34" t="s">
        <v>301</v>
      </c>
      <c s="35" t="s">
        <v>5</v>
      </c>
      <c s="6" t="s">
        <v>279</v>
      </c>
      <c s="36" t="s">
        <v>214</v>
      </c>
      <c s="37">
        <v>2</v>
      </c>
      <c s="36">
        <v>0</v>
      </c>
      <c s="36">
        <f>ROUND(G185*H185,6)</f>
      </c>
      <c r="L185" s="38">
        <v>0</v>
      </c>
      <c s="32">
        <f>ROUND(ROUND(L185,2)*ROUND(G185,3),2)</f>
      </c>
      <c s="36" t="s">
        <v>178</v>
      </c>
      <c>
        <f>(M185*21)/100</f>
      </c>
      <c t="s">
        <v>28</v>
      </c>
    </row>
    <row r="186" spans="1:5" ht="25.5">
      <c r="A186" s="35" t="s">
        <v>57</v>
      </c>
      <c r="E186" s="39" t="s">
        <v>279</v>
      </c>
    </row>
    <row r="187" spans="1:5" ht="12.75">
      <c r="A187" s="35" t="s">
        <v>58</v>
      </c>
      <c r="E187" s="40" t="s">
        <v>5</v>
      </c>
    </row>
    <row r="188" spans="1:5" ht="12.75">
      <c r="A188" t="s">
        <v>60</v>
      </c>
      <c r="E188" s="39" t="s">
        <v>5</v>
      </c>
    </row>
    <row r="189" spans="1:16" ht="12.75">
      <c r="A189" t="s">
        <v>50</v>
      </c>
      <c s="34" t="s">
        <v>302</v>
      </c>
      <c s="34" t="s">
        <v>281</v>
      </c>
      <c s="35" t="s">
        <v>5</v>
      </c>
      <c s="6" t="s">
        <v>282</v>
      </c>
      <c s="36" t="s">
        <v>214</v>
      </c>
      <c s="37">
        <v>2</v>
      </c>
      <c s="36">
        <v>0</v>
      </c>
      <c s="36">
        <f>ROUND(G189*H189,6)</f>
      </c>
      <c r="L189" s="38">
        <v>0</v>
      </c>
      <c s="32">
        <f>ROUND(ROUND(L189,2)*ROUND(G189,3),2)</f>
      </c>
      <c s="36" t="s">
        <v>56</v>
      </c>
      <c>
        <f>(M189*21)/100</f>
      </c>
      <c t="s">
        <v>28</v>
      </c>
    </row>
    <row r="190" spans="1:5" ht="12.75">
      <c r="A190" s="35" t="s">
        <v>57</v>
      </c>
      <c r="E190" s="39" t="s">
        <v>282</v>
      </c>
    </row>
    <row r="191" spans="1:5" ht="12.75">
      <c r="A191" s="35" t="s">
        <v>58</v>
      </c>
      <c r="E191" s="40" t="s">
        <v>5</v>
      </c>
    </row>
    <row r="192" spans="1:5" ht="12.75">
      <c r="A192" t="s">
        <v>60</v>
      </c>
      <c r="E192" s="39" t="s">
        <v>5</v>
      </c>
    </row>
    <row r="193" spans="1:13" ht="12.75">
      <c r="A193" t="s">
        <v>47</v>
      </c>
      <c r="C193" s="31" t="s">
        <v>303</v>
      </c>
      <c r="E193" s="33" t="s">
        <v>304</v>
      </c>
      <c r="J193" s="32">
        <f>0</f>
      </c>
      <c s="32">
        <f>0</f>
      </c>
      <c s="32">
        <f>0+L194+L198+L202+L206+L210+L214+L218+L222+L226+L230</f>
      </c>
      <c s="32">
        <f>0+M194+M198+M202+M206+M210+M214+M218+M222+M226+M230</f>
      </c>
    </row>
    <row r="194" spans="1:16" ht="12.75">
      <c r="A194" t="s">
        <v>50</v>
      </c>
      <c s="34" t="s">
        <v>305</v>
      </c>
      <c s="34" t="s">
        <v>286</v>
      </c>
      <c s="35" t="s">
        <v>5</v>
      </c>
      <c s="6" t="s">
        <v>287</v>
      </c>
      <c s="36" t="s">
        <v>214</v>
      </c>
      <c s="37">
        <v>1</v>
      </c>
      <c s="36">
        <v>0</v>
      </c>
      <c s="36">
        <f>ROUND(G194*H194,6)</f>
      </c>
      <c r="L194" s="38">
        <v>0</v>
      </c>
      <c s="32">
        <f>ROUND(ROUND(L194,2)*ROUND(G194,3),2)</f>
      </c>
      <c s="36" t="s">
        <v>178</v>
      </c>
      <c>
        <f>(M194*21)/100</f>
      </c>
      <c t="s">
        <v>28</v>
      </c>
    </row>
    <row r="195" spans="1:5" ht="12.75">
      <c r="A195" s="35" t="s">
        <v>57</v>
      </c>
      <c r="E195" s="39" t="s">
        <v>287</v>
      </c>
    </row>
    <row r="196" spans="1:5" ht="12.75">
      <c r="A196" s="35" t="s">
        <v>58</v>
      </c>
      <c r="E196" s="40" t="s">
        <v>5</v>
      </c>
    </row>
    <row r="197" spans="1:5" ht="12.75">
      <c r="A197" t="s">
        <v>60</v>
      </c>
      <c r="E197" s="39" t="s">
        <v>5</v>
      </c>
    </row>
    <row r="198" spans="1:16" ht="12.75">
      <c r="A198" t="s">
        <v>50</v>
      </c>
      <c s="34" t="s">
        <v>306</v>
      </c>
      <c s="34" t="s">
        <v>307</v>
      </c>
      <c s="35" t="s">
        <v>5</v>
      </c>
      <c s="6" t="s">
        <v>308</v>
      </c>
      <c s="36" t="s">
        <v>214</v>
      </c>
      <c s="37">
        <v>1</v>
      </c>
      <c s="36">
        <v>0</v>
      </c>
      <c s="36">
        <f>ROUND(G198*H198,6)</f>
      </c>
      <c r="L198" s="38">
        <v>0</v>
      </c>
      <c s="32">
        <f>ROUND(ROUND(L198,2)*ROUND(G198,3),2)</f>
      </c>
      <c s="36" t="s">
        <v>56</v>
      </c>
      <c>
        <f>(M198*21)/100</f>
      </c>
      <c t="s">
        <v>28</v>
      </c>
    </row>
    <row r="199" spans="1:5" ht="12.75">
      <c r="A199" s="35" t="s">
        <v>57</v>
      </c>
      <c r="E199" s="39" t="s">
        <v>308</v>
      </c>
    </row>
    <row r="200" spans="1:5" ht="12.75">
      <c r="A200" s="35" t="s">
        <v>58</v>
      </c>
      <c r="E200" s="40" t="s">
        <v>5</v>
      </c>
    </row>
    <row r="201" spans="1:5" ht="12.75">
      <c r="A201" t="s">
        <v>60</v>
      </c>
      <c r="E201" s="39" t="s">
        <v>5</v>
      </c>
    </row>
    <row r="202" spans="1:16" ht="12.75">
      <c r="A202" t="s">
        <v>50</v>
      </c>
      <c s="34" t="s">
        <v>309</v>
      </c>
      <c s="34" t="s">
        <v>265</v>
      </c>
      <c s="35" t="s">
        <v>5</v>
      </c>
      <c s="6" t="s">
        <v>266</v>
      </c>
      <c s="36" t="s">
        <v>214</v>
      </c>
      <c s="37">
        <v>1</v>
      </c>
      <c s="36">
        <v>0</v>
      </c>
      <c s="36">
        <f>ROUND(G202*H202,6)</f>
      </c>
      <c r="L202" s="38">
        <v>0</v>
      </c>
      <c s="32">
        <f>ROUND(ROUND(L202,2)*ROUND(G202,3),2)</f>
      </c>
      <c s="36" t="s">
        <v>178</v>
      </c>
      <c>
        <f>(M202*21)/100</f>
      </c>
      <c t="s">
        <v>28</v>
      </c>
    </row>
    <row r="203" spans="1:5" ht="12.75">
      <c r="A203" s="35" t="s">
        <v>57</v>
      </c>
      <c r="E203" s="39" t="s">
        <v>266</v>
      </c>
    </row>
    <row r="204" spans="1:5" ht="12.75">
      <c r="A204" s="35" t="s">
        <v>58</v>
      </c>
      <c r="E204" s="40" t="s">
        <v>5</v>
      </c>
    </row>
    <row r="205" spans="1:5" ht="12.75">
      <c r="A205" t="s">
        <v>60</v>
      </c>
      <c r="E205" s="39" t="s">
        <v>5</v>
      </c>
    </row>
    <row r="206" spans="1:16" ht="25.5">
      <c r="A206" t="s">
        <v>50</v>
      </c>
      <c s="34" t="s">
        <v>310</v>
      </c>
      <c s="34" t="s">
        <v>268</v>
      </c>
      <c s="35" t="s">
        <v>5</v>
      </c>
      <c s="6" t="s">
        <v>269</v>
      </c>
      <c s="36" t="s">
        <v>214</v>
      </c>
      <c s="37">
        <v>1</v>
      </c>
      <c s="36">
        <v>0</v>
      </c>
      <c s="36">
        <f>ROUND(G206*H206,6)</f>
      </c>
      <c r="L206" s="38">
        <v>0</v>
      </c>
      <c s="32">
        <f>ROUND(ROUND(L206,2)*ROUND(G206,3),2)</f>
      </c>
      <c s="36" t="s">
        <v>56</v>
      </c>
      <c>
        <f>(M206*21)/100</f>
      </c>
      <c t="s">
        <v>28</v>
      </c>
    </row>
    <row r="207" spans="1:5" ht="38.25">
      <c r="A207" s="35" t="s">
        <v>57</v>
      </c>
      <c r="E207" s="39" t="s">
        <v>270</v>
      </c>
    </row>
    <row r="208" spans="1:5" ht="12.75">
      <c r="A208" s="35" t="s">
        <v>58</v>
      </c>
      <c r="E208" s="40" t="s">
        <v>5</v>
      </c>
    </row>
    <row r="209" spans="1:5" ht="12.75">
      <c r="A209" t="s">
        <v>60</v>
      </c>
      <c r="E209" s="39" t="s">
        <v>5</v>
      </c>
    </row>
    <row r="210" spans="1:16" ht="25.5">
      <c r="A210" t="s">
        <v>50</v>
      </c>
      <c s="34" t="s">
        <v>311</v>
      </c>
      <c s="34" t="s">
        <v>312</v>
      </c>
      <c s="35" t="s">
        <v>5</v>
      </c>
      <c s="6" t="s">
        <v>313</v>
      </c>
      <c s="36" t="s">
        <v>214</v>
      </c>
      <c s="37">
        <v>2</v>
      </c>
      <c s="36">
        <v>0</v>
      </c>
      <c s="36">
        <f>ROUND(G210*H210,6)</f>
      </c>
      <c r="L210" s="38">
        <v>0</v>
      </c>
      <c s="32">
        <f>ROUND(ROUND(L210,2)*ROUND(G210,3),2)</f>
      </c>
      <c s="36" t="s">
        <v>178</v>
      </c>
      <c>
        <f>(M210*21)/100</f>
      </c>
      <c t="s">
        <v>28</v>
      </c>
    </row>
    <row r="211" spans="1:5" ht="25.5">
      <c r="A211" s="35" t="s">
        <v>57</v>
      </c>
      <c r="E211" s="39" t="s">
        <v>313</v>
      </c>
    </row>
    <row r="212" spans="1:5" ht="12.75">
      <c r="A212" s="35" t="s">
        <v>58</v>
      </c>
      <c r="E212" s="40" t="s">
        <v>5</v>
      </c>
    </row>
    <row r="213" spans="1:5" ht="12.75">
      <c r="A213" t="s">
        <v>60</v>
      </c>
      <c r="E213" s="39" t="s">
        <v>5</v>
      </c>
    </row>
    <row r="214" spans="1:16" ht="25.5">
      <c r="A214" t="s">
        <v>50</v>
      </c>
      <c s="34" t="s">
        <v>314</v>
      </c>
      <c s="34" t="s">
        <v>262</v>
      </c>
      <c s="35" t="s">
        <v>5</v>
      </c>
      <c s="6" t="s">
        <v>315</v>
      </c>
      <c s="36" t="s">
        <v>214</v>
      </c>
      <c s="37">
        <v>2</v>
      </c>
      <c s="36">
        <v>0</v>
      </c>
      <c s="36">
        <f>ROUND(G214*H214,6)</f>
      </c>
      <c r="L214" s="38">
        <v>0</v>
      </c>
      <c s="32">
        <f>ROUND(ROUND(L214,2)*ROUND(G214,3),2)</f>
      </c>
      <c s="36" t="s">
        <v>56</v>
      </c>
      <c>
        <f>(M214*21)/100</f>
      </c>
      <c t="s">
        <v>28</v>
      </c>
    </row>
    <row r="215" spans="1:5" ht="204">
      <c r="A215" s="35" t="s">
        <v>57</v>
      </c>
      <c r="E215" s="39" t="s">
        <v>316</v>
      </c>
    </row>
    <row r="216" spans="1:5" ht="12.75">
      <c r="A216" s="35" t="s">
        <v>58</v>
      </c>
      <c r="E216" s="40" t="s">
        <v>5</v>
      </c>
    </row>
    <row r="217" spans="1:5" ht="12.75">
      <c r="A217" t="s">
        <v>60</v>
      </c>
      <c r="E217" s="39" t="s">
        <v>5</v>
      </c>
    </row>
    <row r="218" spans="1:16" ht="25.5">
      <c r="A218" t="s">
        <v>50</v>
      </c>
      <c s="34" t="s">
        <v>317</v>
      </c>
      <c s="34" t="s">
        <v>318</v>
      </c>
      <c s="35" t="s">
        <v>5</v>
      </c>
      <c s="6" t="s">
        <v>273</v>
      </c>
      <c s="36" t="s">
        <v>214</v>
      </c>
      <c s="37">
        <v>1</v>
      </c>
      <c s="36">
        <v>0</v>
      </c>
      <c s="36">
        <f>ROUND(G218*H218,6)</f>
      </c>
      <c r="L218" s="38">
        <v>0</v>
      </c>
      <c s="32">
        <f>ROUND(ROUND(L218,2)*ROUND(G218,3),2)</f>
      </c>
      <c s="36" t="s">
        <v>178</v>
      </c>
      <c>
        <f>(M218*21)/100</f>
      </c>
      <c t="s">
        <v>28</v>
      </c>
    </row>
    <row r="219" spans="1:5" ht="25.5">
      <c r="A219" s="35" t="s">
        <v>57</v>
      </c>
      <c r="E219" s="39" t="s">
        <v>273</v>
      </c>
    </row>
    <row r="220" spans="1:5" ht="12.75">
      <c r="A220" s="35" t="s">
        <v>58</v>
      </c>
      <c r="E220" s="40" t="s">
        <v>5</v>
      </c>
    </row>
    <row r="221" spans="1:5" ht="12.75">
      <c r="A221" t="s">
        <v>60</v>
      </c>
      <c r="E221" s="39" t="s">
        <v>5</v>
      </c>
    </row>
    <row r="222" spans="1:16" ht="12.75">
      <c r="A222" t="s">
        <v>50</v>
      </c>
      <c s="34" t="s">
        <v>319</v>
      </c>
      <c s="34" t="s">
        <v>275</v>
      </c>
      <c s="35" t="s">
        <v>5</v>
      </c>
      <c s="6" t="s">
        <v>276</v>
      </c>
      <c s="36" t="s">
        <v>214</v>
      </c>
      <c s="37">
        <v>1</v>
      </c>
      <c s="36">
        <v>0</v>
      </c>
      <c s="36">
        <f>ROUND(G222*H222,6)</f>
      </c>
      <c r="L222" s="38">
        <v>0</v>
      </c>
      <c s="32">
        <f>ROUND(ROUND(L222,2)*ROUND(G222,3),2)</f>
      </c>
      <c s="36" t="s">
        <v>56</v>
      </c>
      <c>
        <f>(M222*21)/100</f>
      </c>
      <c t="s">
        <v>28</v>
      </c>
    </row>
    <row r="223" spans="1:5" ht="12.75">
      <c r="A223" s="35" t="s">
        <v>57</v>
      </c>
      <c r="E223" s="39" t="s">
        <v>276</v>
      </c>
    </row>
    <row r="224" spans="1:5" ht="12.75">
      <c r="A224" s="35" t="s">
        <v>58</v>
      </c>
      <c r="E224" s="40" t="s">
        <v>5</v>
      </c>
    </row>
    <row r="225" spans="1:5" ht="12.75">
      <c r="A225" t="s">
        <v>60</v>
      </c>
      <c r="E225" s="39" t="s">
        <v>5</v>
      </c>
    </row>
    <row r="226" spans="1:16" ht="25.5">
      <c r="A226" t="s">
        <v>50</v>
      </c>
      <c s="34" t="s">
        <v>320</v>
      </c>
      <c s="34" t="s">
        <v>278</v>
      </c>
      <c s="35" t="s">
        <v>5</v>
      </c>
      <c s="6" t="s">
        <v>279</v>
      </c>
      <c s="36" t="s">
        <v>214</v>
      </c>
      <c s="37">
        <v>2</v>
      </c>
      <c s="36">
        <v>0</v>
      </c>
      <c s="36">
        <f>ROUND(G226*H226,6)</f>
      </c>
      <c r="L226" s="38">
        <v>0</v>
      </c>
      <c s="32">
        <f>ROUND(ROUND(L226,2)*ROUND(G226,3),2)</f>
      </c>
      <c s="36" t="s">
        <v>178</v>
      </c>
      <c>
        <f>(M226*21)/100</f>
      </c>
      <c t="s">
        <v>28</v>
      </c>
    </row>
    <row r="227" spans="1:5" ht="25.5">
      <c r="A227" s="35" t="s">
        <v>57</v>
      </c>
      <c r="E227" s="39" t="s">
        <v>279</v>
      </c>
    </row>
    <row r="228" spans="1:5" ht="12.75">
      <c r="A228" s="35" t="s">
        <v>58</v>
      </c>
      <c r="E228" s="40" t="s">
        <v>5</v>
      </c>
    </row>
    <row r="229" spans="1:5" ht="12.75">
      <c r="A229" t="s">
        <v>60</v>
      </c>
      <c r="E229" s="39" t="s">
        <v>5</v>
      </c>
    </row>
    <row r="230" spans="1:16" ht="12.75">
      <c r="A230" t="s">
        <v>50</v>
      </c>
      <c s="34" t="s">
        <v>321</v>
      </c>
      <c s="34" t="s">
        <v>281</v>
      </c>
      <c s="35" t="s">
        <v>5</v>
      </c>
      <c s="6" t="s">
        <v>282</v>
      </c>
      <c s="36" t="s">
        <v>214</v>
      </c>
      <c s="37">
        <v>2</v>
      </c>
      <c s="36">
        <v>0</v>
      </c>
      <c s="36">
        <f>ROUND(G230*H230,6)</f>
      </c>
      <c r="L230" s="38">
        <v>0</v>
      </c>
      <c s="32">
        <f>ROUND(ROUND(L230,2)*ROUND(G230,3),2)</f>
      </c>
      <c s="36" t="s">
        <v>56</v>
      </c>
      <c>
        <f>(M230*21)/100</f>
      </c>
      <c t="s">
        <v>28</v>
      </c>
    </row>
    <row r="231" spans="1:5" ht="12.75">
      <c r="A231" s="35" t="s">
        <v>57</v>
      </c>
      <c r="E231" s="39" t="s">
        <v>282</v>
      </c>
    </row>
    <row r="232" spans="1:5" ht="12.75">
      <c r="A232" s="35" t="s">
        <v>58</v>
      </c>
      <c r="E232" s="40" t="s">
        <v>5</v>
      </c>
    </row>
    <row r="233" spans="1:5" ht="12.75">
      <c r="A233" t="s">
        <v>60</v>
      </c>
      <c r="E233" s="39" t="s">
        <v>5</v>
      </c>
    </row>
    <row r="234" spans="1:13" ht="12.75">
      <c r="A234" t="s">
        <v>47</v>
      </c>
      <c r="C234" s="31" t="s">
        <v>322</v>
      </c>
      <c r="E234" s="33" t="s">
        <v>323</v>
      </c>
      <c r="J234" s="32">
        <f>0</f>
      </c>
      <c s="32">
        <f>0</f>
      </c>
      <c s="32">
        <f>0+L235+L239+L243+L247+L251+L255</f>
      </c>
      <c s="32">
        <f>0+M235+M239+M243+M247+M251+M255</f>
      </c>
    </row>
    <row r="235" spans="1:16" ht="12.75">
      <c r="A235" t="s">
        <v>50</v>
      </c>
      <c s="34" t="s">
        <v>324</v>
      </c>
      <c s="34" t="s">
        <v>286</v>
      </c>
      <c s="35" t="s">
        <v>5</v>
      </c>
      <c s="6" t="s">
        <v>287</v>
      </c>
      <c s="36" t="s">
        <v>214</v>
      </c>
      <c s="37">
        <v>1</v>
      </c>
      <c s="36">
        <v>0</v>
      </c>
      <c s="36">
        <f>ROUND(G235*H235,6)</f>
      </c>
      <c r="L235" s="38">
        <v>0</v>
      </c>
      <c s="32">
        <f>ROUND(ROUND(L235,2)*ROUND(G235,3),2)</f>
      </c>
      <c s="36" t="s">
        <v>178</v>
      </c>
      <c>
        <f>(M235*21)/100</f>
      </c>
      <c t="s">
        <v>28</v>
      </c>
    </row>
    <row r="236" spans="1:5" ht="12.75">
      <c r="A236" s="35" t="s">
        <v>57</v>
      </c>
      <c r="E236" s="39" t="s">
        <v>287</v>
      </c>
    </row>
    <row r="237" spans="1:5" ht="12.75">
      <c r="A237" s="35" t="s">
        <v>58</v>
      </c>
      <c r="E237" s="40" t="s">
        <v>5</v>
      </c>
    </row>
    <row r="238" spans="1:5" ht="12.75">
      <c r="A238" t="s">
        <v>60</v>
      </c>
      <c r="E238" s="39" t="s">
        <v>5</v>
      </c>
    </row>
    <row r="239" spans="1:16" ht="12.75">
      <c r="A239" t="s">
        <v>50</v>
      </c>
      <c s="34" t="s">
        <v>325</v>
      </c>
      <c s="34" t="s">
        <v>326</v>
      </c>
      <c s="35" t="s">
        <v>5</v>
      </c>
      <c s="6" t="s">
        <v>290</v>
      </c>
      <c s="36" t="s">
        <v>214</v>
      </c>
      <c s="37">
        <v>1</v>
      </c>
      <c s="36">
        <v>0</v>
      </c>
      <c s="36">
        <f>ROUND(G239*H239,6)</f>
      </c>
      <c r="L239" s="38">
        <v>0</v>
      </c>
      <c s="32">
        <f>ROUND(ROUND(L239,2)*ROUND(G239,3),2)</f>
      </c>
      <c s="36" t="s">
        <v>56</v>
      </c>
      <c>
        <f>(M239*21)/100</f>
      </c>
      <c t="s">
        <v>28</v>
      </c>
    </row>
    <row r="240" spans="1:5" ht="12.75">
      <c r="A240" s="35" t="s">
        <v>57</v>
      </c>
      <c r="E240" s="39" t="s">
        <v>290</v>
      </c>
    </row>
    <row r="241" spans="1:5" ht="12.75">
      <c r="A241" s="35" t="s">
        <v>58</v>
      </c>
      <c r="E241" s="40" t="s">
        <v>5</v>
      </c>
    </row>
    <row r="242" spans="1:5" ht="12.75">
      <c r="A242" t="s">
        <v>60</v>
      </c>
      <c r="E242" s="39" t="s">
        <v>5</v>
      </c>
    </row>
    <row r="243" spans="1:16" ht="25.5">
      <c r="A243" t="s">
        <v>50</v>
      </c>
      <c s="34" t="s">
        <v>327</v>
      </c>
      <c s="34" t="s">
        <v>312</v>
      </c>
      <c s="35" t="s">
        <v>5</v>
      </c>
      <c s="6" t="s">
        <v>313</v>
      </c>
      <c s="36" t="s">
        <v>214</v>
      </c>
      <c s="37">
        <v>1</v>
      </c>
      <c s="36">
        <v>0</v>
      </c>
      <c s="36">
        <f>ROUND(G243*H243,6)</f>
      </c>
      <c r="L243" s="38">
        <v>0</v>
      </c>
      <c s="32">
        <f>ROUND(ROUND(L243,2)*ROUND(G243,3),2)</f>
      </c>
      <c s="36" t="s">
        <v>178</v>
      </c>
      <c>
        <f>(M243*21)/100</f>
      </c>
      <c t="s">
        <v>28</v>
      </c>
    </row>
    <row r="244" spans="1:5" ht="25.5">
      <c r="A244" s="35" t="s">
        <v>57</v>
      </c>
      <c r="E244" s="39" t="s">
        <v>313</v>
      </c>
    </row>
    <row r="245" spans="1:5" ht="12.75">
      <c r="A245" s="35" t="s">
        <v>58</v>
      </c>
      <c r="E245" s="40" t="s">
        <v>5</v>
      </c>
    </row>
    <row r="246" spans="1:5" ht="12.75">
      <c r="A246" t="s">
        <v>60</v>
      </c>
      <c r="E246" s="39" t="s">
        <v>5</v>
      </c>
    </row>
    <row r="247" spans="1:16" ht="25.5">
      <c r="A247" t="s">
        <v>50</v>
      </c>
      <c s="34" t="s">
        <v>328</v>
      </c>
      <c s="34" t="s">
        <v>262</v>
      </c>
      <c s="35" t="s">
        <v>5</v>
      </c>
      <c s="6" t="s">
        <v>315</v>
      </c>
      <c s="36" t="s">
        <v>214</v>
      </c>
      <c s="37">
        <v>1</v>
      </c>
      <c s="36">
        <v>0</v>
      </c>
      <c s="36">
        <f>ROUND(G247*H247,6)</f>
      </c>
      <c r="L247" s="38">
        <v>0</v>
      </c>
      <c s="32">
        <f>ROUND(ROUND(L247,2)*ROUND(G247,3),2)</f>
      </c>
      <c s="36" t="s">
        <v>56</v>
      </c>
      <c>
        <f>(M247*21)/100</f>
      </c>
      <c t="s">
        <v>28</v>
      </c>
    </row>
    <row r="248" spans="1:5" ht="204">
      <c r="A248" s="35" t="s">
        <v>57</v>
      </c>
      <c r="E248" s="39" t="s">
        <v>316</v>
      </c>
    </row>
    <row r="249" spans="1:5" ht="12.75">
      <c r="A249" s="35" t="s">
        <v>58</v>
      </c>
      <c r="E249" s="40" t="s">
        <v>5</v>
      </c>
    </row>
    <row r="250" spans="1:5" ht="12.75">
      <c r="A250" t="s">
        <v>60</v>
      </c>
      <c r="E250" s="39" t="s">
        <v>5</v>
      </c>
    </row>
    <row r="251" spans="1:16" ht="25.5">
      <c r="A251" t="s">
        <v>50</v>
      </c>
      <c s="34" t="s">
        <v>329</v>
      </c>
      <c s="34" t="s">
        <v>330</v>
      </c>
      <c s="35" t="s">
        <v>5</v>
      </c>
      <c s="6" t="s">
        <v>273</v>
      </c>
      <c s="36" t="s">
        <v>214</v>
      </c>
      <c s="37">
        <v>2</v>
      </c>
      <c s="36">
        <v>0</v>
      </c>
      <c s="36">
        <f>ROUND(G251*H251,6)</f>
      </c>
      <c r="L251" s="38">
        <v>0</v>
      </c>
      <c s="32">
        <f>ROUND(ROUND(L251,2)*ROUND(G251,3),2)</f>
      </c>
      <c s="36" t="s">
        <v>178</v>
      </c>
      <c>
        <f>(M251*21)/100</f>
      </c>
      <c t="s">
        <v>28</v>
      </c>
    </row>
    <row r="252" spans="1:5" ht="25.5">
      <c r="A252" s="35" t="s">
        <v>57</v>
      </c>
      <c r="E252" s="39" t="s">
        <v>273</v>
      </c>
    </row>
    <row r="253" spans="1:5" ht="12.75">
      <c r="A253" s="35" t="s">
        <v>58</v>
      </c>
      <c r="E253" s="40" t="s">
        <v>5</v>
      </c>
    </row>
    <row r="254" spans="1:5" ht="12.75">
      <c r="A254" t="s">
        <v>60</v>
      </c>
      <c r="E254" s="39" t="s">
        <v>5</v>
      </c>
    </row>
    <row r="255" spans="1:16" ht="12.75">
      <c r="A255" t="s">
        <v>50</v>
      </c>
      <c s="34" t="s">
        <v>331</v>
      </c>
      <c s="34" t="s">
        <v>275</v>
      </c>
      <c s="35" t="s">
        <v>5</v>
      </c>
      <c s="6" t="s">
        <v>276</v>
      </c>
      <c s="36" t="s">
        <v>214</v>
      </c>
      <c s="37">
        <v>2</v>
      </c>
      <c s="36">
        <v>0</v>
      </c>
      <c s="36">
        <f>ROUND(G255*H255,6)</f>
      </c>
      <c r="L255" s="38">
        <v>0</v>
      </c>
      <c s="32">
        <f>ROUND(ROUND(L255,2)*ROUND(G255,3),2)</f>
      </c>
      <c s="36" t="s">
        <v>56</v>
      </c>
      <c>
        <f>(M255*21)/100</f>
      </c>
      <c t="s">
        <v>28</v>
      </c>
    </row>
    <row r="256" spans="1:5" ht="12.75">
      <c r="A256" s="35" t="s">
        <v>57</v>
      </c>
      <c r="E256" s="39" t="s">
        <v>276</v>
      </c>
    </row>
    <row r="257" spans="1:5" ht="12.75">
      <c r="A257" s="35" t="s">
        <v>58</v>
      </c>
      <c r="E257" s="40" t="s">
        <v>5</v>
      </c>
    </row>
    <row r="258" spans="1:5" ht="12.75">
      <c r="A258" t="s">
        <v>60</v>
      </c>
      <c r="E2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334</v>
      </c>
      <c r="E8" s="30" t="s">
        <v>333</v>
      </c>
      <c r="J8" s="29">
        <f>0+J9+J18+J83+J196+J265</f>
      </c>
      <c s="29">
        <f>0+K9+K18+K83+K196+K265</f>
      </c>
      <c s="29">
        <f>0+L9+L18+L83+L196+L265</f>
      </c>
      <c s="29">
        <f>0+M9+M18+M83+M196+M265</f>
      </c>
    </row>
    <row r="9" spans="1:13" ht="12.75">
      <c r="A9" t="s">
        <v>47</v>
      </c>
      <c r="C9" s="31" t="s">
        <v>173</v>
      </c>
      <c r="E9" s="33" t="s">
        <v>174</v>
      </c>
      <c r="J9" s="32">
        <f>0</f>
      </c>
      <c s="32">
        <f>0</f>
      </c>
      <c s="32">
        <f>0+L10+L14</f>
      </c>
      <c s="32">
        <f>0+M10+M14</f>
      </c>
    </row>
    <row r="10" spans="1:16" ht="25.5">
      <c r="A10" t="s">
        <v>50</v>
      </c>
      <c s="34" t="s">
        <v>51</v>
      </c>
      <c s="34" t="s">
        <v>335</v>
      </c>
      <c s="35" t="s">
        <v>5</v>
      </c>
      <c s="6" t="s">
        <v>336</v>
      </c>
      <c s="36" t="s">
        <v>177</v>
      </c>
      <c s="37">
        <v>5200</v>
      </c>
      <c s="36">
        <v>0</v>
      </c>
      <c s="36">
        <f>ROUND(G10*H10,6)</f>
      </c>
      <c r="L10" s="38">
        <v>0</v>
      </c>
      <c s="32">
        <f>ROUND(ROUND(L10,2)*ROUND(G10,3),2)</f>
      </c>
      <c s="36" t="s">
        <v>178</v>
      </c>
      <c>
        <f>(M10*21)/100</f>
      </c>
      <c t="s">
        <v>28</v>
      </c>
    </row>
    <row r="11" spans="1:5" ht="25.5">
      <c r="A11" s="35" t="s">
        <v>57</v>
      </c>
      <c r="E11" s="39" t="s">
        <v>336</v>
      </c>
    </row>
    <row r="12" spans="1:5" ht="12.75">
      <c r="A12" s="35" t="s">
        <v>58</v>
      </c>
      <c r="E12" s="40" t="s">
        <v>5</v>
      </c>
    </row>
    <row r="13" spans="1:5" ht="12.75">
      <c r="A13" t="s">
        <v>60</v>
      </c>
      <c r="E13" s="39" t="s">
        <v>5</v>
      </c>
    </row>
    <row r="14" spans="1:16" ht="12.75">
      <c r="A14" t="s">
        <v>50</v>
      </c>
      <c s="34" t="s">
        <v>28</v>
      </c>
      <c s="34" t="s">
        <v>337</v>
      </c>
      <c s="35" t="s">
        <v>5</v>
      </c>
      <c s="6" t="s">
        <v>338</v>
      </c>
      <c s="36" t="s">
        <v>177</v>
      </c>
      <c s="37">
        <v>5200</v>
      </c>
      <c s="36">
        <v>0</v>
      </c>
      <c s="36">
        <f>ROUND(G14*H14,6)</f>
      </c>
      <c r="L14" s="38">
        <v>0</v>
      </c>
      <c s="32">
        <f>ROUND(ROUND(L14,2)*ROUND(G14,3),2)</f>
      </c>
      <c s="36" t="s">
        <v>56</v>
      </c>
      <c>
        <f>(M14*21)/100</f>
      </c>
      <c t="s">
        <v>28</v>
      </c>
    </row>
    <row r="15" spans="1:5" ht="12.75">
      <c r="A15" s="35" t="s">
        <v>57</v>
      </c>
      <c r="E15" s="39" t="s">
        <v>338</v>
      </c>
    </row>
    <row r="16" spans="1:5" ht="12.75">
      <c r="A16" s="35" t="s">
        <v>58</v>
      </c>
      <c r="E16" s="40" t="s">
        <v>5</v>
      </c>
    </row>
    <row r="17" spans="1:5" ht="12.75">
      <c r="A17" t="s">
        <v>60</v>
      </c>
      <c r="E17" s="39" t="s">
        <v>5</v>
      </c>
    </row>
    <row r="18" spans="1:13" ht="12.75">
      <c r="A18" t="s">
        <v>47</v>
      </c>
      <c r="C18" s="31" t="s">
        <v>339</v>
      </c>
      <c r="E18" s="33" t="s">
        <v>340</v>
      </c>
      <c r="J18" s="32">
        <f>0</f>
      </c>
      <c s="32">
        <f>0</f>
      </c>
      <c s="32">
        <f>0+L19+L23+L27+L31+L35+L39+L43+L47+L51+L55+L59+L63+L67+L71+L75+L79</f>
      </c>
      <c s="32">
        <f>0+M19+M23+M27+M31+M35+M39+M43+M47+M51+M55+M59+M63+M67+M71+M75+M79</f>
      </c>
    </row>
    <row r="19" spans="1:16" ht="25.5">
      <c r="A19" t="s">
        <v>50</v>
      </c>
      <c s="34" t="s">
        <v>261</v>
      </c>
      <c s="34" t="s">
        <v>341</v>
      </c>
      <c s="35" t="s">
        <v>5</v>
      </c>
      <c s="6" t="s">
        <v>342</v>
      </c>
      <c s="36" t="s">
        <v>214</v>
      </c>
      <c s="37">
        <v>1</v>
      </c>
      <c s="36">
        <v>0</v>
      </c>
      <c s="36">
        <f>ROUND(G19*H19,6)</f>
      </c>
      <c r="L19" s="38">
        <v>0</v>
      </c>
      <c s="32">
        <f>ROUND(ROUND(L19,2)*ROUND(G19,3),2)</f>
      </c>
      <c s="36" t="s">
        <v>178</v>
      </c>
      <c>
        <f>(M19*21)/100</f>
      </c>
      <c t="s">
        <v>28</v>
      </c>
    </row>
    <row r="20" spans="1:5" ht="25.5">
      <c r="A20" s="35" t="s">
        <v>57</v>
      </c>
      <c r="E20" s="39" t="s">
        <v>342</v>
      </c>
    </row>
    <row r="21" spans="1:5" ht="12.75">
      <c r="A21" s="35" t="s">
        <v>58</v>
      </c>
      <c r="E21" s="40" t="s">
        <v>5</v>
      </c>
    </row>
    <row r="22" spans="1:5" ht="12.75">
      <c r="A22" t="s">
        <v>60</v>
      </c>
      <c r="E22" s="39" t="s">
        <v>5</v>
      </c>
    </row>
    <row r="23" spans="1:16" ht="25.5">
      <c r="A23" t="s">
        <v>50</v>
      </c>
      <c s="34" t="s">
        <v>264</v>
      </c>
      <c s="34" t="s">
        <v>343</v>
      </c>
      <c s="35" t="s">
        <v>5</v>
      </c>
      <c s="6" t="s">
        <v>344</v>
      </c>
      <c s="36" t="s">
        <v>214</v>
      </c>
      <c s="37">
        <v>1</v>
      </c>
      <c s="36">
        <v>0</v>
      </c>
      <c s="36">
        <f>ROUND(G23*H23,6)</f>
      </c>
      <c r="L23" s="38">
        <v>0</v>
      </c>
      <c s="32">
        <f>ROUND(ROUND(L23,2)*ROUND(G23,3),2)</f>
      </c>
      <c s="36" t="s">
        <v>56</v>
      </c>
      <c>
        <f>(M23*21)/100</f>
      </c>
      <c t="s">
        <v>28</v>
      </c>
    </row>
    <row r="24" spans="1:5" ht="25.5">
      <c r="A24" s="35" t="s">
        <v>57</v>
      </c>
      <c r="E24" s="39" t="s">
        <v>344</v>
      </c>
    </row>
    <row r="25" spans="1:5" ht="12.75">
      <c r="A25" s="35" t="s">
        <v>58</v>
      </c>
      <c r="E25" s="40" t="s">
        <v>5</v>
      </c>
    </row>
    <row r="26" spans="1:5" ht="12.75">
      <c r="A26" t="s">
        <v>60</v>
      </c>
      <c r="E26" s="39" t="s">
        <v>5</v>
      </c>
    </row>
    <row r="27" spans="1:16" ht="12.75">
      <c r="A27" t="s">
        <v>50</v>
      </c>
      <c s="34" t="s">
        <v>267</v>
      </c>
      <c s="34" t="s">
        <v>345</v>
      </c>
      <c s="35" t="s">
        <v>5</v>
      </c>
      <c s="6" t="s">
        <v>346</v>
      </c>
      <c s="36" t="s">
        <v>214</v>
      </c>
      <c s="37">
        <v>5</v>
      </c>
      <c s="36">
        <v>0</v>
      </c>
      <c s="36">
        <f>ROUND(G27*H27,6)</f>
      </c>
      <c r="L27" s="38">
        <v>0</v>
      </c>
      <c s="32">
        <f>ROUND(ROUND(L27,2)*ROUND(G27,3),2)</f>
      </c>
      <c s="36" t="s">
        <v>178</v>
      </c>
      <c>
        <f>(M27*21)/100</f>
      </c>
      <c t="s">
        <v>28</v>
      </c>
    </row>
    <row r="28" spans="1:5" ht="12.75">
      <c r="A28" s="35" t="s">
        <v>57</v>
      </c>
      <c r="E28" s="39" t="s">
        <v>346</v>
      </c>
    </row>
    <row r="29" spans="1:5" ht="12.75">
      <c r="A29" s="35" t="s">
        <v>58</v>
      </c>
      <c r="E29" s="40" t="s">
        <v>5</v>
      </c>
    </row>
    <row r="30" spans="1:5" ht="12.75">
      <c r="A30" t="s">
        <v>60</v>
      </c>
      <c r="E30" s="39" t="s">
        <v>5</v>
      </c>
    </row>
    <row r="31" spans="1:16" ht="12.75">
      <c r="A31" t="s">
        <v>50</v>
      </c>
      <c s="34" t="s">
        <v>271</v>
      </c>
      <c s="34" t="s">
        <v>347</v>
      </c>
      <c s="35" t="s">
        <v>5</v>
      </c>
      <c s="6" t="s">
        <v>348</v>
      </c>
      <c s="36" t="s">
        <v>214</v>
      </c>
      <c s="37">
        <v>3</v>
      </c>
      <c s="36">
        <v>0</v>
      </c>
      <c s="36">
        <f>ROUND(G31*H31,6)</f>
      </c>
      <c r="L31" s="38">
        <v>0</v>
      </c>
      <c s="32">
        <f>ROUND(ROUND(L31,2)*ROUND(G31,3),2)</f>
      </c>
      <c s="36" t="s">
        <v>56</v>
      </c>
      <c>
        <f>(M31*21)/100</f>
      </c>
      <c t="s">
        <v>28</v>
      </c>
    </row>
    <row r="32" spans="1:5" ht="12.75">
      <c r="A32" s="35" t="s">
        <v>57</v>
      </c>
      <c r="E32" s="39" t="s">
        <v>348</v>
      </c>
    </row>
    <row r="33" spans="1:5" ht="12.75">
      <c r="A33" s="35" t="s">
        <v>58</v>
      </c>
      <c r="E33" s="40" t="s">
        <v>5</v>
      </c>
    </row>
    <row r="34" spans="1:5" ht="12.75">
      <c r="A34" t="s">
        <v>60</v>
      </c>
      <c r="E34" s="39" t="s">
        <v>5</v>
      </c>
    </row>
    <row r="35" spans="1:16" ht="12.75">
      <c r="A35" t="s">
        <v>50</v>
      </c>
      <c s="34" t="s">
        <v>274</v>
      </c>
      <c s="34" t="s">
        <v>349</v>
      </c>
      <c s="35" t="s">
        <v>5</v>
      </c>
      <c s="6" t="s">
        <v>350</v>
      </c>
      <c s="36" t="s">
        <v>214</v>
      </c>
      <c s="37">
        <v>1</v>
      </c>
      <c s="36">
        <v>0</v>
      </c>
      <c s="36">
        <f>ROUND(G35*H35,6)</f>
      </c>
      <c r="L35" s="38">
        <v>0</v>
      </c>
      <c s="32">
        <f>ROUND(ROUND(L35,2)*ROUND(G35,3),2)</f>
      </c>
      <c s="36" t="s">
        <v>56</v>
      </c>
      <c>
        <f>(M35*21)/100</f>
      </c>
      <c t="s">
        <v>28</v>
      </c>
    </row>
    <row r="36" spans="1:5" ht="12.75">
      <c r="A36" s="35" t="s">
        <v>57</v>
      </c>
      <c r="E36" s="39" t="s">
        <v>350</v>
      </c>
    </row>
    <row r="37" spans="1:5" ht="12.75">
      <c r="A37" s="35" t="s">
        <v>58</v>
      </c>
      <c r="E37" s="40" t="s">
        <v>5</v>
      </c>
    </row>
    <row r="38" spans="1:5" ht="12.75">
      <c r="A38" t="s">
        <v>60</v>
      </c>
      <c r="E38" s="39" t="s">
        <v>5</v>
      </c>
    </row>
    <row r="39" spans="1:16" ht="12.75">
      <c r="A39" t="s">
        <v>50</v>
      </c>
      <c s="34" t="s">
        <v>277</v>
      </c>
      <c s="34" t="s">
        <v>351</v>
      </c>
      <c s="35" t="s">
        <v>5</v>
      </c>
      <c s="6" t="s">
        <v>352</v>
      </c>
      <c s="36" t="s">
        <v>214</v>
      </c>
      <c s="37">
        <v>1</v>
      </c>
      <c s="36">
        <v>0</v>
      </c>
      <c s="36">
        <f>ROUND(G39*H39,6)</f>
      </c>
      <c r="L39" s="38">
        <v>0</v>
      </c>
      <c s="32">
        <f>ROUND(ROUND(L39,2)*ROUND(G39,3),2)</f>
      </c>
      <c s="36" t="s">
        <v>56</v>
      </c>
      <c>
        <f>(M39*21)/100</f>
      </c>
      <c t="s">
        <v>28</v>
      </c>
    </row>
    <row r="40" spans="1:5" ht="12.75">
      <c r="A40" s="35" t="s">
        <v>57</v>
      </c>
      <c r="E40" s="39" t="s">
        <v>352</v>
      </c>
    </row>
    <row r="41" spans="1:5" ht="12.75">
      <c r="A41" s="35" t="s">
        <v>58</v>
      </c>
      <c r="E41" s="40" t="s">
        <v>5</v>
      </c>
    </row>
    <row r="42" spans="1:5" ht="12.75">
      <c r="A42" t="s">
        <v>60</v>
      </c>
      <c r="E42" s="39" t="s">
        <v>5</v>
      </c>
    </row>
    <row r="43" spans="1:16" ht="12.75">
      <c r="A43" t="s">
        <v>50</v>
      </c>
      <c s="34" t="s">
        <v>280</v>
      </c>
      <c s="34" t="s">
        <v>353</v>
      </c>
      <c s="35" t="s">
        <v>5</v>
      </c>
      <c s="6" t="s">
        <v>354</v>
      </c>
      <c s="36" t="s">
        <v>214</v>
      </c>
      <c s="37">
        <v>1</v>
      </c>
      <c s="36">
        <v>0</v>
      </c>
      <c s="36">
        <f>ROUND(G43*H43,6)</f>
      </c>
      <c r="L43" s="38">
        <v>0</v>
      </c>
      <c s="32">
        <f>ROUND(ROUND(L43,2)*ROUND(G43,3),2)</f>
      </c>
      <c s="36" t="s">
        <v>178</v>
      </c>
      <c>
        <f>(M43*21)/100</f>
      </c>
      <c t="s">
        <v>28</v>
      </c>
    </row>
    <row r="44" spans="1:5" ht="12.75">
      <c r="A44" s="35" t="s">
        <v>57</v>
      </c>
      <c r="E44" s="39" t="s">
        <v>354</v>
      </c>
    </row>
    <row r="45" spans="1:5" ht="12.75">
      <c r="A45" s="35" t="s">
        <v>58</v>
      </c>
      <c r="E45" s="40" t="s">
        <v>5</v>
      </c>
    </row>
    <row r="46" spans="1:5" ht="12.75">
      <c r="A46" t="s">
        <v>60</v>
      </c>
      <c r="E46" s="39" t="s">
        <v>5</v>
      </c>
    </row>
    <row r="47" spans="1:16" ht="12.75">
      <c r="A47" t="s">
        <v>50</v>
      </c>
      <c s="34" t="s">
        <v>285</v>
      </c>
      <c s="34" t="s">
        <v>355</v>
      </c>
      <c s="35" t="s">
        <v>5</v>
      </c>
      <c s="6" t="s">
        <v>356</v>
      </c>
      <c s="36" t="s">
        <v>214</v>
      </c>
      <c s="37">
        <v>1</v>
      </c>
      <c s="36">
        <v>0</v>
      </c>
      <c s="36">
        <f>ROUND(G47*H47,6)</f>
      </c>
      <c r="L47" s="38">
        <v>0</v>
      </c>
      <c s="32">
        <f>ROUND(ROUND(L47,2)*ROUND(G47,3),2)</f>
      </c>
      <c s="36" t="s">
        <v>56</v>
      </c>
      <c>
        <f>(M47*21)/100</f>
      </c>
      <c t="s">
        <v>28</v>
      </c>
    </row>
    <row r="48" spans="1:5" ht="12.75">
      <c r="A48" s="35" t="s">
        <v>57</v>
      </c>
      <c r="E48" s="39" t="s">
        <v>356</v>
      </c>
    </row>
    <row r="49" spans="1:5" ht="12.75">
      <c r="A49" s="35" t="s">
        <v>58</v>
      </c>
      <c r="E49" s="40" t="s">
        <v>5</v>
      </c>
    </row>
    <row r="50" spans="1:5" ht="12.75">
      <c r="A50" t="s">
        <v>60</v>
      </c>
      <c r="E50" s="39" t="s">
        <v>5</v>
      </c>
    </row>
    <row r="51" spans="1:16" ht="12.75">
      <c r="A51" t="s">
        <v>50</v>
      </c>
      <c s="34" t="s">
        <v>288</v>
      </c>
      <c s="34" t="s">
        <v>357</v>
      </c>
      <c s="35" t="s">
        <v>5</v>
      </c>
      <c s="6" t="s">
        <v>358</v>
      </c>
      <c s="36" t="s">
        <v>214</v>
      </c>
      <c s="37">
        <v>1</v>
      </c>
      <c s="36">
        <v>0</v>
      </c>
      <c s="36">
        <f>ROUND(G51*H51,6)</f>
      </c>
      <c r="L51" s="38">
        <v>0</v>
      </c>
      <c s="32">
        <f>ROUND(ROUND(L51,2)*ROUND(G51,3),2)</f>
      </c>
      <c s="36" t="s">
        <v>178</v>
      </c>
      <c>
        <f>(M51*21)/100</f>
      </c>
      <c t="s">
        <v>28</v>
      </c>
    </row>
    <row r="52" spans="1:5" ht="12.75">
      <c r="A52" s="35" t="s">
        <v>57</v>
      </c>
      <c r="E52" s="39" t="s">
        <v>358</v>
      </c>
    </row>
    <row r="53" spans="1:5" ht="12.75">
      <c r="A53" s="35" t="s">
        <v>58</v>
      </c>
      <c r="E53" s="40" t="s">
        <v>5</v>
      </c>
    </row>
    <row r="54" spans="1:5" ht="12.75">
      <c r="A54" t="s">
        <v>60</v>
      </c>
      <c r="E54" s="39" t="s">
        <v>5</v>
      </c>
    </row>
    <row r="55" spans="1:16" ht="12.75">
      <c r="A55" t="s">
        <v>50</v>
      </c>
      <c s="34" t="s">
        <v>291</v>
      </c>
      <c s="34" t="s">
        <v>359</v>
      </c>
      <c s="35" t="s">
        <v>5</v>
      </c>
      <c s="6" t="s">
        <v>360</v>
      </c>
      <c s="36" t="s">
        <v>214</v>
      </c>
      <c s="37">
        <v>1</v>
      </c>
      <c s="36">
        <v>0</v>
      </c>
      <c s="36">
        <f>ROUND(G55*H55,6)</f>
      </c>
      <c r="L55" s="38">
        <v>0</v>
      </c>
      <c s="32">
        <f>ROUND(ROUND(L55,2)*ROUND(G55,3),2)</f>
      </c>
      <c s="36" t="s">
        <v>56</v>
      </c>
      <c>
        <f>(M55*21)/100</f>
      </c>
      <c t="s">
        <v>28</v>
      </c>
    </row>
    <row r="56" spans="1:5" ht="12.75">
      <c r="A56" s="35" t="s">
        <v>57</v>
      </c>
      <c r="E56" s="39" t="s">
        <v>360</v>
      </c>
    </row>
    <row r="57" spans="1:5" ht="12.75">
      <c r="A57" s="35" t="s">
        <v>58</v>
      </c>
      <c r="E57" s="40" t="s">
        <v>5</v>
      </c>
    </row>
    <row r="58" spans="1:5" ht="12.75">
      <c r="A58" t="s">
        <v>60</v>
      </c>
      <c r="E58" s="39" t="s">
        <v>5</v>
      </c>
    </row>
    <row r="59" spans="1:16" ht="12.75">
      <c r="A59" t="s">
        <v>50</v>
      </c>
      <c s="34" t="s">
        <v>293</v>
      </c>
      <c s="34" t="s">
        <v>361</v>
      </c>
      <c s="35" t="s">
        <v>5</v>
      </c>
      <c s="6" t="s">
        <v>362</v>
      </c>
      <c s="36" t="s">
        <v>214</v>
      </c>
      <c s="37">
        <v>1</v>
      </c>
      <c s="36">
        <v>0</v>
      </c>
      <c s="36">
        <f>ROUND(G59*H59,6)</f>
      </c>
      <c r="L59" s="38">
        <v>0</v>
      </c>
      <c s="32">
        <f>ROUND(ROUND(L59,2)*ROUND(G59,3),2)</f>
      </c>
      <c s="36" t="s">
        <v>178</v>
      </c>
      <c>
        <f>(M59*21)/100</f>
      </c>
      <c t="s">
        <v>28</v>
      </c>
    </row>
    <row r="60" spans="1:5" ht="12.75">
      <c r="A60" s="35" t="s">
        <v>57</v>
      </c>
      <c r="E60" s="39" t="s">
        <v>362</v>
      </c>
    </row>
    <row r="61" spans="1:5" ht="12.75">
      <c r="A61" s="35" t="s">
        <v>58</v>
      </c>
      <c r="E61" s="40" t="s">
        <v>5</v>
      </c>
    </row>
    <row r="62" spans="1:5" ht="12.75">
      <c r="A62" t="s">
        <v>60</v>
      </c>
      <c r="E62" s="39" t="s">
        <v>5</v>
      </c>
    </row>
    <row r="63" spans="1:16" ht="12.75">
      <c r="A63" t="s">
        <v>50</v>
      </c>
      <c s="34" t="s">
        <v>294</v>
      </c>
      <c s="34" t="s">
        <v>363</v>
      </c>
      <c s="35" t="s">
        <v>5</v>
      </c>
      <c s="6" t="s">
        <v>364</v>
      </c>
      <c s="36" t="s">
        <v>214</v>
      </c>
      <c s="37">
        <v>1</v>
      </c>
      <c s="36">
        <v>0</v>
      </c>
      <c s="36">
        <f>ROUND(G63*H63,6)</f>
      </c>
      <c r="L63" s="38">
        <v>0</v>
      </c>
      <c s="32">
        <f>ROUND(ROUND(L63,2)*ROUND(G63,3),2)</f>
      </c>
      <c s="36" t="s">
        <v>56</v>
      </c>
      <c>
        <f>(M63*21)/100</f>
      </c>
      <c t="s">
        <v>28</v>
      </c>
    </row>
    <row r="64" spans="1:5" ht="12.75">
      <c r="A64" s="35" t="s">
        <v>57</v>
      </c>
      <c r="E64" s="39" t="s">
        <v>364</v>
      </c>
    </row>
    <row r="65" spans="1:5" ht="12.75">
      <c r="A65" s="35" t="s">
        <v>58</v>
      </c>
      <c r="E65" s="40" t="s">
        <v>5</v>
      </c>
    </row>
    <row r="66" spans="1:5" ht="12.75">
      <c r="A66" t="s">
        <v>60</v>
      </c>
      <c r="E66" s="39" t="s">
        <v>5</v>
      </c>
    </row>
    <row r="67" spans="1:16" ht="12.75">
      <c r="A67" t="s">
        <v>50</v>
      </c>
      <c s="34" t="s">
        <v>297</v>
      </c>
      <c s="34" t="s">
        <v>365</v>
      </c>
      <c s="35" t="s">
        <v>5</v>
      </c>
      <c s="6" t="s">
        <v>366</v>
      </c>
      <c s="36" t="s">
        <v>214</v>
      </c>
      <c s="37">
        <v>1</v>
      </c>
      <c s="36">
        <v>0</v>
      </c>
      <c s="36">
        <f>ROUND(G67*H67,6)</f>
      </c>
      <c r="L67" s="38">
        <v>0</v>
      </c>
      <c s="32">
        <f>ROUND(ROUND(L67,2)*ROUND(G67,3),2)</f>
      </c>
      <c s="36" t="s">
        <v>178</v>
      </c>
      <c>
        <f>(M67*21)/100</f>
      </c>
      <c t="s">
        <v>28</v>
      </c>
    </row>
    <row r="68" spans="1:5" ht="12.75">
      <c r="A68" s="35" t="s">
        <v>57</v>
      </c>
      <c r="E68" s="39" t="s">
        <v>366</v>
      </c>
    </row>
    <row r="69" spans="1:5" ht="12.75">
      <c r="A69" s="35" t="s">
        <v>58</v>
      </c>
      <c r="E69" s="40" t="s">
        <v>5</v>
      </c>
    </row>
    <row r="70" spans="1:5" ht="12.75">
      <c r="A70" t="s">
        <v>60</v>
      </c>
      <c r="E70" s="39" t="s">
        <v>5</v>
      </c>
    </row>
    <row r="71" spans="1:16" ht="12.75">
      <c r="A71" t="s">
        <v>50</v>
      </c>
      <c s="34" t="s">
        <v>300</v>
      </c>
      <c s="34" t="s">
        <v>367</v>
      </c>
      <c s="35" t="s">
        <v>5</v>
      </c>
      <c s="6" t="s">
        <v>368</v>
      </c>
      <c s="36" t="s">
        <v>214</v>
      </c>
      <c s="37">
        <v>5</v>
      </c>
      <c s="36">
        <v>0</v>
      </c>
      <c s="36">
        <f>ROUND(G71*H71,6)</f>
      </c>
      <c r="L71" s="38">
        <v>0</v>
      </c>
      <c s="32">
        <f>ROUND(ROUND(L71,2)*ROUND(G71,3),2)</f>
      </c>
      <c s="36" t="s">
        <v>178</v>
      </c>
      <c>
        <f>(M71*21)/100</f>
      </c>
      <c t="s">
        <v>28</v>
      </c>
    </row>
    <row r="72" spans="1:5" ht="12.75">
      <c r="A72" s="35" t="s">
        <v>57</v>
      </c>
      <c r="E72" s="39" t="s">
        <v>368</v>
      </c>
    </row>
    <row r="73" spans="1:5" ht="12.75">
      <c r="A73" s="35" t="s">
        <v>58</v>
      </c>
      <c r="E73" s="40" t="s">
        <v>5</v>
      </c>
    </row>
    <row r="74" spans="1:5" ht="12.75">
      <c r="A74" t="s">
        <v>60</v>
      </c>
      <c r="E74" s="39" t="s">
        <v>5</v>
      </c>
    </row>
    <row r="75" spans="1:16" ht="12.75">
      <c r="A75" t="s">
        <v>50</v>
      </c>
      <c s="34" t="s">
        <v>302</v>
      </c>
      <c s="34" t="s">
        <v>369</v>
      </c>
      <c s="35" t="s">
        <v>5</v>
      </c>
      <c s="6" t="s">
        <v>370</v>
      </c>
      <c s="36" t="s">
        <v>214</v>
      </c>
      <c s="37">
        <v>1</v>
      </c>
      <c s="36">
        <v>0</v>
      </c>
      <c s="36">
        <f>ROUND(G75*H75,6)</f>
      </c>
      <c r="L75" s="38">
        <v>0</v>
      </c>
      <c s="32">
        <f>ROUND(ROUND(L75,2)*ROUND(G75,3),2)</f>
      </c>
      <c s="36" t="s">
        <v>178</v>
      </c>
      <c>
        <f>(M75*21)/100</f>
      </c>
      <c t="s">
        <v>28</v>
      </c>
    </row>
    <row r="76" spans="1:5" ht="12.75">
      <c r="A76" s="35" t="s">
        <v>57</v>
      </c>
      <c r="E76" s="39" t="s">
        <v>370</v>
      </c>
    </row>
    <row r="77" spans="1:5" ht="12.75">
      <c r="A77" s="35" t="s">
        <v>58</v>
      </c>
      <c r="E77" s="40" t="s">
        <v>5</v>
      </c>
    </row>
    <row r="78" spans="1:5" ht="12.75">
      <c r="A78" t="s">
        <v>60</v>
      </c>
      <c r="E78" s="39" t="s">
        <v>5</v>
      </c>
    </row>
    <row r="79" spans="1:16" ht="12.75">
      <c r="A79" t="s">
        <v>50</v>
      </c>
      <c s="34" t="s">
        <v>305</v>
      </c>
      <c s="34" t="s">
        <v>371</v>
      </c>
      <c s="35" t="s">
        <v>5</v>
      </c>
      <c s="6" t="s">
        <v>372</v>
      </c>
      <c s="36" t="s">
        <v>214</v>
      </c>
      <c s="37">
        <v>1</v>
      </c>
      <c s="36">
        <v>0</v>
      </c>
      <c s="36">
        <f>ROUND(G79*H79,6)</f>
      </c>
      <c r="L79" s="38">
        <v>0</v>
      </c>
      <c s="32">
        <f>ROUND(ROUND(L79,2)*ROUND(G79,3),2)</f>
      </c>
      <c s="36" t="s">
        <v>178</v>
      </c>
      <c>
        <f>(M79*21)/100</f>
      </c>
      <c t="s">
        <v>28</v>
      </c>
    </row>
    <row r="80" spans="1:5" ht="12.75">
      <c r="A80" s="35" t="s">
        <v>57</v>
      </c>
      <c r="E80" s="39" t="s">
        <v>372</v>
      </c>
    </row>
    <row r="81" spans="1:5" ht="12.75">
      <c r="A81" s="35" t="s">
        <v>58</v>
      </c>
      <c r="E81" s="40" t="s">
        <v>5</v>
      </c>
    </row>
    <row r="82" spans="1:5" ht="12.75">
      <c r="A82" t="s">
        <v>60</v>
      </c>
      <c r="E82" s="39" t="s">
        <v>5</v>
      </c>
    </row>
    <row r="83" spans="1:13" ht="12.75">
      <c r="A83" t="s">
        <v>47</v>
      </c>
      <c r="C83" s="31" t="s">
        <v>373</v>
      </c>
      <c r="E83" s="33" t="s">
        <v>374</v>
      </c>
      <c r="J83" s="32">
        <f>0</f>
      </c>
      <c s="32">
        <f>0</f>
      </c>
      <c s="32">
        <f>0+L84+L88+L92+L96+L100+L104+L108+L112+L116+L120+L124+L128+L132+L136+L140+L144+L148+L152+L156+L160+L164+L168+L172+L176+L180+L184+L188+L192</f>
      </c>
      <c s="32">
        <f>0+M84+M88+M92+M96+M100+M104+M108+M112+M116+M120+M124+M128+M132+M136+M140+M144+M148+M152+M156+M160+M164+M168+M172+M176+M180+M184+M188+M192</f>
      </c>
    </row>
    <row r="84" spans="1:16" ht="12.75">
      <c r="A84" t="s">
        <v>50</v>
      </c>
      <c s="34" t="s">
        <v>26</v>
      </c>
      <c s="34" t="s">
        <v>375</v>
      </c>
      <c s="35" t="s">
        <v>5</v>
      </c>
      <c s="6" t="s">
        <v>376</v>
      </c>
      <c s="36" t="s">
        <v>214</v>
      </c>
      <c s="37">
        <v>1</v>
      </c>
      <c s="36">
        <v>0</v>
      </c>
      <c s="36">
        <f>ROUND(G84*H84,6)</f>
      </c>
      <c r="L84" s="38">
        <v>0</v>
      </c>
      <c s="32">
        <f>ROUND(ROUND(L84,2)*ROUND(G84,3),2)</f>
      </c>
      <c s="36" t="s">
        <v>56</v>
      </c>
      <c>
        <f>(M84*21)/100</f>
      </c>
      <c t="s">
        <v>28</v>
      </c>
    </row>
    <row r="85" spans="1:5" ht="12.75">
      <c r="A85" s="35" t="s">
        <v>57</v>
      </c>
      <c r="E85" s="39" t="s">
        <v>376</v>
      </c>
    </row>
    <row r="86" spans="1:5" ht="12.75">
      <c r="A86" s="35" t="s">
        <v>58</v>
      </c>
      <c r="E86" s="40" t="s">
        <v>5</v>
      </c>
    </row>
    <row r="87" spans="1:5" ht="12.75">
      <c r="A87" t="s">
        <v>60</v>
      </c>
      <c r="E87" s="39" t="s">
        <v>5</v>
      </c>
    </row>
    <row r="88" spans="1:16" ht="25.5">
      <c r="A88" t="s">
        <v>50</v>
      </c>
      <c s="34" t="s">
        <v>70</v>
      </c>
      <c s="34" t="s">
        <v>377</v>
      </c>
      <c s="35" t="s">
        <v>5</v>
      </c>
      <c s="6" t="s">
        <v>378</v>
      </c>
      <c s="36" t="s">
        <v>214</v>
      </c>
      <c s="37">
        <v>1</v>
      </c>
      <c s="36">
        <v>0</v>
      </c>
      <c s="36">
        <f>ROUND(G88*H88,6)</f>
      </c>
      <c r="L88" s="38">
        <v>0</v>
      </c>
      <c s="32">
        <f>ROUND(ROUND(L88,2)*ROUND(G88,3),2)</f>
      </c>
      <c s="36" t="s">
        <v>178</v>
      </c>
      <c>
        <f>(M88*21)/100</f>
      </c>
      <c t="s">
        <v>28</v>
      </c>
    </row>
    <row r="89" spans="1:5" ht="25.5">
      <c r="A89" s="35" t="s">
        <v>57</v>
      </c>
      <c r="E89" s="39" t="s">
        <v>378</v>
      </c>
    </row>
    <row r="90" spans="1:5" ht="12.75">
      <c r="A90" s="35" t="s">
        <v>58</v>
      </c>
      <c r="E90" s="40" t="s">
        <v>5</v>
      </c>
    </row>
    <row r="91" spans="1:5" ht="12.75">
      <c r="A91" t="s">
        <v>60</v>
      </c>
      <c r="E91" s="39" t="s">
        <v>5</v>
      </c>
    </row>
    <row r="92" spans="1:16" ht="25.5">
      <c r="A92" t="s">
        <v>50</v>
      </c>
      <c s="34" t="s">
        <v>75</v>
      </c>
      <c s="34" t="s">
        <v>379</v>
      </c>
      <c s="35" t="s">
        <v>5</v>
      </c>
      <c s="6" t="s">
        <v>380</v>
      </c>
      <c s="36" t="s">
        <v>214</v>
      </c>
      <c s="37">
        <v>1</v>
      </c>
      <c s="36">
        <v>0</v>
      </c>
      <c s="36">
        <f>ROUND(G92*H92,6)</f>
      </c>
      <c r="L92" s="38">
        <v>0</v>
      </c>
      <c s="32">
        <f>ROUND(ROUND(L92,2)*ROUND(G92,3),2)</f>
      </c>
      <c s="36" t="s">
        <v>56</v>
      </c>
      <c>
        <f>(M92*21)/100</f>
      </c>
      <c t="s">
        <v>28</v>
      </c>
    </row>
    <row r="93" spans="1:5" ht="25.5">
      <c r="A93" s="35" t="s">
        <v>57</v>
      </c>
      <c r="E93" s="39" t="s">
        <v>380</v>
      </c>
    </row>
    <row r="94" spans="1:5" ht="12.75">
      <c r="A94" s="35" t="s">
        <v>58</v>
      </c>
      <c r="E94" s="40" t="s">
        <v>5</v>
      </c>
    </row>
    <row r="95" spans="1:5" ht="12.75">
      <c r="A95" t="s">
        <v>60</v>
      </c>
      <c r="E95" s="39" t="s">
        <v>5</v>
      </c>
    </row>
    <row r="96" spans="1:16" ht="12.75">
      <c r="A96" t="s">
        <v>50</v>
      </c>
      <c s="34" t="s">
        <v>27</v>
      </c>
      <c s="34" t="s">
        <v>345</v>
      </c>
      <c s="35" t="s">
        <v>5</v>
      </c>
      <c s="6" t="s">
        <v>346</v>
      </c>
      <c s="36" t="s">
        <v>214</v>
      </c>
      <c s="37">
        <v>49</v>
      </c>
      <c s="36">
        <v>0</v>
      </c>
      <c s="36">
        <f>ROUND(G96*H96,6)</f>
      </c>
      <c r="L96" s="38">
        <v>0</v>
      </c>
      <c s="32">
        <f>ROUND(ROUND(L96,2)*ROUND(G96,3),2)</f>
      </c>
      <c s="36" t="s">
        <v>178</v>
      </c>
      <c>
        <f>(M96*21)/100</f>
      </c>
      <c t="s">
        <v>28</v>
      </c>
    </row>
    <row r="97" spans="1:5" ht="12.75">
      <c r="A97" s="35" t="s">
        <v>57</v>
      </c>
      <c r="E97" s="39" t="s">
        <v>346</v>
      </c>
    </row>
    <row r="98" spans="1:5" ht="12.75">
      <c r="A98" s="35" t="s">
        <v>58</v>
      </c>
      <c r="E98" s="40" t="s">
        <v>5</v>
      </c>
    </row>
    <row r="99" spans="1:5" ht="12.75">
      <c r="A99" t="s">
        <v>60</v>
      </c>
      <c r="E99" s="39" t="s">
        <v>5</v>
      </c>
    </row>
    <row r="100" spans="1:16" ht="12.75">
      <c r="A100" t="s">
        <v>50</v>
      </c>
      <c s="34" t="s">
        <v>84</v>
      </c>
      <c s="34" t="s">
        <v>347</v>
      </c>
      <c s="35" t="s">
        <v>5</v>
      </c>
      <c s="6" t="s">
        <v>348</v>
      </c>
      <c s="36" t="s">
        <v>214</v>
      </c>
      <c s="37">
        <v>14</v>
      </c>
      <c s="36">
        <v>0</v>
      </c>
      <c s="36">
        <f>ROUND(G100*H100,6)</f>
      </c>
      <c r="L100" s="38">
        <v>0</v>
      </c>
      <c s="32">
        <f>ROUND(ROUND(L100,2)*ROUND(G100,3),2)</f>
      </c>
      <c s="36" t="s">
        <v>56</v>
      </c>
      <c>
        <f>(M100*21)/100</f>
      </c>
      <c t="s">
        <v>28</v>
      </c>
    </row>
    <row r="101" spans="1:5" ht="12.75">
      <c r="A101" s="35" t="s">
        <v>57</v>
      </c>
      <c r="E101" s="39" t="s">
        <v>348</v>
      </c>
    </row>
    <row r="102" spans="1:5" ht="12.75">
      <c r="A102" s="35" t="s">
        <v>58</v>
      </c>
      <c r="E102" s="40" t="s">
        <v>5</v>
      </c>
    </row>
    <row r="103" spans="1:5" ht="12.75">
      <c r="A103" t="s">
        <v>60</v>
      </c>
      <c r="E103" s="39" t="s">
        <v>5</v>
      </c>
    </row>
    <row r="104" spans="1:16" ht="12.75">
      <c r="A104" t="s">
        <v>50</v>
      </c>
      <c s="34" t="s">
        <v>89</v>
      </c>
      <c s="34" t="s">
        <v>351</v>
      </c>
      <c s="35" t="s">
        <v>5</v>
      </c>
      <c s="6" t="s">
        <v>352</v>
      </c>
      <c s="36" t="s">
        <v>214</v>
      </c>
      <c s="37">
        <v>3</v>
      </c>
      <c s="36">
        <v>0</v>
      </c>
      <c s="36">
        <f>ROUND(G104*H104,6)</f>
      </c>
      <c r="L104" s="38">
        <v>0</v>
      </c>
      <c s="32">
        <f>ROUND(ROUND(L104,2)*ROUND(G104,3),2)</f>
      </c>
      <c s="36" t="s">
        <v>56</v>
      </c>
      <c>
        <f>(M104*21)/100</f>
      </c>
      <c t="s">
        <v>28</v>
      </c>
    </row>
    <row r="105" spans="1:5" ht="12.75">
      <c r="A105" s="35" t="s">
        <v>57</v>
      </c>
      <c r="E105" s="39" t="s">
        <v>352</v>
      </c>
    </row>
    <row r="106" spans="1:5" ht="12.75">
      <c r="A106" s="35" t="s">
        <v>58</v>
      </c>
      <c r="E106" s="40" t="s">
        <v>5</v>
      </c>
    </row>
    <row r="107" spans="1:5" ht="12.75">
      <c r="A107" t="s">
        <v>60</v>
      </c>
      <c r="E107" s="39" t="s">
        <v>5</v>
      </c>
    </row>
    <row r="108" spans="1:16" ht="12.75">
      <c r="A108" t="s">
        <v>50</v>
      </c>
      <c s="34" t="s">
        <v>94</v>
      </c>
      <c s="34" t="s">
        <v>381</v>
      </c>
      <c s="35" t="s">
        <v>5</v>
      </c>
      <c s="6" t="s">
        <v>382</v>
      </c>
      <c s="36" t="s">
        <v>214</v>
      </c>
      <c s="37">
        <v>1</v>
      </c>
      <c s="36">
        <v>0</v>
      </c>
      <c s="36">
        <f>ROUND(G108*H108,6)</f>
      </c>
      <c r="L108" s="38">
        <v>0</v>
      </c>
      <c s="32">
        <f>ROUND(ROUND(L108,2)*ROUND(G108,3),2)</f>
      </c>
      <c s="36" t="s">
        <v>56</v>
      </c>
      <c>
        <f>(M108*21)/100</f>
      </c>
      <c t="s">
        <v>28</v>
      </c>
    </row>
    <row r="109" spans="1:5" ht="12.75">
      <c r="A109" s="35" t="s">
        <v>57</v>
      </c>
      <c r="E109" s="39" t="s">
        <v>382</v>
      </c>
    </row>
    <row r="110" spans="1:5" ht="12.75">
      <c r="A110" s="35" t="s">
        <v>58</v>
      </c>
      <c r="E110" s="40" t="s">
        <v>5</v>
      </c>
    </row>
    <row r="111" spans="1:5" ht="12.75">
      <c r="A111" t="s">
        <v>60</v>
      </c>
      <c r="E111" s="39" t="s">
        <v>5</v>
      </c>
    </row>
    <row r="112" spans="1:16" ht="12.75">
      <c r="A112" t="s">
        <v>50</v>
      </c>
      <c s="34" t="s">
        <v>99</v>
      </c>
      <c s="34" t="s">
        <v>349</v>
      </c>
      <c s="35" t="s">
        <v>5</v>
      </c>
      <c s="6" t="s">
        <v>350</v>
      </c>
      <c s="36" t="s">
        <v>214</v>
      </c>
      <c s="37">
        <v>9</v>
      </c>
      <c s="36">
        <v>0</v>
      </c>
      <c s="36">
        <f>ROUND(G112*H112,6)</f>
      </c>
      <c r="L112" s="38">
        <v>0</v>
      </c>
      <c s="32">
        <f>ROUND(ROUND(L112,2)*ROUND(G112,3),2)</f>
      </c>
      <c s="36" t="s">
        <v>56</v>
      </c>
      <c>
        <f>(M112*21)/100</f>
      </c>
      <c t="s">
        <v>28</v>
      </c>
    </row>
    <row r="113" spans="1:5" ht="12.75">
      <c r="A113" s="35" t="s">
        <v>57</v>
      </c>
      <c r="E113" s="39" t="s">
        <v>350</v>
      </c>
    </row>
    <row r="114" spans="1:5" ht="12.75">
      <c r="A114" s="35" t="s">
        <v>58</v>
      </c>
      <c r="E114" s="40" t="s">
        <v>5</v>
      </c>
    </row>
    <row r="115" spans="1:5" ht="12.75">
      <c r="A115" t="s">
        <v>60</v>
      </c>
      <c r="E115" s="39" t="s">
        <v>5</v>
      </c>
    </row>
    <row r="116" spans="1:16" ht="12.75">
      <c r="A116" t="s">
        <v>50</v>
      </c>
      <c s="34" t="s">
        <v>105</v>
      </c>
      <c s="34" t="s">
        <v>383</v>
      </c>
      <c s="35" t="s">
        <v>5</v>
      </c>
      <c s="6" t="s">
        <v>384</v>
      </c>
      <c s="36" t="s">
        <v>214</v>
      </c>
      <c s="37">
        <v>4</v>
      </c>
      <c s="36">
        <v>0</v>
      </c>
      <c s="36">
        <f>ROUND(G116*H116,6)</f>
      </c>
      <c r="L116" s="38">
        <v>0</v>
      </c>
      <c s="32">
        <f>ROUND(ROUND(L116,2)*ROUND(G116,3),2)</f>
      </c>
      <c s="36" t="s">
        <v>56</v>
      </c>
      <c>
        <f>(M116*21)/100</f>
      </c>
      <c t="s">
        <v>28</v>
      </c>
    </row>
    <row r="117" spans="1:5" ht="12.75">
      <c r="A117" s="35" t="s">
        <v>57</v>
      </c>
      <c r="E117" s="39" t="s">
        <v>384</v>
      </c>
    </row>
    <row r="118" spans="1:5" ht="12.75">
      <c r="A118" s="35" t="s">
        <v>58</v>
      </c>
      <c r="E118" s="40" t="s">
        <v>5</v>
      </c>
    </row>
    <row r="119" spans="1:5" ht="12.75">
      <c r="A119" t="s">
        <v>60</v>
      </c>
      <c r="E119" s="39" t="s">
        <v>5</v>
      </c>
    </row>
    <row r="120" spans="1:16" ht="12.75">
      <c r="A120" t="s">
        <v>50</v>
      </c>
      <c s="34" t="s">
        <v>111</v>
      </c>
      <c s="34" t="s">
        <v>385</v>
      </c>
      <c s="35" t="s">
        <v>5</v>
      </c>
      <c s="6" t="s">
        <v>386</v>
      </c>
      <c s="36" t="s">
        <v>214</v>
      </c>
      <c s="37">
        <v>17</v>
      </c>
      <c s="36">
        <v>0</v>
      </c>
      <c s="36">
        <f>ROUND(G120*H120,6)</f>
      </c>
      <c r="L120" s="38">
        <v>0</v>
      </c>
      <c s="32">
        <f>ROUND(ROUND(L120,2)*ROUND(G120,3),2)</f>
      </c>
      <c s="36" t="s">
        <v>56</v>
      </c>
      <c>
        <f>(M120*21)/100</f>
      </c>
      <c t="s">
        <v>28</v>
      </c>
    </row>
    <row r="121" spans="1:5" ht="12.75">
      <c r="A121" s="35" t="s">
        <v>57</v>
      </c>
      <c r="E121" s="39" t="s">
        <v>386</v>
      </c>
    </row>
    <row r="122" spans="1:5" ht="12.75">
      <c r="A122" s="35" t="s">
        <v>58</v>
      </c>
      <c r="E122" s="40" t="s">
        <v>5</v>
      </c>
    </row>
    <row r="123" spans="1:5" ht="12.75">
      <c r="A123" t="s">
        <v>60</v>
      </c>
      <c r="E123" s="39" t="s">
        <v>5</v>
      </c>
    </row>
    <row r="124" spans="1:16" ht="12.75">
      <c r="A124" t="s">
        <v>50</v>
      </c>
      <c s="34" t="s">
        <v>117</v>
      </c>
      <c s="34" t="s">
        <v>387</v>
      </c>
      <c s="35" t="s">
        <v>5</v>
      </c>
      <c s="6" t="s">
        <v>388</v>
      </c>
      <c s="36" t="s">
        <v>214</v>
      </c>
      <c s="37">
        <v>1</v>
      </c>
      <c s="36">
        <v>0</v>
      </c>
      <c s="36">
        <f>ROUND(G124*H124,6)</f>
      </c>
      <c r="L124" s="38">
        <v>0</v>
      </c>
      <c s="32">
        <f>ROUND(ROUND(L124,2)*ROUND(G124,3),2)</f>
      </c>
      <c s="36" t="s">
        <v>56</v>
      </c>
      <c>
        <f>(M124*21)/100</f>
      </c>
      <c t="s">
        <v>28</v>
      </c>
    </row>
    <row r="125" spans="1:5" ht="12.75">
      <c r="A125" s="35" t="s">
        <v>57</v>
      </c>
      <c r="E125" s="39" t="s">
        <v>388</v>
      </c>
    </row>
    <row r="126" spans="1:5" ht="12.75">
      <c r="A126" s="35" t="s">
        <v>58</v>
      </c>
      <c r="E126" s="40" t="s">
        <v>5</v>
      </c>
    </row>
    <row r="127" spans="1:5" ht="12.75">
      <c r="A127" t="s">
        <v>60</v>
      </c>
      <c r="E127" s="39" t="s">
        <v>5</v>
      </c>
    </row>
    <row r="128" spans="1:16" ht="12.75">
      <c r="A128" t="s">
        <v>50</v>
      </c>
      <c s="34" t="s">
        <v>122</v>
      </c>
      <c s="34" t="s">
        <v>389</v>
      </c>
      <c s="35" t="s">
        <v>5</v>
      </c>
      <c s="6" t="s">
        <v>390</v>
      </c>
      <c s="36" t="s">
        <v>214</v>
      </c>
      <c s="37">
        <v>4</v>
      </c>
      <c s="36">
        <v>0</v>
      </c>
      <c s="36">
        <f>ROUND(G128*H128,6)</f>
      </c>
      <c r="L128" s="38">
        <v>0</v>
      </c>
      <c s="32">
        <f>ROUND(ROUND(L128,2)*ROUND(G128,3),2)</f>
      </c>
      <c s="36" t="s">
        <v>56</v>
      </c>
      <c>
        <f>(M128*21)/100</f>
      </c>
      <c t="s">
        <v>28</v>
      </c>
    </row>
    <row r="129" spans="1:5" ht="12.75">
      <c r="A129" s="35" t="s">
        <v>57</v>
      </c>
      <c r="E129" s="39" t="s">
        <v>390</v>
      </c>
    </row>
    <row r="130" spans="1:5" ht="12.75">
      <c r="A130" s="35" t="s">
        <v>58</v>
      </c>
      <c r="E130" s="40" t="s">
        <v>5</v>
      </c>
    </row>
    <row r="131" spans="1:5" ht="12.75">
      <c r="A131" t="s">
        <v>60</v>
      </c>
      <c r="E131" s="39" t="s">
        <v>5</v>
      </c>
    </row>
    <row r="132" spans="1:16" ht="12.75">
      <c r="A132" t="s">
        <v>50</v>
      </c>
      <c s="34" t="s">
        <v>127</v>
      </c>
      <c s="34" t="s">
        <v>391</v>
      </c>
      <c s="35" t="s">
        <v>5</v>
      </c>
      <c s="6" t="s">
        <v>392</v>
      </c>
      <c s="36" t="s">
        <v>214</v>
      </c>
      <c s="37">
        <v>6</v>
      </c>
      <c s="36">
        <v>0</v>
      </c>
      <c s="36">
        <f>ROUND(G132*H132,6)</f>
      </c>
      <c r="L132" s="38">
        <v>0</v>
      </c>
      <c s="32">
        <f>ROUND(ROUND(L132,2)*ROUND(G132,3),2)</f>
      </c>
      <c s="36" t="s">
        <v>56</v>
      </c>
      <c>
        <f>(M132*21)/100</f>
      </c>
      <c t="s">
        <v>28</v>
      </c>
    </row>
    <row r="133" spans="1:5" ht="12.75">
      <c r="A133" s="35" t="s">
        <v>57</v>
      </c>
      <c r="E133" s="39" t="s">
        <v>392</v>
      </c>
    </row>
    <row r="134" spans="1:5" ht="12.75">
      <c r="A134" s="35" t="s">
        <v>58</v>
      </c>
      <c r="E134" s="40" t="s">
        <v>5</v>
      </c>
    </row>
    <row r="135" spans="1:5" ht="12.75">
      <c r="A135" t="s">
        <v>60</v>
      </c>
      <c r="E135" s="39" t="s">
        <v>5</v>
      </c>
    </row>
    <row r="136" spans="1:16" ht="12.75">
      <c r="A136" t="s">
        <v>50</v>
      </c>
      <c s="34" t="s">
        <v>211</v>
      </c>
      <c s="34" t="s">
        <v>393</v>
      </c>
      <c s="35" t="s">
        <v>5</v>
      </c>
      <c s="6" t="s">
        <v>394</v>
      </c>
      <c s="36" t="s">
        <v>214</v>
      </c>
      <c s="37">
        <v>6</v>
      </c>
      <c s="36">
        <v>0</v>
      </c>
      <c s="36">
        <f>ROUND(G136*H136,6)</f>
      </c>
      <c r="L136" s="38">
        <v>0</v>
      </c>
      <c s="32">
        <f>ROUND(ROUND(L136,2)*ROUND(G136,3),2)</f>
      </c>
      <c s="36" t="s">
        <v>56</v>
      </c>
      <c>
        <f>(M136*21)/100</f>
      </c>
      <c t="s">
        <v>28</v>
      </c>
    </row>
    <row r="137" spans="1:5" ht="12.75">
      <c r="A137" s="35" t="s">
        <v>57</v>
      </c>
      <c r="E137" s="39" t="s">
        <v>394</v>
      </c>
    </row>
    <row r="138" spans="1:5" ht="12.75">
      <c r="A138" s="35" t="s">
        <v>58</v>
      </c>
      <c r="E138" s="40" t="s">
        <v>5</v>
      </c>
    </row>
    <row r="139" spans="1:5" ht="12.75">
      <c r="A139" t="s">
        <v>60</v>
      </c>
      <c r="E139" s="39" t="s">
        <v>5</v>
      </c>
    </row>
    <row r="140" spans="1:16" ht="12.75">
      <c r="A140" t="s">
        <v>50</v>
      </c>
      <c s="34" t="s">
        <v>215</v>
      </c>
      <c s="34" t="s">
        <v>395</v>
      </c>
      <c s="35" t="s">
        <v>5</v>
      </c>
      <c s="6" t="s">
        <v>396</v>
      </c>
      <c s="36" t="s">
        <v>214</v>
      </c>
      <c s="37">
        <v>7</v>
      </c>
      <c s="36">
        <v>0</v>
      </c>
      <c s="36">
        <f>ROUND(G140*H140,6)</f>
      </c>
      <c r="L140" s="38">
        <v>0</v>
      </c>
      <c s="32">
        <f>ROUND(ROUND(L140,2)*ROUND(G140,3),2)</f>
      </c>
      <c s="36" t="s">
        <v>178</v>
      </c>
      <c>
        <f>(M140*21)/100</f>
      </c>
      <c t="s">
        <v>28</v>
      </c>
    </row>
    <row r="141" spans="1:5" ht="12.75">
      <c r="A141" s="35" t="s">
        <v>57</v>
      </c>
      <c r="E141" s="39" t="s">
        <v>396</v>
      </c>
    </row>
    <row r="142" spans="1:5" ht="12.75">
      <c r="A142" s="35" t="s">
        <v>58</v>
      </c>
      <c r="E142" s="40" t="s">
        <v>5</v>
      </c>
    </row>
    <row r="143" spans="1:5" ht="12.75">
      <c r="A143" t="s">
        <v>60</v>
      </c>
      <c r="E143" s="39" t="s">
        <v>5</v>
      </c>
    </row>
    <row r="144" spans="1:16" ht="12.75">
      <c r="A144" t="s">
        <v>50</v>
      </c>
      <c s="34" t="s">
        <v>218</v>
      </c>
      <c s="34" t="s">
        <v>397</v>
      </c>
      <c s="35" t="s">
        <v>5</v>
      </c>
      <c s="6" t="s">
        <v>398</v>
      </c>
      <c s="36" t="s">
        <v>214</v>
      </c>
      <c s="37">
        <v>7</v>
      </c>
      <c s="36">
        <v>0</v>
      </c>
      <c s="36">
        <f>ROUND(G144*H144,6)</f>
      </c>
      <c r="L144" s="38">
        <v>0</v>
      </c>
      <c s="32">
        <f>ROUND(ROUND(L144,2)*ROUND(G144,3),2)</f>
      </c>
      <c s="36" t="s">
        <v>56</v>
      </c>
      <c>
        <f>(M144*21)/100</f>
      </c>
      <c t="s">
        <v>28</v>
      </c>
    </row>
    <row r="145" spans="1:5" ht="12.75">
      <c r="A145" s="35" t="s">
        <v>57</v>
      </c>
      <c r="E145" s="39" t="s">
        <v>398</v>
      </c>
    </row>
    <row r="146" spans="1:5" ht="12.75">
      <c r="A146" s="35" t="s">
        <v>58</v>
      </c>
      <c r="E146" s="40" t="s">
        <v>5</v>
      </c>
    </row>
    <row r="147" spans="1:5" ht="12.75">
      <c r="A147" t="s">
        <v>60</v>
      </c>
      <c r="E147" s="39" t="s">
        <v>5</v>
      </c>
    </row>
    <row r="148" spans="1:16" ht="12.75">
      <c r="A148" t="s">
        <v>50</v>
      </c>
      <c s="34" t="s">
        <v>221</v>
      </c>
      <c s="34" t="s">
        <v>399</v>
      </c>
      <c s="35" t="s">
        <v>5</v>
      </c>
      <c s="6" t="s">
        <v>400</v>
      </c>
      <c s="36" t="s">
        <v>214</v>
      </c>
      <c s="37">
        <v>7</v>
      </c>
      <c s="36">
        <v>0</v>
      </c>
      <c s="36">
        <f>ROUND(G148*H148,6)</f>
      </c>
      <c r="L148" s="38">
        <v>0</v>
      </c>
      <c s="32">
        <f>ROUND(ROUND(L148,2)*ROUND(G148,3),2)</f>
      </c>
      <c s="36" t="s">
        <v>178</v>
      </c>
      <c>
        <f>(M148*21)/100</f>
      </c>
      <c t="s">
        <v>28</v>
      </c>
    </row>
    <row r="149" spans="1:5" ht="12.75">
      <c r="A149" s="35" t="s">
        <v>57</v>
      </c>
      <c r="E149" s="39" t="s">
        <v>400</v>
      </c>
    </row>
    <row r="150" spans="1:5" ht="12.75">
      <c r="A150" s="35" t="s">
        <v>58</v>
      </c>
      <c r="E150" s="40" t="s">
        <v>5</v>
      </c>
    </row>
    <row r="151" spans="1:5" ht="12.75">
      <c r="A151" t="s">
        <v>60</v>
      </c>
      <c r="E151" s="39" t="s">
        <v>5</v>
      </c>
    </row>
    <row r="152" spans="1:16" ht="12.75">
      <c r="A152" t="s">
        <v>50</v>
      </c>
      <c s="34" t="s">
        <v>224</v>
      </c>
      <c s="34" t="s">
        <v>401</v>
      </c>
      <c s="35" t="s">
        <v>5</v>
      </c>
      <c s="6" t="s">
        <v>402</v>
      </c>
      <c s="36" t="s">
        <v>214</v>
      </c>
      <c s="37">
        <v>7</v>
      </c>
      <c s="36">
        <v>0</v>
      </c>
      <c s="36">
        <f>ROUND(G152*H152,6)</f>
      </c>
      <c r="L152" s="38">
        <v>0</v>
      </c>
      <c s="32">
        <f>ROUND(ROUND(L152,2)*ROUND(G152,3),2)</f>
      </c>
      <c s="36" t="s">
        <v>56</v>
      </c>
      <c>
        <f>(M152*21)/100</f>
      </c>
      <c t="s">
        <v>28</v>
      </c>
    </row>
    <row r="153" spans="1:5" ht="12.75">
      <c r="A153" s="35" t="s">
        <v>57</v>
      </c>
      <c r="E153" s="39" t="s">
        <v>402</v>
      </c>
    </row>
    <row r="154" spans="1:5" ht="12.75">
      <c r="A154" s="35" t="s">
        <v>58</v>
      </c>
      <c r="E154" s="40" t="s">
        <v>5</v>
      </c>
    </row>
    <row r="155" spans="1:5" ht="12.75">
      <c r="A155" t="s">
        <v>60</v>
      </c>
      <c r="E155" s="39" t="s">
        <v>5</v>
      </c>
    </row>
    <row r="156" spans="1:16" ht="12.75">
      <c r="A156" t="s">
        <v>50</v>
      </c>
      <c s="34" t="s">
        <v>227</v>
      </c>
      <c s="34" t="s">
        <v>353</v>
      </c>
      <c s="35" t="s">
        <v>5</v>
      </c>
      <c s="6" t="s">
        <v>354</v>
      </c>
      <c s="36" t="s">
        <v>214</v>
      </c>
      <c s="37">
        <v>3</v>
      </c>
      <c s="36">
        <v>0</v>
      </c>
      <c s="36">
        <f>ROUND(G156*H156,6)</f>
      </c>
      <c r="L156" s="38">
        <v>0</v>
      </c>
      <c s="32">
        <f>ROUND(ROUND(L156,2)*ROUND(G156,3),2)</f>
      </c>
      <c s="36" t="s">
        <v>178</v>
      </c>
      <c>
        <f>(M156*21)/100</f>
      </c>
      <c t="s">
        <v>28</v>
      </c>
    </row>
    <row r="157" spans="1:5" ht="12.75">
      <c r="A157" s="35" t="s">
        <v>57</v>
      </c>
      <c r="E157" s="39" t="s">
        <v>354</v>
      </c>
    </row>
    <row r="158" spans="1:5" ht="12.75">
      <c r="A158" s="35" t="s">
        <v>58</v>
      </c>
      <c r="E158" s="40" t="s">
        <v>5</v>
      </c>
    </row>
    <row r="159" spans="1:5" ht="12.75">
      <c r="A159" t="s">
        <v>60</v>
      </c>
      <c r="E159" s="39" t="s">
        <v>5</v>
      </c>
    </row>
    <row r="160" spans="1:16" ht="12.75">
      <c r="A160" t="s">
        <v>50</v>
      </c>
      <c s="34" t="s">
        <v>230</v>
      </c>
      <c s="34" t="s">
        <v>355</v>
      </c>
      <c s="35" t="s">
        <v>5</v>
      </c>
      <c s="6" t="s">
        <v>356</v>
      </c>
      <c s="36" t="s">
        <v>214</v>
      </c>
      <c s="37">
        <v>3</v>
      </c>
      <c s="36">
        <v>0</v>
      </c>
      <c s="36">
        <f>ROUND(G160*H160,6)</f>
      </c>
      <c r="L160" s="38">
        <v>0</v>
      </c>
      <c s="32">
        <f>ROUND(ROUND(L160,2)*ROUND(G160,3),2)</f>
      </c>
      <c s="36" t="s">
        <v>56</v>
      </c>
      <c>
        <f>(M160*21)/100</f>
      </c>
      <c t="s">
        <v>28</v>
      </c>
    </row>
    <row r="161" spans="1:5" ht="12.75">
      <c r="A161" s="35" t="s">
        <v>57</v>
      </c>
      <c r="E161" s="39" t="s">
        <v>356</v>
      </c>
    </row>
    <row r="162" spans="1:5" ht="12.75">
      <c r="A162" s="35" t="s">
        <v>58</v>
      </c>
      <c r="E162" s="40" t="s">
        <v>5</v>
      </c>
    </row>
    <row r="163" spans="1:5" ht="12.75">
      <c r="A163" t="s">
        <v>60</v>
      </c>
      <c r="E163" s="39" t="s">
        <v>5</v>
      </c>
    </row>
    <row r="164" spans="1:16" ht="12.75">
      <c r="A164" t="s">
        <v>50</v>
      </c>
      <c s="34" t="s">
        <v>233</v>
      </c>
      <c s="34" t="s">
        <v>357</v>
      </c>
      <c s="35" t="s">
        <v>5</v>
      </c>
      <c s="6" t="s">
        <v>358</v>
      </c>
      <c s="36" t="s">
        <v>214</v>
      </c>
      <c s="37">
        <v>1</v>
      </c>
      <c s="36">
        <v>0</v>
      </c>
      <c s="36">
        <f>ROUND(G164*H164,6)</f>
      </c>
      <c r="L164" s="38">
        <v>0</v>
      </c>
      <c s="32">
        <f>ROUND(ROUND(L164,2)*ROUND(G164,3),2)</f>
      </c>
      <c s="36" t="s">
        <v>178</v>
      </c>
      <c>
        <f>(M164*21)/100</f>
      </c>
      <c t="s">
        <v>28</v>
      </c>
    </row>
    <row r="165" spans="1:5" ht="12.75">
      <c r="A165" s="35" t="s">
        <v>57</v>
      </c>
      <c r="E165" s="39" t="s">
        <v>358</v>
      </c>
    </row>
    <row r="166" spans="1:5" ht="12.75">
      <c r="A166" s="35" t="s">
        <v>58</v>
      </c>
      <c r="E166" s="40" t="s">
        <v>5</v>
      </c>
    </row>
    <row r="167" spans="1:5" ht="12.75">
      <c r="A167" t="s">
        <v>60</v>
      </c>
      <c r="E167" s="39" t="s">
        <v>5</v>
      </c>
    </row>
    <row r="168" spans="1:16" ht="12.75">
      <c r="A168" t="s">
        <v>50</v>
      </c>
      <c s="34" t="s">
        <v>237</v>
      </c>
      <c s="34" t="s">
        <v>359</v>
      </c>
      <c s="35" t="s">
        <v>5</v>
      </c>
      <c s="6" t="s">
        <v>360</v>
      </c>
      <c s="36" t="s">
        <v>214</v>
      </c>
      <c s="37">
        <v>1</v>
      </c>
      <c s="36">
        <v>0</v>
      </c>
      <c s="36">
        <f>ROUND(G168*H168,6)</f>
      </c>
      <c r="L168" s="38">
        <v>0</v>
      </c>
      <c s="32">
        <f>ROUND(ROUND(L168,2)*ROUND(G168,3),2)</f>
      </c>
      <c s="36" t="s">
        <v>56</v>
      </c>
      <c>
        <f>(M168*21)/100</f>
      </c>
      <c t="s">
        <v>28</v>
      </c>
    </row>
    <row r="169" spans="1:5" ht="12.75">
      <c r="A169" s="35" t="s">
        <v>57</v>
      </c>
      <c r="E169" s="39" t="s">
        <v>360</v>
      </c>
    </row>
    <row r="170" spans="1:5" ht="12.75">
      <c r="A170" s="35" t="s">
        <v>58</v>
      </c>
      <c r="E170" s="40" t="s">
        <v>5</v>
      </c>
    </row>
    <row r="171" spans="1:5" ht="12.75">
      <c r="A171" t="s">
        <v>60</v>
      </c>
      <c r="E171" s="39" t="s">
        <v>5</v>
      </c>
    </row>
    <row r="172" spans="1:16" ht="12.75">
      <c r="A172" t="s">
        <v>50</v>
      </c>
      <c s="34" t="s">
        <v>240</v>
      </c>
      <c s="34" t="s">
        <v>403</v>
      </c>
      <c s="35" t="s">
        <v>5</v>
      </c>
      <c s="6" t="s">
        <v>362</v>
      </c>
      <c s="36" t="s">
        <v>214</v>
      </c>
      <c s="37">
        <v>1</v>
      </c>
      <c s="36">
        <v>0</v>
      </c>
      <c s="36">
        <f>ROUND(G172*H172,6)</f>
      </c>
      <c r="L172" s="38">
        <v>0</v>
      </c>
      <c s="32">
        <f>ROUND(ROUND(L172,2)*ROUND(G172,3),2)</f>
      </c>
      <c s="36" t="s">
        <v>178</v>
      </c>
      <c>
        <f>(M172*21)/100</f>
      </c>
      <c t="s">
        <v>28</v>
      </c>
    </row>
    <row r="173" spans="1:5" ht="12.75">
      <c r="A173" s="35" t="s">
        <v>57</v>
      </c>
      <c r="E173" s="39" t="s">
        <v>362</v>
      </c>
    </row>
    <row r="174" spans="1:5" ht="12.75">
      <c r="A174" s="35" t="s">
        <v>58</v>
      </c>
      <c r="E174" s="40" t="s">
        <v>5</v>
      </c>
    </row>
    <row r="175" spans="1:5" ht="12.75">
      <c r="A175" t="s">
        <v>60</v>
      </c>
      <c r="E175" s="39" t="s">
        <v>5</v>
      </c>
    </row>
    <row r="176" spans="1:16" ht="12.75">
      <c r="A176" t="s">
        <v>50</v>
      </c>
      <c s="34" t="s">
        <v>243</v>
      </c>
      <c s="34" t="s">
        <v>363</v>
      </c>
      <c s="35" t="s">
        <v>5</v>
      </c>
      <c s="6" t="s">
        <v>364</v>
      </c>
      <c s="36" t="s">
        <v>214</v>
      </c>
      <c s="37">
        <v>1</v>
      </c>
      <c s="36">
        <v>0</v>
      </c>
      <c s="36">
        <f>ROUND(G176*H176,6)</f>
      </c>
      <c r="L176" s="38">
        <v>0</v>
      </c>
      <c s="32">
        <f>ROUND(ROUND(L176,2)*ROUND(G176,3),2)</f>
      </c>
      <c s="36" t="s">
        <v>56</v>
      </c>
      <c>
        <f>(M176*21)/100</f>
      </c>
      <c t="s">
        <v>28</v>
      </c>
    </row>
    <row r="177" spans="1:5" ht="12.75">
      <c r="A177" s="35" t="s">
        <v>57</v>
      </c>
      <c r="E177" s="39" t="s">
        <v>364</v>
      </c>
    </row>
    <row r="178" spans="1:5" ht="12.75">
      <c r="A178" s="35" t="s">
        <v>58</v>
      </c>
      <c r="E178" s="40" t="s">
        <v>5</v>
      </c>
    </row>
    <row r="179" spans="1:5" ht="12.75">
      <c r="A179" t="s">
        <v>60</v>
      </c>
      <c r="E179" s="39" t="s">
        <v>5</v>
      </c>
    </row>
    <row r="180" spans="1:16" ht="12.75">
      <c r="A180" t="s">
        <v>50</v>
      </c>
      <c s="34" t="s">
        <v>246</v>
      </c>
      <c s="34" t="s">
        <v>365</v>
      </c>
      <c s="35" t="s">
        <v>5</v>
      </c>
      <c s="6" t="s">
        <v>366</v>
      </c>
      <c s="36" t="s">
        <v>214</v>
      </c>
      <c s="37">
        <v>1</v>
      </c>
      <c s="36">
        <v>0</v>
      </c>
      <c s="36">
        <f>ROUND(G180*H180,6)</f>
      </c>
      <c r="L180" s="38">
        <v>0</v>
      </c>
      <c s="32">
        <f>ROUND(ROUND(L180,2)*ROUND(G180,3),2)</f>
      </c>
      <c s="36" t="s">
        <v>178</v>
      </c>
      <c>
        <f>(M180*21)/100</f>
      </c>
      <c t="s">
        <v>28</v>
      </c>
    </row>
    <row r="181" spans="1:5" ht="12.75">
      <c r="A181" s="35" t="s">
        <v>57</v>
      </c>
      <c r="E181" s="39" t="s">
        <v>366</v>
      </c>
    </row>
    <row r="182" spans="1:5" ht="12.75">
      <c r="A182" s="35" t="s">
        <v>58</v>
      </c>
      <c r="E182" s="40" t="s">
        <v>5</v>
      </c>
    </row>
    <row r="183" spans="1:5" ht="12.75">
      <c r="A183" t="s">
        <v>60</v>
      </c>
      <c r="E183" s="39" t="s">
        <v>5</v>
      </c>
    </row>
    <row r="184" spans="1:16" ht="12.75">
      <c r="A184" t="s">
        <v>50</v>
      </c>
      <c s="34" t="s">
        <v>249</v>
      </c>
      <c s="34" t="s">
        <v>367</v>
      </c>
      <c s="35" t="s">
        <v>5</v>
      </c>
      <c s="6" t="s">
        <v>368</v>
      </c>
      <c s="36" t="s">
        <v>214</v>
      </c>
      <c s="37">
        <v>49</v>
      </c>
      <c s="36">
        <v>0</v>
      </c>
      <c s="36">
        <f>ROUND(G184*H184,6)</f>
      </c>
      <c r="L184" s="38">
        <v>0</v>
      </c>
      <c s="32">
        <f>ROUND(ROUND(L184,2)*ROUND(G184,3),2)</f>
      </c>
      <c s="36" t="s">
        <v>178</v>
      </c>
      <c>
        <f>(M184*21)/100</f>
      </c>
      <c t="s">
        <v>28</v>
      </c>
    </row>
    <row r="185" spans="1:5" ht="12.75">
      <c r="A185" s="35" t="s">
        <v>57</v>
      </c>
      <c r="E185" s="39" t="s">
        <v>368</v>
      </c>
    </row>
    <row r="186" spans="1:5" ht="12.75">
      <c r="A186" s="35" t="s">
        <v>58</v>
      </c>
      <c r="E186" s="40" t="s">
        <v>5</v>
      </c>
    </row>
    <row r="187" spans="1:5" ht="12.75">
      <c r="A187" t="s">
        <v>60</v>
      </c>
      <c r="E187" s="39" t="s">
        <v>5</v>
      </c>
    </row>
    <row r="188" spans="1:16" ht="12.75">
      <c r="A188" t="s">
        <v>50</v>
      </c>
      <c s="34" t="s">
        <v>252</v>
      </c>
      <c s="34" t="s">
        <v>369</v>
      </c>
      <c s="35" t="s">
        <v>5</v>
      </c>
      <c s="6" t="s">
        <v>370</v>
      </c>
      <c s="36" t="s">
        <v>214</v>
      </c>
      <c s="37">
        <v>1</v>
      </c>
      <c s="36">
        <v>0</v>
      </c>
      <c s="36">
        <f>ROUND(G188*H188,6)</f>
      </c>
      <c r="L188" s="38">
        <v>0</v>
      </c>
      <c s="32">
        <f>ROUND(ROUND(L188,2)*ROUND(G188,3),2)</f>
      </c>
      <c s="36" t="s">
        <v>178</v>
      </c>
      <c>
        <f>(M188*21)/100</f>
      </c>
      <c t="s">
        <v>28</v>
      </c>
    </row>
    <row r="189" spans="1:5" ht="12.75">
      <c r="A189" s="35" t="s">
        <v>57</v>
      </c>
      <c r="E189" s="39" t="s">
        <v>370</v>
      </c>
    </row>
    <row r="190" spans="1:5" ht="12.75">
      <c r="A190" s="35" t="s">
        <v>58</v>
      </c>
      <c r="E190" s="40" t="s">
        <v>5</v>
      </c>
    </row>
    <row r="191" spans="1:5" ht="12.75">
      <c r="A191" t="s">
        <v>60</v>
      </c>
      <c r="E191" s="39" t="s">
        <v>5</v>
      </c>
    </row>
    <row r="192" spans="1:16" ht="12.75">
      <c r="A192" t="s">
        <v>50</v>
      </c>
      <c s="34" t="s">
        <v>255</v>
      </c>
      <c s="34" t="s">
        <v>371</v>
      </c>
      <c s="35" t="s">
        <v>5</v>
      </c>
      <c s="6" t="s">
        <v>372</v>
      </c>
      <c s="36" t="s">
        <v>214</v>
      </c>
      <c s="37">
        <v>1</v>
      </c>
      <c s="36">
        <v>0</v>
      </c>
      <c s="36">
        <f>ROUND(G192*H192,6)</f>
      </c>
      <c r="L192" s="38">
        <v>0</v>
      </c>
      <c s="32">
        <f>ROUND(ROUND(L192,2)*ROUND(G192,3),2)</f>
      </c>
      <c s="36" t="s">
        <v>178</v>
      </c>
      <c>
        <f>(M192*21)/100</f>
      </c>
      <c t="s">
        <v>28</v>
      </c>
    </row>
    <row r="193" spans="1:5" ht="12.75">
      <c r="A193" s="35" t="s">
        <v>57</v>
      </c>
      <c r="E193" s="39" t="s">
        <v>372</v>
      </c>
    </row>
    <row r="194" spans="1:5" ht="12.75">
      <c r="A194" s="35" t="s">
        <v>58</v>
      </c>
      <c r="E194" s="40" t="s">
        <v>5</v>
      </c>
    </row>
    <row r="195" spans="1:5" ht="12.75">
      <c r="A195" t="s">
        <v>60</v>
      </c>
      <c r="E195" s="39" t="s">
        <v>5</v>
      </c>
    </row>
    <row r="196" spans="1:13" ht="12.75">
      <c r="A196" t="s">
        <v>47</v>
      </c>
      <c r="C196" s="31" t="s">
        <v>404</v>
      </c>
      <c r="E196" s="33" t="s">
        <v>405</v>
      </c>
      <c r="J196" s="32">
        <f>0</f>
      </c>
      <c s="32">
        <f>0</f>
      </c>
      <c s="32">
        <f>0+L197+L201+L205+L209+L213+L217+L221+L225+L229+L233+L237+L241+L245+L249+L253+L257+L261</f>
      </c>
      <c s="32">
        <f>0+M197+M201+M205+M209+M213+M217+M221+M225+M229+M233+M237+M241+M245+M249+M253+M257+M261</f>
      </c>
    </row>
    <row r="197" spans="1:16" ht="25.5">
      <c r="A197" t="s">
        <v>50</v>
      </c>
      <c s="34" t="s">
        <v>306</v>
      </c>
      <c s="34" t="s">
        <v>341</v>
      </c>
      <c s="35" t="s">
        <v>5</v>
      </c>
      <c s="6" t="s">
        <v>342</v>
      </c>
      <c s="36" t="s">
        <v>214</v>
      </c>
      <c s="37">
        <v>1</v>
      </c>
      <c s="36">
        <v>0</v>
      </c>
      <c s="36">
        <f>ROUND(G197*H197,6)</f>
      </c>
      <c r="L197" s="38">
        <v>0</v>
      </c>
      <c s="32">
        <f>ROUND(ROUND(L197,2)*ROUND(G197,3),2)</f>
      </c>
      <c s="36" t="s">
        <v>178</v>
      </c>
      <c>
        <f>(M197*21)/100</f>
      </c>
      <c t="s">
        <v>28</v>
      </c>
    </row>
    <row r="198" spans="1:5" ht="25.5">
      <c r="A198" s="35" t="s">
        <v>57</v>
      </c>
      <c r="E198" s="39" t="s">
        <v>342</v>
      </c>
    </row>
    <row r="199" spans="1:5" ht="12.75">
      <c r="A199" s="35" t="s">
        <v>58</v>
      </c>
      <c r="E199" s="40" t="s">
        <v>5</v>
      </c>
    </row>
    <row r="200" spans="1:5" ht="12.75">
      <c r="A200" t="s">
        <v>60</v>
      </c>
      <c r="E200" s="39" t="s">
        <v>5</v>
      </c>
    </row>
    <row r="201" spans="1:16" ht="25.5">
      <c r="A201" t="s">
        <v>50</v>
      </c>
      <c s="34" t="s">
        <v>309</v>
      </c>
      <c s="34" t="s">
        <v>406</v>
      </c>
      <c s="35" t="s">
        <v>5</v>
      </c>
      <c s="6" t="s">
        <v>344</v>
      </c>
      <c s="36" t="s">
        <v>214</v>
      </c>
      <c s="37">
        <v>1</v>
      </c>
      <c s="36">
        <v>0</v>
      </c>
      <c s="36">
        <f>ROUND(G201*H201,6)</f>
      </c>
      <c r="L201" s="38">
        <v>0</v>
      </c>
      <c s="32">
        <f>ROUND(ROUND(L201,2)*ROUND(G201,3),2)</f>
      </c>
      <c s="36" t="s">
        <v>56</v>
      </c>
      <c>
        <f>(M201*21)/100</f>
      </c>
      <c t="s">
        <v>28</v>
      </c>
    </row>
    <row r="202" spans="1:5" ht="25.5">
      <c r="A202" s="35" t="s">
        <v>57</v>
      </c>
      <c r="E202" s="39" t="s">
        <v>344</v>
      </c>
    </row>
    <row r="203" spans="1:5" ht="12.75">
      <c r="A203" s="35" t="s">
        <v>58</v>
      </c>
      <c r="E203" s="40" t="s">
        <v>5</v>
      </c>
    </row>
    <row r="204" spans="1:5" ht="12.75">
      <c r="A204" t="s">
        <v>60</v>
      </c>
      <c r="E204" s="39" t="s">
        <v>5</v>
      </c>
    </row>
    <row r="205" spans="1:16" ht="12.75">
      <c r="A205" t="s">
        <v>50</v>
      </c>
      <c s="34" t="s">
        <v>310</v>
      </c>
      <c s="34" t="s">
        <v>345</v>
      </c>
      <c s="35" t="s">
        <v>5</v>
      </c>
      <c s="6" t="s">
        <v>346</v>
      </c>
      <c s="36" t="s">
        <v>214</v>
      </c>
      <c s="37">
        <v>6</v>
      </c>
      <c s="36">
        <v>0</v>
      </c>
      <c s="36">
        <f>ROUND(G205*H205,6)</f>
      </c>
      <c r="L205" s="38">
        <v>0</v>
      </c>
      <c s="32">
        <f>ROUND(ROUND(L205,2)*ROUND(G205,3),2)</f>
      </c>
      <c s="36" t="s">
        <v>178</v>
      </c>
      <c>
        <f>(M205*21)/100</f>
      </c>
      <c t="s">
        <v>28</v>
      </c>
    </row>
    <row r="206" spans="1:5" ht="12.75">
      <c r="A206" s="35" t="s">
        <v>57</v>
      </c>
      <c r="E206" s="39" t="s">
        <v>346</v>
      </c>
    </row>
    <row r="207" spans="1:5" ht="12.75">
      <c r="A207" s="35" t="s">
        <v>58</v>
      </c>
      <c r="E207" s="40" t="s">
        <v>5</v>
      </c>
    </row>
    <row r="208" spans="1:5" ht="12.75">
      <c r="A208" t="s">
        <v>60</v>
      </c>
      <c r="E208" s="39" t="s">
        <v>5</v>
      </c>
    </row>
    <row r="209" spans="1:16" ht="12.75">
      <c r="A209" t="s">
        <v>50</v>
      </c>
      <c s="34" t="s">
        <v>311</v>
      </c>
      <c s="34" t="s">
        <v>347</v>
      </c>
      <c s="35" t="s">
        <v>5</v>
      </c>
      <c s="6" t="s">
        <v>348</v>
      </c>
      <c s="36" t="s">
        <v>214</v>
      </c>
      <c s="37">
        <v>3</v>
      </c>
      <c s="36">
        <v>0</v>
      </c>
      <c s="36">
        <f>ROUND(G209*H209,6)</f>
      </c>
      <c r="L209" s="38">
        <v>0</v>
      </c>
      <c s="32">
        <f>ROUND(ROUND(L209,2)*ROUND(G209,3),2)</f>
      </c>
      <c s="36" t="s">
        <v>56</v>
      </c>
      <c>
        <f>(M209*21)/100</f>
      </c>
      <c t="s">
        <v>28</v>
      </c>
    </row>
    <row r="210" spans="1:5" ht="12.75">
      <c r="A210" s="35" t="s">
        <v>57</v>
      </c>
      <c r="E210" s="39" t="s">
        <v>348</v>
      </c>
    </row>
    <row r="211" spans="1:5" ht="12.75">
      <c r="A211" s="35" t="s">
        <v>58</v>
      </c>
      <c r="E211" s="40" t="s">
        <v>5</v>
      </c>
    </row>
    <row r="212" spans="1:5" ht="12.75">
      <c r="A212" t="s">
        <v>60</v>
      </c>
      <c r="E212" s="39" t="s">
        <v>5</v>
      </c>
    </row>
    <row r="213" spans="1:16" ht="12.75">
      <c r="A213" t="s">
        <v>50</v>
      </c>
      <c s="34" t="s">
        <v>314</v>
      </c>
      <c s="34" t="s">
        <v>349</v>
      </c>
      <c s="35" t="s">
        <v>5</v>
      </c>
      <c s="6" t="s">
        <v>350</v>
      </c>
      <c s="36" t="s">
        <v>214</v>
      </c>
      <c s="37">
        <v>1</v>
      </c>
      <c s="36">
        <v>0</v>
      </c>
      <c s="36">
        <f>ROUND(G213*H213,6)</f>
      </c>
      <c r="L213" s="38">
        <v>0</v>
      </c>
      <c s="32">
        <f>ROUND(ROUND(L213,2)*ROUND(G213,3),2)</f>
      </c>
      <c s="36" t="s">
        <v>56</v>
      </c>
      <c>
        <f>(M213*21)/100</f>
      </c>
      <c t="s">
        <v>28</v>
      </c>
    </row>
    <row r="214" spans="1:5" ht="12.75">
      <c r="A214" s="35" t="s">
        <v>57</v>
      </c>
      <c r="E214" s="39" t="s">
        <v>350</v>
      </c>
    </row>
    <row r="215" spans="1:5" ht="12.75">
      <c r="A215" s="35" t="s">
        <v>58</v>
      </c>
      <c r="E215" s="40" t="s">
        <v>5</v>
      </c>
    </row>
    <row r="216" spans="1:5" ht="12.75">
      <c r="A216" t="s">
        <v>60</v>
      </c>
      <c r="E216" s="39" t="s">
        <v>5</v>
      </c>
    </row>
    <row r="217" spans="1:16" ht="12.75">
      <c r="A217" t="s">
        <v>50</v>
      </c>
      <c s="34" t="s">
        <v>317</v>
      </c>
      <c s="34" t="s">
        <v>383</v>
      </c>
      <c s="35" t="s">
        <v>5</v>
      </c>
      <c s="6" t="s">
        <v>384</v>
      </c>
      <c s="36" t="s">
        <v>214</v>
      </c>
      <c s="37">
        <v>1</v>
      </c>
      <c s="36">
        <v>0</v>
      </c>
      <c s="36">
        <f>ROUND(G217*H217,6)</f>
      </c>
      <c r="L217" s="38">
        <v>0</v>
      </c>
      <c s="32">
        <f>ROUND(ROUND(L217,2)*ROUND(G217,3),2)</f>
      </c>
      <c s="36" t="s">
        <v>56</v>
      </c>
      <c>
        <f>(M217*21)/100</f>
      </c>
      <c t="s">
        <v>28</v>
      </c>
    </row>
    <row r="218" spans="1:5" ht="12.75">
      <c r="A218" s="35" t="s">
        <v>57</v>
      </c>
      <c r="E218" s="39" t="s">
        <v>384</v>
      </c>
    </row>
    <row r="219" spans="1:5" ht="12.75">
      <c r="A219" s="35" t="s">
        <v>58</v>
      </c>
      <c r="E219" s="40" t="s">
        <v>5</v>
      </c>
    </row>
    <row r="220" spans="1:5" ht="12.75">
      <c r="A220" t="s">
        <v>60</v>
      </c>
      <c r="E220" s="39" t="s">
        <v>5</v>
      </c>
    </row>
    <row r="221" spans="1:16" ht="12.75">
      <c r="A221" t="s">
        <v>50</v>
      </c>
      <c s="34" t="s">
        <v>319</v>
      </c>
      <c s="34" t="s">
        <v>387</v>
      </c>
      <c s="35" t="s">
        <v>5</v>
      </c>
      <c s="6" t="s">
        <v>388</v>
      </c>
      <c s="36" t="s">
        <v>214</v>
      </c>
      <c s="37">
        <v>1</v>
      </c>
      <c s="36">
        <v>0</v>
      </c>
      <c s="36">
        <f>ROUND(G221*H221,6)</f>
      </c>
      <c r="L221" s="38">
        <v>0</v>
      </c>
      <c s="32">
        <f>ROUND(ROUND(L221,2)*ROUND(G221,3),2)</f>
      </c>
      <c s="36" t="s">
        <v>56</v>
      </c>
      <c>
        <f>(M221*21)/100</f>
      </c>
      <c t="s">
        <v>28</v>
      </c>
    </row>
    <row r="222" spans="1:5" ht="12.75">
      <c r="A222" s="35" t="s">
        <v>57</v>
      </c>
      <c r="E222" s="39" t="s">
        <v>388</v>
      </c>
    </row>
    <row r="223" spans="1:5" ht="12.75">
      <c r="A223" s="35" t="s">
        <v>58</v>
      </c>
      <c r="E223" s="40" t="s">
        <v>5</v>
      </c>
    </row>
    <row r="224" spans="1:5" ht="12.75">
      <c r="A224" t="s">
        <v>60</v>
      </c>
      <c r="E224" s="39" t="s">
        <v>5</v>
      </c>
    </row>
    <row r="225" spans="1:16" ht="12.75">
      <c r="A225" t="s">
        <v>50</v>
      </c>
      <c s="34" t="s">
        <v>320</v>
      </c>
      <c s="34" t="s">
        <v>353</v>
      </c>
      <c s="35" t="s">
        <v>5</v>
      </c>
      <c s="6" t="s">
        <v>354</v>
      </c>
      <c s="36" t="s">
        <v>214</v>
      </c>
      <c s="37">
        <v>1</v>
      </c>
      <c s="36">
        <v>0</v>
      </c>
      <c s="36">
        <f>ROUND(G225*H225,6)</f>
      </c>
      <c r="L225" s="38">
        <v>0</v>
      </c>
      <c s="32">
        <f>ROUND(ROUND(L225,2)*ROUND(G225,3),2)</f>
      </c>
      <c s="36" t="s">
        <v>178</v>
      </c>
      <c>
        <f>(M225*21)/100</f>
      </c>
      <c t="s">
        <v>28</v>
      </c>
    </row>
    <row r="226" spans="1:5" ht="12.75">
      <c r="A226" s="35" t="s">
        <v>57</v>
      </c>
      <c r="E226" s="39" t="s">
        <v>354</v>
      </c>
    </row>
    <row r="227" spans="1:5" ht="12.75">
      <c r="A227" s="35" t="s">
        <v>58</v>
      </c>
      <c r="E227" s="40" t="s">
        <v>5</v>
      </c>
    </row>
    <row r="228" spans="1:5" ht="12.75">
      <c r="A228" t="s">
        <v>60</v>
      </c>
      <c r="E228" s="39" t="s">
        <v>5</v>
      </c>
    </row>
    <row r="229" spans="1:16" ht="12.75">
      <c r="A229" t="s">
        <v>50</v>
      </c>
      <c s="34" t="s">
        <v>321</v>
      </c>
      <c s="34" t="s">
        <v>355</v>
      </c>
      <c s="35" t="s">
        <v>5</v>
      </c>
      <c s="6" t="s">
        <v>356</v>
      </c>
      <c s="36" t="s">
        <v>214</v>
      </c>
      <c s="37">
        <v>1</v>
      </c>
      <c s="36">
        <v>0</v>
      </c>
      <c s="36">
        <f>ROUND(G229*H229,6)</f>
      </c>
      <c r="L229" s="38">
        <v>0</v>
      </c>
      <c s="32">
        <f>ROUND(ROUND(L229,2)*ROUND(G229,3),2)</f>
      </c>
      <c s="36" t="s">
        <v>56</v>
      </c>
      <c>
        <f>(M229*21)/100</f>
      </c>
      <c t="s">
        <v>28</v>
      </c>
    </row>
    <row r="230" spans="1:5" ht="12.75">
      <c r="A230" s="35" t="s">
        <v>57</v>
      </c>
      <c r="E230" s="39" t="s">
        <v>356</v>
      </c>
    </row>
    <row r="231" spans="1:5" ht="12.75">
      <c r="A231" s="35" t="s">
        <v>58</v>
      </c>
      <c r="E231" s="40" t="s">
        <v>5</v>
      </c>
    </row>
    <row r="232" spans="1:5" ht="12.75">
      <c r="A232" t="s">
        <v>60</v>
      </c>
      <c r="E232" s="39" t="s">
        <v>5</v>
      </c>
    </row>
    <row r="233" spans="1:16" ht="12.75">
      <c r="A233" t="s">
        <v>50</v>
      </c>
      <c s="34" t="s">
        <v>324</v>
      </c>
      <c s="34" t="s">
        <v>357</v>
      </c>
      <c s="35" t="s">
        <v>5</v>
      </c>
      <c s="6" t="s">
        <v>358</v>
      </c>
      <c s="36" t="s">
        <v>214</v>
      </c>
      <c s="37">
        <v>1</v>
      </c>
      <c s="36">
        <v>0</v>
      </c>
      <c s="36">
        <f>ROUND(G233*H233,6)</f>
      </c>
      <c r="L233" s="38">
        <v>0</v>
      </c>
      <c s="32">
        <f>ROUND(ROUND(L233,2)*ROUND(G233,3),2)</f>
      </c>
      <c s="36" t="s">
        <v>178</v>
      </c>
      <c>
        <f>(M233*21)/100</f>
      </c>
      <c t="s">
        <v>28</v>
      </c>
    </row>
    <row r="234" spans="1:5" ht="12.75">
      <c r="A234" s="35" t="s">
        <v>57</v>
      </c>
      <c r="E234" s="39" t="s">
        <v>358</v>
      </c>
    </row>
    <row r="235" spans="1:5" ht="12.75">
      <c r="A235" s="35" t="s">
        <v>58</v>
      </c>
      <c r="E235" s="40" t="s">
        <v>5</v>
      </c>
    </row>
    <row r="236" spans="1:5" ht="12.75">
      <c r="A236" t="s">
        <v>60</v>
      </c>
      <c r="E236" s="39" t="s">
        <v>5</v>
      </c>
    </row>
    <row r="237" spans="1:16" ht="12.75">
      <c r="A237" t="s">
        <v>50</v>
      </c>
      <c s="34" t="s">
        <v>325</v>
      </c>
      <c s="34" t="s">
        <v>407</v>
      </c>
      <c s="35" t="s">
        <v>5</v>
      </c>
      <c s="6" t="s">
        <v>360</v>
      </c>
      <c s="36" t="s">
        <v>214</v>
      </c>
      <c s="37">
        <v>1</v>
      </c>
      <c s="36">
        <v>0</v>
      </c>
      <c s="36">
        <f>ROUND(G237*H237,6)</f>
      </c>
      <c r="L237" s="38">
        <v>0</v>
      </c>
      <c s="32">
        <f>ROUND(ROUND(L237,2)*ROUND(G237,3),2)</f>
      </c>
      <c s="36" t="s">
        <v>56</v>
      </c>
      <c>
        <f>(M237*21)/100</f>
      </c>
      <c t="s">
        <v>28</v>
      </c>
    </row>
    <row r="238" spans="1:5" ht="12.75">
      <c r="A238" s="35" t="s">
        <v>57</v>
      </c>
      <c r="E238" s="39" t="s">
        <v>360</v>
      </c>
    </row>
    <row r="239" spans="1:5" ht="12.75">
      <c r="A239" s="35" t="s">
        <v>58</v>
      </c>
      <c r="E239" s="40" t="s">
        <v>5</v>
      </c>
    </row>
    <row r="240" spans="1:5" ht="12.75">
      <c r="A240" t="s">
        <v>60</v>
      </c>
      <c r="E240" s="39" t="s">
        <v>5</v>
      </c>
    </row>
    <row r="241" spans="1:16" ht="12.75">
      <c r="A241" t="s">
        <v>50</v>
      </c>
      <c s="34" t="s">
        <v>327</v>
      </c>
      <c s="34" t="s">
        <v>403</v>
      </c>
      <c s="35" t="s">
        <v>5</v>
      </c>
      <c s="6" t="s">
        <v>362</v>
      </c>
      <c s="36" t="s">
        <v>214</v>
      </c>
      <c s="37">
        <v>1</v>
      </c>
      <c s="36">
        <v>0</v>
      </c>
      <c s="36">
        <f>ROUND(G241*H241,6)</f>
      </c>
      <c r="L241" s="38">
        <v>0</v>
      </c>
      <c s="32">
        <f>ROUND(ROUND(L241,2)*ROUND(G241,3),2)</f>
      </c>
      <c s="36" t="s">
        <v>178</v>
      </c>
      <c>
        <f>(M241*21)/100</f>
      </c>
      <c t="s">
        <v>28</v>
      </c>
    </row>
    <row r="242" spans="1:5" ht="12.75">
      <c r="A242" s="35" t="s">
        <v>57</v>
      </c>
      <c r="E242" s="39" t="s">
        <v>362</v>
      </c>
    </row>
    <row r="243" spans="1:5" ht="12.75">
      <c r="A243" s="35" t="s">
        <v>58</v>
      </c>
      <c r="E243" s="40" t="s">
        <v>5</v>
      </c>
    </row>
    <row r="244" spans="1:5" ht="12.75">
      <c r="A244" t="s">
        <v>60</v>
      </c>
      <c r="E244" s="39" t="s">
        <v>5</v>
      </c>
    </row>
    <row r="245" spans="1:16" ht="12.75">
      <c r="A245" t="s">
        <v>50</v>
      </c>
      <c s="34" t="s">
        <v>328</v>
      </c>
      <c s="34" t="s">
        <v>363</v>
      </c>
      <c s="35" t="s">
        <v>5</v>
      </c>
      <c s="6" t="s">
        <v>364</v>
      </c>
      <c s="36" t="s">
        <v>214</v>
      </c>
      <c s="37">
        <v>1</v>
      </c>
      <c s="36">
        <v>0</v>
      </c>
      <c s="36">
        <f>ROUND(G245*H245,6)</f>
      </c>
      <c r="L245" s="38">
        <v>0</v>
      </c>
      <c s="32">
        <f>ROUND(ROUND(L245,2)*ROUND(G245,3),2)</f>
      </c>
      <c s="36" t="s">
        <v>56</v>
      </c>
      <c>
        <f>(M245*21)/100</f>
      </c>
      <c t="s">
        <v>28</v>
      </c>
    </row>
    <row r="246" spans="1:5" ht="12.75">
      <c r="A246" s="35" t="s">
        <v>57</v>
      </c>
      <c r="E246" s="39" t="s">
        <v>364</v>
      </c>
    </row>
    <row r="247" spans="1:5" ht="12.75">
      <c r="A247" s="35" t="s">
        <v>58</v>
      </c>
      <c r="E247" s="40" t="s">
        <v>5</v>
      </c>
    </row>
    <row r="248" spans="1:5" ht="12.75">
      <c r="A248" t="s">
        <v>60</v>
      </c>
      <c r="E248" s="39" t="s">
        <v>5</v>
      </c>
    </row>
    <row r="249" spans="1:16" ht="12.75">
      <c r="A249" t="s">
        <v>50</v>
      </c>
      <c s="34" t="s">
        <v>329</v>
      </c>
      <c s="34" t="s">
        <v>365</v>
      </c>
      <c s="35" t="s">
        <v>5</v>
      </c>
      <c s="6" t="s">
        <v>366</v>
      </c>
      <c s="36" t="s">
        <v>214</v>
      </c>
      <c s="37">
        <v>1</v>
      </c>
      <c s="36">
        <v>0</v>
      </c>
      <c s="36">
        <f>ROUND(G249*H249,6)</f>
      </c>
      <c r="L249" s="38">
        <v>0</v>
      </c>
      <c s="32">
        <f>ROUND(ROUND(L249,2)*ROUND(G249,3),2)</f>
      </c>
      <c s="36" t="s">
        <v>178</v>
      </c>
      <c>
        <f>(M249*21)/100</f>
      </c>
      <c t="s">
        <v>28</v>
      </c>
    </row>
    <row r="250" spans="1:5" ht="12.75">
      <c r="A250" s="35" t="s">
        <v>57</v>
      </c>
      <c r="E250" s="39" t="s">
        <v>366</v>
      </c>
    </row>
    <row r="251" spans="1:5" ht="12.75">
      <c r="A251" s="35" t="s">
        <v>58</v>
      </c>
      <c r="E251" s="40" t="s">
        <v>5</v>
      </c>
    </row>
    <row r="252" spans="1:5" ht="12.75">
      <c r="A252" t="s">
        <v>60</v>
      </c>
      <c r="E252" s="39" t="s">
        <v>5</v>
      </c>
    </row>
    <row r="253" spans="1:16" ht="12.75">
      <c r="A253" t="s">
        <v>50</v>
      </c>
      <c s="34" t="s">
        <v>331</v>
      </c>
      <c s="34" t="s">
        <v>367</v>
      </c>
      <c s="35" t="s">
        <v>5</v>
      </c>
      <c s="6" t="s">
        <v>368</v>
      </c>
      <c s="36" t="s">
        <v>214</v>
      </c>
      <c s="37">
        <v>7</v>
      </c>
      <c s="36">
        <v>0</v>
      </c>
      <c s="36">
        <f>ROUND(G253*H253,6)</f>
      </c>
      <c r="L253" s="38">
        <v>0</v>
      </c>
      <c s="32">
        <f>ROUND(ROUND(L253,2)*ROUND(G253,3),2)</f>
      </c>
      <c s="36" t="s">
        <v>178</v>
      </c>
      <c>
        <f>(M253*21)/100</f>
      </c>
      <c t="s">
        <v>28</v>
      </c>
    </row>
    <row r="254" spans="1:5" ht="12.75">
      <c r="A254" s="35" t="s">
        <v>57</v>
      </c>
      <c r="E254" s="39" t="s">
        <v>368</v>
      </c>
    </row>
    <row r="255" spans="1:5" ht="12.75">
      <c r="A255" s="35" t="s">
        <v>58</v>
      </c>
      <c r="E255" s="40" t="s">
        <v>5</v>
      </c>
    </row>
    <row r="256" spans="1:5" ht="12.75">
      <c r="A256" t="s">
        <v>60</v>
      </c>
      <c r="E256" s="39" t="s">
        <v>5</v>
      </c>
    </row>
    <row r="257" spans="1:16" ht="12.75">
      <c r="A257" t="s">
        <v>50</v>
      </c>
      <c s="34" t="s">
        <v>408</v>
      </c>
      <c s="34" t="s">
        <v>369</v>
      </c>
      <c s="35" t="s">
        <v>5</v>
      </c>
      <c s="6" t="s">
        <v>370</v>
      </c>
      <c s="36" t="s">
        <v>214</v>
      </c>
      <c s="37">
        <v>1</v>
      </c>
      <c s="36">
        <v>0</v>
      </c>
      <c s="36">
        <f>ROUND(G257*H257,6)</f>
      </c>
      <c r="L257" s="38">
        <v>0</v>
      </c>
      <c s="32">
        <f>ROUND(ROUND(L257,2)*ROUND(G257,3),2)</f>
      </c>
      <c s="36" t="s">
        <v>178</v>
      </c>
      <c>
        <f>(M257*21)/100</f>
      </c>
      <c t="s">
        <v>28</v>
      </c>
    </row>
    <row r="258" spans="1:5" ht="12.75">
      <c r="A258" s="35" t="s">
        <v>57</v>
      </c>
      <c r="E258" s="39" t="s">
        <v>370</v>
      </c>
    </row>
    <row r="259" spans="1:5" ht="12.75">
      <c r="A259" s="35" t="s">
        <v>58</v>
      </c>
      <c r="E259" s="40" t="s">
        <v>5</v>
      </c>
    </row>
    <row r="260" spans="1:5" ht="12.75">
      <c r="A260" t="s">
        <v>60</v>
      </c>
      <c r="E260" s="39" t="s">
        <v>5</v>
      </c>
    </row>
    <row r="261" spans="1:16" ht="12.75">
      <c r="A261" t="s">
        <v>50</v>
      </c>
      <c s="34" t="s">
        <v>409</v>
      </c>
      <c s="34" t="s">
        <v>371</v>
      </c>
      <c s="35" t="s">
        <v>5</v>
      </c>
      <c s="6" t="s">
        <v>372</v>
      </c>
      <c s="36" t="s">
        <v>214</v>
      </c>
      <c s="37">
        <v>1</v>
      </c>
      <c s="36">
        <v>0</v>
      </c>
      <c s="36">
        <f>ROUND(G261*H261,6)</f>
      </c>
      <c r="L261" s="38">
        <v>0</v>
      </c>
      <c s="32">
        <f>ROUND(ROUND(L261,2)*ROUND(G261,3),2)</f>
      </c>
      <c s="36" t="s">
        <v>178</v>
      </c>
      <c>
        <f>(M261*21)/100</f>
      </c>
      <c t="s">
        <v>28</v>
      </c>
    </row>
    <row r="262" spans="1:5" ht="12.75">
      <c r="A262" s="35" t="s">
        <v>57</v>
      </c>
      <c r="E262" s="39" t="s">
        <v>372</v>
      </c>
    </row>
    <row r="263" spans="1:5" ht="12.75">
      <c r="A263" s="35" t="s">
        <v>58</v>
      </c>
      <c r="E263" s="40" t="s">
        <v>5</v>
      </c>
    </row>
    <row r="264" spans="1:5" ht="12.75">
      <c r="A264" t="s">
        <v>60</v>
      </c>
      <c r="E264" s="39" t="s">
        <v>5</v>
      </c>
    </row>
    <row r="265" spans="1:13" ht="12.75">
      <c r="A265" t="s">
        <v>47</v>
      </c>
      <c r="C265" s="31" t="s">
        <v>410</v>
      </c>
      <c r="E265" s="33" t="s">
        <v>411</v>
      </c>
      <c r="J265" s="32">
        <f>0</f>
      </c>
      <c s="32">
        <f>0</f>
      </c>
      <c s="32">
        <f>0+L266+L270+L274+L278+L282+L286+L290+L294+L298+L302+L306+L310+L314+L318+L322</f>
      </c>
      <c s="32">
        <f>0+M266+M270+M274+M278+M282+M286+M290+M294+M298+M302+M306+M310+M314+M318+M322</f>
      </c>
    </row>
    <row r="266" spans="1:16" ht="12.75">
      <c r="A266" t="s">
        <v>50</v>
      </c>
      <c s="34" t="s">
        <v>412</v>
      </c>
      <c s="34" t="s">
        <v>375</v>
      </c>
      <c s="35" t="s">
        <v>5</v>
      </c>
      <c s="6" t="s">
        <v>376</v>
      </c>
      <c s="36" t="s">
        <v>214</v>
      </c>
      <c s="37">
        <v>2</v>
      </c>
      <c s="36">
        <v>0</v>
      </c>
      <c s="36">
        <f>ROUND(G266*H266,6)</f>
      </c>
      <c r="L266" s="38">
        <v>0</v>
      </c>
      <c s="32">
        <f>ROUND(ROUND(L266,2)*ROUND(G266,3),2)</f>
      </c>
      <c s="36" t="s">
        <v>56</v>
      </c>
      <c>
        <f>(M266*21)/100</f>
      </c>
      <c t="s">
        <v>28</v>
      </c>
    </row>
    <row r="267" spans="1:5" ht="12.75">
      <c r="A267" s="35" t="s">
        <v>57</v>
      </c>
      <c r="E267" s="39" t="s">
        <v>376</v>
      </c>
    </row>
    <row r="268" spans="1:5" ht="12.75">
      <c r="A268" s="35" t="s">
        <v>58</v>
      </c>
      <c r="E268" s="40" t="s">
        <v>5</v>
      </c>
    </row>
    <row r="269" spans="1:5" ht="12.75">
      <c r="A269" t="s">
        <v>60</v>
      </c>
      <c r="E269" s="39" t="s">
        <v>5</v>
      </c>
    </row>
    <row r="270" spans="1:16" ht="25.5">
      <c r="A270" t="s">
        <v>50</v>
      </c>
      <c s="34" t="s">
        <v>413</v>
      </c>
      <c s="34" t="s">
        <v>341</v>
      </c>
      <c s="35" t="s">
        <v>5</v>
      </c>
      <c s="6" t="s">
        <v>342</v>
      </c>
      <c s="36" t="s">
        <v>214</v>
      </c>
      <c s="37">
        <v>1</v>
      </c>
      <c s="36">
        <v>0</v>
      </c>
      <c s="36">
        <f>ROUND(G270*H270,6)</f>
      </c>
      <c r="L270" s="38">
        <v>0</v>
      </c>
      <c s="32">
        <f>ROUND(ROUND(L270,2)*ROUND(G270,3),2)</f>
      </c>
      <c s="36" t="s">
        <v>178</v>
      </c>
      <c>
        <f>(M270*21)/100</f>
      </c>
      <c t="s">
        <v>28</v>
      </c>
    </row>
    <row r="271" spans="1:5" ht="25.5">
      <c r="A271" s="35" t="s">
        <v>57</v>
      </c>
      <c r="E271" s="39" t="s">
        <v>342</v>
      </c>
    </row>
    <row r="272" spans="1:5" ht="12.75">
      <c r="A272" s="35" t="s">
        <v>58</v>
      </c>
      <c r="E272" s="40" t="s">
        <v>5</v>
      </c>
    </row>
    <row r="273" spans="1:5" ht="12.75">
      <c r="A273" t="s">
        <v>60</v>
      </c>
      <c r="E273" s="39" t="s">
        <v>5</v>
      </c>
    </row>
    <row r="274" spans="1:16" ht="25.5">
      <c r="A274" t="s">
        <v>50</v>
      </c>
      <c s="34" t="s">
        <v>414</v>
      </c>
      <c s="34" t="s">
        <v>406</v>
      </c>
      <c s="35" t="s">
        <v>5</v>
      </c>
      <c s="6" t="s">
        <v>344</v>
      </c>
      <c s="36" t="s">
        <v>214</v>
      </c>
      <c s="37">
        <v>1</v>
      </c>
      <c s="36">
        <v>0</v>
      </c>
      <c s="36">
        <f>ROUND(G274*H274,6)</f>
      </c>
      <c r="L274" s="38">
        <v>0</v>
      </c>
      <c s="32">
        <f>ROUND(ROUND(L274,2)*ROUND(G274,3),2)</f>
      </c>
      <c s="36" t="s">
        <v>56</v>
      </c>
      <c>
        <f>(M274*21)/100</f>
      </c>
      <c t="s">
        <v>28</v>
      </c>
    </row>
    <row r="275" spans="1:5" ht="25.5">
      <c r="A275" s="35" t="s">
        <v>57</v>
      </c>
      <c r="E275" s="39" t="s">
        <v>344</v>
      </c>
    </row>
    <row r="276" spans="1:5" ht="12.75">
      <c r="A276" s="35" t="s">
        <v>58</v>
      </c>
      <c r="E276" s="40" t="s">
        <v>5</v>
      </c>
    </row>
    <row r="277" spans="1:5" ht="12.75">
      <c r="A277" t="s">
        <v>60</v>
      </c>
      <c r="E277" s="39" t="s">
        <v>5</v>
      </c>
    </row>
    <row r="278" spans="1:16" ht="12.75">
      <c r="A278" t="s">
        <v>50</v>
      </c>
      <c s="34" t="s">
        <v>415</v>
      </c>
      <c s="34" t="s">
        <v>345</v>
      </c>
      <c s="35" t="s">
        <v>5</v>
      </c>
      <c s="6" t="s">
        <v>346</v>
      </c>
      <c s="36" t="s">
        <v>214</v>
      </c>
      <c s="37">
        <v>4</v>
      </c>
      <c s="36">
        <v>0</v>
      </c>
      <c s="36">
        <f>ROUND(G278*H278,6)</f>
      </c>
      <c r="L278" s="38">
        <v>0</v>
      </c>
      <c s="32">
        <f>ROUND(ROUND(L278,2)*ROUND(G278,3),2)</f>
      </c>
      <c s="36" t="s">
        <v>178</v>
      </c>
      <c>
        <f>(M278*21)/100</f>
      </c>
      <c t="s">
        <v>28</v>
      </c>
    </row>
    <row r="279" spans="1:5" ht="12.75">
      <c r="A279" s="35" t="s">
        <v>57</v>
      </c>
      <c r="E279" s="39" t="s">
        <v>346</v>
      </c>
    </row>
    <row r="280" spans="1:5" ht="12.75">
      <c r="A280" s="35" t="s">
        <v>58</v>
      </c>
      <c r="E280" s="40" t="s">
        <v>5</v>
      </c>
    </row>
    <row r="281" spans="1:5" ht="12.75">
      <c r="A281" t="s">
        <v>60</v>
      </c>
      <c r="E281" s="39" t="s">
        <v>5</v>
      </c>
    </row>
    <row r="282" spans="1:16" ht="12.75">
      <c r="A282" t="s">
        <v>50</v>
      </c>
      <c s="34" t="s">
        <v>416</v>
      </c>
      <c s="34" t="s">
        <v>347</v>
      </c>
      <c s="35" t="s">
        <v>5</v>
      </c>
      <c s="6" t="s">
        <v>348</v>
      </c>
      <c s="36" t="s">
        <v>214</v>
      </c>
      <c s="37">
        <v>1</v>
      </c>
      <c s="36">
        <v>0</v>
      </c>
      <c s="36">
        <f>ROUND(G282*H282,6)</f>
      </c>
      <c r="L282" s="38">
        <v>0</v>
      </c>
      <c s="32">
        <f>ROUND(ROUND(L282,2)*ROUND(G282,3),2)</f>
      </c>
      <c s="36" t="s">
        <v>56</v>
      </c>
      <c>
        <f>(M282*21)/100</f>
      </c>
      <c t="s">
        <v>28</v>
      </c>
    </row>
    <row r="283" spans="1:5" ht="12.75">
      <c r="A283" s="35" t="s">
        <v>57</v>
      </c>
      <c r="E283" s="39" t="s">
        <v>348</v>
      </c>
    </row>
    <row r="284" spans="1:5" ht="12.75">
      <c r="A284" s="35" t="s">
        <v>58</v>
      </c>
      <c r="E284" s="40" t="s">
        <v>5</v>
      </c>
    </row>
    <row r="285" spans="1:5" ht="12.75">
      <c r="A285" t="s">
        <v>60</v>
      </c>
      <c r="E285" s="39" t="s">
        <v>5</v>
      </c>
    </row>
    <row r="286" spans="1:16" ht="12.75">
      <c r="A286" t="s">
        <v>50</v>
      </c>
      <c s="34" t="s">
        <v>417</v>
      </c>
      <c s="34" t="s">
        <v>353</v>
      </c>
      <c s="35" t="s">
        <v>5</v>
      </c>
      <c s="6" t="s">
        <v>354</v>
      </c>
      <c s="36" t="s">
        <v>214</v>
      </c>
      <c s="37">
        <v>1</v>
      </c>
      <c s="36">
        <v>0</v>
      </c>
      <c s="36">
        <f>ROUND(G286*H286,6)</f>
      </c>
      <c r="L286" s="38">
        <v>0</v>
      </c>
      <c s="32">
        <f>ROUND(ROUND(L286,2)*ROUND(G286,3),2)</f>
      </c>
      <c s="36" t="s">
        <v>178</v>
      </c>
      <c>
        <f>(M286*21)/100</f>
      </c>
      <c t="s">
        <v>28</v>
      </c>
    </row>
    <row r="287" spans="1:5" ht="12.75">
      <c r="A287" s="35" t="s">
        <v>57</v>
      </c>
      <c r="E287" s="39" t="s">
        <v>354</v>
      </c>
    </row>
    <row r="288" spans="1:5" ht="12.75">
      <c r="A288" s="35" t="s">
        <v>58</v>
      </c>
      <c r="E288" s="40" t="s">
        <v>5</v>
      </c>
    </row>
    <row r="289" spans="1:5" ht="12.75">
      <c r="A289" t="s">
        <v>60</v>
      </c>
      <c r="E289" s="39" t="s">
        <v>5</v>
      </c>
    </row>
    <row r="290" spans="1:16" ht="12.75">
      <c r="A290" t="s">
        <v>50</v>
      </c>
      <c s="34" t="s">
        <v>418</v>
      </c>
      <c s="34" t="s">
        <v>355</v>
      </c>
      <c s="35" t="s">
        <v>5</v>
      </c>
      <c s="6" t="s">
        <v>356</v>
      </c>
      <c s="36" t="s">
        <v>214</v>
      </c>
      <c s="37">
        <v>1</v>
      </c>
      <c s="36">
        <v>0</v>
      </c>
      <c s="36">
        <f>ROUND(G290*H290,6)</f>
      </c>
      <c r="L290" s="38">
        <v>0</v>
      </c>
      <c s="32">
        <f>ROUND(ROUND(L290,2)*ROUND(G290,3),2)</f>
      </c>
      <c s="36" t="s">
        <v>56</v>
      </c>
      <c>
        <f>(M290*21)/100</f>
      </c>
      <c t="s">
        <v>28</v>
      </c>
    </row>
    <row r="291" spans="1:5" ht="12.75">
      <c r="A291" s="35" t="s">
        <v>57</v>
      </c>
      <c r="E291" s="39" t="s">
        <v>356</v>
      </c>
    </row>
    <row r="292" spans="1:5" ht="12.75">
      <c r="A292" s="35" t="s">
        <v>58</v>
      </c>
      <c r="E292" s="40" t="s">
        <v>5</v>
      </c>
    </row>
    <row r="293" spans="1:5" ht="12.75">
      <c r="A293" t="s">
        <v>60</v>
      </c>
      <c r="E293" s="39" t="s">
        <v>5</v>
      </c>
    </row>
    <row r="294" spans="1:16" ht="12.75">
      <c r="A294" t="s">
        <v>50</v>
      </c>
      <c s="34" t="s">
        <v>419</v>
      </c>
      <c s="34" t="s">
        <v>357</v>
      </c>
      <c s="35" t="s">
        <v>5</v>
      </c>
      <c s="6" t="s">
        <v>358</v>
      </c>
      <c s="36" t="s">
        <v>214</v>
      </c>
      <c s="37">
        <v>1</v>
      </c>
      <c s="36">
        <v>0</v>
      </c>
      <c s="36">
        <f>ROUND(G294*H294,6)</f>
      </c>
      <c r="L294" s="38">
        <v>0</v>
      </c>
      <c s="32">
        <f>ROUND(ROUND(L294,2)*ROUND(G294,3),2)</f>
      </c>
      <c s="36" t="s">
        <v>178</v>
      </c>
      <c>
        <f>(M294*21)/100</f>
      </c>
      <c t="s">
        <v>28</v>
      </c>
    </row>
    <row r="295" spans="1:5" ht="12.75">
      <c r="A295" s="35" t="s">
        <v>57</v>
      </c>
      <c r="E295" s="39" t="s">
        <v>358</v>
      </c>
    </row>
    <row r="296" spans="1:5" ht="12.75">
      <c r="A296" s="35" t="s">
        <v>58</v>
      </c>
      <c r="E296" s="40" t="s">
        <v>5</v>
      </c>
    </row>
    <row r="297" spans="1:5" ht="12.75">
      <c r="A297" t="s">
        <v>60</v>
      </c>
      <c r="E297" s="39" t="s">
        <v>5</v>
      </c>
    </row>
    <row r="298" spans="1:16" ht="12.75">
      <c r="A298" t="s">
        <v>50</v>
      </c>
      <c s="34" t="s">
        <v>420</v>
      </c>
      <c s="34" t="s">
        <v>359</v>
      </c>
      <c s="35" t="s">
        <v>5</v>
      </c>
      <c s="6" t="s">
        <v>360</v>
      </c>
      <c s="36" t="s">
        <v>214</v>
      </c>
      <c s="37">
        <v>1</v>
      </c>
      <c s="36">
        <v>0</v>
      </c>
      <c s="36">
        <f>ROUND(G298*H298,6)</f>
      </c>
      <c r="L298" s="38">
        <v>0</v>
      </c>
      <c s="32">
        <f>ROUND(ROUND(L298,2)*ROUND(G298,3),2)</f>
      </c>
      <c s="36" t="s">
        <v>56</v>
      </c>
      <c>
        <f>(M298*21)/100</f>
      </c>
      <c t="s">
        <v>28</v>
      </c>
    </row>
    <row r="299" spans="1:5" ht="12.75">
      <c r="A299" s="35" t="s">
        <v>57</v>
      </c>
      <c r="E299" s="39" t="s">
        <v>360</v>
      </c>
    </row>
    <row r="300" spans="1:5" ht="12.75">
      <c r="A300" s="35" t="s">
        <v>58</v>
      </c>
      <c r="E300" s="40" t="s">
        <v>5</v>
      </c>
    </row>
    <row r="301" spans="1:5" ht="12.75">
      <c r="A301" t="s">
        <v>60</v>
      </c>
      <c r="E301" s="39" t="s">
        <v>5</v>
      </c>
    </row>
    <row r="302" spans="1:16" ht="12.75">
      <c r="A302" t="s">
        <v>50</v>
      </c>
      <c s="34" t="s">
        <v>421</v>
      </c>
      <c s="34" t="s">
        <v>403</v>
      </c>
      <c s="35" t="s">
        <v>5</v>
      </c>
      <c s="6" t="s">
        <v>362</v>
      </c>
      <c s="36" t="s">
        <v>214</v>
      </c>
      <c s="37">
        <v>1</v>
      </c>
      <c s="36">
        <v>0</v>
      </c>
      <c s="36">
        <f>ROUND(G302*H302,6)</f>
      </c>
      <c r="L302" s="38">
        <v>0</v>
      </c>
      <c s="32">
        <f>ROUND(ROUND(L302,2)*ROUND(G302,3),2)</f>
      </c>
      <c s="36" t="s">
        <v>178</v>
      </c>
      <c>
        <f>(M302*21)/100</f>
      </c>
      <c t="s">
        <v>28</v>
      </c>
    </row>
    <row r="303" spans="1:5" ht="12.75">
      <c r="A303" s="35" t="s">
        <v>57</v>
      </c>
      <c r="E303" s="39" t="s">
        <v>362</v>
      </c>
    </row>
    <row r="304" spans="1:5" ht="12.75">
      <c r="A304" s="35" t="s">
        <v>58</v>
      </c>
      <c r="E304" s="40" t="s">
        <v>5</v>
      </c>
    </row>
    <row r="305" spans="1:5" ht="12.75">
      <c r="A305" t="s">
        <v>60</v>
      </c>
      <c r="E305" s="39" t="s">
        <v>5</v>
      </c>
    </row>
    <row r="306" spans="1:16" ht="12.75">
      <c r="A306" t="s">
        <v>50</v>
      </c>
      <c s="34" t="s">
        <v>422</v>
      </c>
      <c s="34" t="s">
        <v>363</v>
      </c>
      <c s="35" t="s">
        <v>5</v>
      </c>
      <c s="6" t="s">
        <v>364</v>
      </c>
      <c s="36" t="s">
        <v>214</v>
      </c>
      <c s="37">
        <v>1</v>
      </c>
      <c s="36">
        <v>0</v>
      </c>
      <c s="36">
        <f>ROUND(G306*H306,6)</f>
      </c>
      <c r="L306" s="38">
        <v>0</v>
      </c>
      <c s="32">
        <f>ROUND(ROUND(L306,2)*ROUND(G306,3),2)</f>
      </c>
      <c s="36" t="s">
        <v>56</v>
      </c>
      <c>
        <f>(M306*21)/100</f>
      </c>
      <c t="s">
        <v>28</v>
      </c>
    </row>
    <row r="307" spans="1:5" ht="12.75">
      <c r="A307" s="35" t="s">
        <v>57</v>
      </c>
      <c r="E307" s="39" t="s">
        <v>364</v>
      </c>
    </row>
    <row r="308" spans="1:5" ht="12.75">
      <c r="A308" s="35" t="s">
        <v>58</v>
      </c>
      <c r="E308" s="40" t="s">
        <v>5</v>
      </c>
    </row>
    <row r="309" spans="1:5" ht="12.75">
      <c r="A309" t="s">
        <v>60</v>
      </c>
      <c r="E309" s="39" t="s">
        <v>5</v>
      </c>
    </row>
    <row r="310" spans="1:16" ht="12.75">
      <c r="A310" t="s">
        <v>50</v>
      </c>
      <c s="34" t="s">
        <v>423</v>
      </c>
      <c s="34" t="s">
        <v>365</v>
      </c>
      <c s="35" t="s">
        <v>5</v>
      </c>
      <c s="6" t="s">
        <v>366</v>
      </c>
      <c s="36" t="s">
        <v>214</v>
      </c>
      <c s="37">
        <v>1</v>
      </c>
      <c s="36">
        <v>0</v>
      </c>
      <c s="36">
        <f>ROUND(G310*H310,6)</f>
      </c>
      <c r="L310" s="38">
        <v>0</v>
      </c>
      <c s="32">
        <f>ROUND(ROUND(L310,2)*ROUND(G310,3),2)</f>
      </c>
      <c s="36" t="s">
        <v>178</v>
      </c>
      <c>
        <f>(M310*21)/100</f>
      </c>
      <c t="s">
        <v>28</v>
      </c>
    </row>
    <row r="311" spans="1:5" ht="12.75">
      <c r="A311" s="35" t="s">
        <v>57</v>
      </c>
      <c r="E311" s="39" t="s">
        <v>366</v>
      </c>
    </row>
    <row r="312" spans="1:5" ht="12.75">
      <c r="A312" s="35" t="s">
        <v>58</v>
      </c>
      <c r="E312" s="40" t="s">
        <v>5</v>
      </c>
    </row>
    <row r="313" spans="1:5" ht="12.75">
      <c r="A313" t="s">
        <v>60</v>
      </c>
      <c r="E313" s="39" t="s">
        <v>5</v>
      </c>
    </row>
    <row r="314" spans="1:16" ht="12.75">
      <c r="A314" t="s">
        <v>50</v>
      </c>
      <c s="34" t="s">
        <v>424</v>
      </c>
      <c s="34" t="s">
        <v>367</v>
      </c>
      <c s="35" t="s">
        <v>5</v>
      </c>
      <c s="6" t="s">
        <v>368</v>
      </c>
      <c s="36" t="s">
        <v>214</v>
      </c>
      <c s="37">
        <v>6</v>
      </c>
      <c s="36">
        <v>0</v>
      </c>
      <c s="36">
        <f>ROUND(G314*H314,6)</f>
      </c>
      <c r="L314" s="38">
        <v>0</v>
      </c>
      <c s="32">
        <f>ROUND(ROUND(L314,2)*ROUND(G314,3),2)</f>
      </c>
      <c s="36" t="s">
        <v>178</v>
      </c>
      <c>
        <f>(M314*21)/100</f>
      </c>
      <c t="s">
        <v>28</v>
      </c>
    </row>
    <row r="315" spans="1:5" ht="12.75">
      <c r="A315" s="35" t="s">
        <v>57</v>
      </c>
      <c r="E315" s="39" t="s">
        <v>368</v>
      </c>
    </row>
    <row r="316" spans="1:5" ht="12.75">
      <c r="A316" s="35" t="s">
        <v>58</v>
      </c>
      <c r="E316" s="40" t="s">
        <v>5</v>
      </c>
    </row>
    <row r="317" spans="1:5" ht="12.75">
      <c r="A317" t="s">
        <v>60</v>
      </c>
      <c r="E317" s="39" t="s">
        <v>5</v>
      </c>
    </row>
    <row r="318" spans="1:16" ht="12.75">
      <c r="A318" t="s">
        <v>50</v>
      </c>
      <c s="34" t="s">
        <v>425</v>
      </c>
      <c s="34" t="s">
        <v>369</v>
      </c>
      <c s="35" t="s">
        <v>5</v>
      </c>
      <c s="6" t="s">
        <v>370</v>
      </c>
      <c s="36" t="s">
        <v>214</v>
      </c>
      <c s="37">
        <v>1</v>
      </c>
      <c s="36">
        <v>0</v>
      </c>
      <c s="36">
        <f>ROUND(G318*H318,6)</f>
      </c>
      <c r="L318" s="38">
        <v>0</v>
      </c>
      <c s="32">
        <f>ROUND(ROUND(L318,2)*ROUND(G318,3),2)</f>
      </c>
      <c s="36" t="s">
        <v>178</v>
      </c>
      <c>
        <f>(M318*21)/100</f>
      </c>
      <c t="s">
        <v>28</v>
      </c>
    </row>
    <row r="319" spans="1:5" ht="12.75">
      <c r="A319" s="35" t="s">
        <v>57</v>
      </c>
      <c r="E319" s="39" t="s">
        <v>370</v>
      </c>
    </row>
    <row r="320" spans="1:5" ht="12.75">
      <c r="A320" s="35" t="s">
        <v>58</v>
      </c>
      <c r="E320" s="40" t="s">
        <v>5</v>
      </c>
    </row>
    <row r="321" spans="1:5" ht="12.75">
      <c r="A321" t="s">
        <v>60</v>
      </c>
      <c r="E321" s="39" t="s">
        <v>5</v>
      </c>
    </row>
    <row r="322" spans="1:16" ht="12.75">
      <c r="A322" t="s">
        <v>50</v>
      </c>
      <c s="34" t="s">
        <v>426</v>
      </c>
      <c s="34" t="s">
        <v>371</v>
      </c>
      <c s="35" t="s">
        <v>5</v>
      </c>
      <c s="6" t="s">
        <v>372</v>
      </c>
      <c s="36" t="s">
        <v>214</v>
      </c>
      <c s="37">
        <v>1</v>
      </c>
      <c s="36">
        <v>0</v>
      </c>
      <c s="36">
        <f>ROUND(G322*H322,6)</f>
      </c>
      <c r="L322" s="38">
        <v>0</v>
      </c>
      <c s="32">
        <f>ROUND(ROUND(L322,2)*ROUND(G322,3),2)</f>
      </c>
      <c s="36" t="s">
        <v>178</v>
      </c>
      <c>
        <f>(M322*21)/100</f>
      </c>
      <c t="s">
        <v>28</v>
      </c>
    </row>
    <row r="323" spans="1:5" ht="12.75">
      <c r="A323" s="35" t="s">
        <v>57</v>
      </c>
      <c r="E323" s="39" t="s">
        <v>372</v>
      </c>
    </row>
    <row r="324" spans="1:5" ht="12.75">
      <c r="A324" s="35" t="s">
        <v>58</v>
      </c>
      <c r="E324" s="40" t="s">
        <v>5</v>
      </c>
    </row>
    <row r="325" spans="1:5" ht="12.75">
      <c r="A325" t="s">
        <v>60</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429</v>
      </c>
      <c r="E8" s="30" t="s">
        <v>428</v>
      </c>
      <c r="J8" s="29">
        <f>0+J9</f>
      </c>
      <c s="29">
        <f>0+K9</f>
      </c>
      <c s="29">
        <f>0+L9</f>
      </c>
      <c s="29">
        <f>0+M9</f>
      </c>
    </row>
    <row r="9" spans="1:13" ht="12.75">
      <c r="A9" t="s">
        <v>47</v>
      </c>
      <c r="C9" s="31" t="s">
        <v>285</v>
      </c>
      <c r="E9" s="33" t="s">
        <v>430</v>
      </c>
      <c r="J9" s="32">
        <f>0</f>
      </c>
      <c s="32">
        <f>0</f>
      </c>
      <c s="32">
        <f>0+L10</f>
      </c>
      <c s="32">
        <f>0+M10</f>
      </c>
    </row>
    <row r="10" spans="1:16" ht="25.5">
      <c r="A10" t="s">
        <v>50</v>
      </c>
      <c s="34" t="s">
        <v>51</v>
      </c>
      <c s="34" t="s">
        <v>431</v>
      </c>
      <c s="35" t="s">
        <v>5</v>
      </c>
      <c s="6" t="s">
        <v>432</v>
      </c>
      <c s="36" t="s">
        <v>214</v>
      </c>
      <c s="37">
        <v>2</v>
      </c>
      <c s="36">
        <v>0</v>
      </c>
      <c s="36">
        <f>ROUND(G10*H10,6)</f>
      </c>
      <c r="L10" s="38">
        <v>0</v>
      </c>
      <c s="32">
        <f>ROUND(ROUND(L10,2)*ROUND(G10,3),2)</f>
      </c>
      <c s="36" t="s">
        <v>56</v>
      </c>
      <c>
        <f>(M10*21)/100</f>
      </c>
      <c t="s">
        <v>28</v>
      </c>
    </row>
    <row r="11" spans="1:5" ht="25.5">
      <c r="A11" s="35" t="s">
        <v>57</v>
      </c>
      <c r="E11" s="39" t="s">
        <v>432</v>
      </c>
    </row>
    <row r="12" spans="1:5" ht="89.25">
      <c r="A12" s="35" t="s">
        <v>58</v>
      </c>
      <c r="E12" s="41" t="s">
        <v>433</v>
      </c>
    </row>
    <row r="13" spans="1:5" ht="12.75">
      <c r="A13" t="s">
        <v>60</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COUNTIFS(L8:L133,"=0",A8:A133,"P")+COUNTIFS(L8:L133,"",A8:A133,"P")+SUM(Q8:Q133)</f>
      </c>
    </row>
    <row r="8" spans="1:13" ht="12.75">
      <c r="A8" t="s">
        <v>45</v>
      </c>
      <c r="C8" s="28" t="s">
        <v>436</v>
      </c>
      <c r="E8" s="30" t="s">
        <v>435</v>
      </c>
      <c r="J8" s="29">
        <f>0+J9+J18+J87+J112</f>
      </c>
      <c s="29">
        <f>0+K9+K18+K87+K112</f>
      </c>
      <c s="29">
        <f>0+L9+L18+L87+L112</f>
      </c>
      <c s="29">
        <f>0+M9+M18+M87+M112</f>
      </c>
    </row>
    <row r="9" spans="1:13" ht="12.75">
      <c r="A9" t="s">
        <v>47</v>
      </c>
      <c r="C9" s="31" t="s">
        <v>173</v>
      </c>
      <c r="E9" s="33" t="s">
        <v>174</v>
      </c>
      <c r="J9" s="32">
        <f>0</f>
      </c>
      <c s="32">
        <f>0</f>
      </c>
      <c s="32">
        <f>0+L10+L14</f>
      </c>
      <c s="32">
        <f>0+M10+M14</f>
      </c>
    </row>
    <row r="10" spans="1:16" ht="25.5">
      <c r="A10" t="s">
        <v>50</v>
      </c>
      <c s="34" t="s">
        <v>51</v>
      </c>
      <c s="34" t="s">
        <v>175</v>
      </c>
      <c s="35" t="s">
        <v>5</v>
      </c>
      <c s="6" t="s">
        <v>176</v>
      </c>
      <c s="36" t="s">
        <v>177</v>
      </c>
      <c s="37">
        <v>480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480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3" ht="12.75">
      <c r="A18" t="s">
        <v>47</v>
      </c>
      <c r="C18" s="31" t="s">
        <v>185</v>
      </c>
      <c r="E18" s="33" t="s">
        <v>186</v>
      </c>
      <c r="J18" s="32">
        <f>0</f>
      </c>
      <c s="32">
        <f>0</f>
      </c>
      <c s="32">
        <f>0+L19+L23+L27+L31+L35+L39+L43+L47+L51+L55+L59+L63+L67+L71+L75+L79+L83</f>
      </c>
      <c s="32">
        <f>0+M19+M23+M27+M31+M35+M39+M43+M47+M51+M55+M59+M63+M67+M71+M75+M79+M83</f>
      </c>
    </row>
    <row r="19" spans="1:16" ht="12.75">
      <c r="A19" t="s">
        <v>50</v>
      </c>
      <c s="34" t="s">
        <v>26</v>
      </c>
      <c s="34" t="s">
        <v>196</v>
      </c>
      <c s="35" t="s">
        <v>5</v>
      </c>
      <c s="6" t="s">
        <v>197</v>
      </c>
      <c s="36" t="s">
        <v>177</v>
      </c>
      <c s="37">
        <v>80</v>
      </c>
      <c s="36">
        <v>0</v>
      </c>
      <c s="36">
        <f>ROUND(G19*H19,6)</f>
      </c>
      <c r="L19" s="38">
        <v>0</v>
      </c>
      <c s="32">
        <f>ROUND(ROUND(L19,2)*ROUND(G19,3),2)</f>
      </c>
      <c s="36" t="s">
        <v>178</v>
      </c>
      <c>
        <f>(M19*21)/100</f>
      </c>
      <c t="s">
        <v>28</v>
      </c>
    </row>
    <row r="20" spans="1:5" ht="12.75">
      <c r="A20" s="35" t="s">
        <v>57</v>
      </c>
      <c r="E20" s="39" t="s">
        <v>197</v>
      </c>
    </row>
    <row r="21" spans="1:5" ht="12.75">
      <c r="A21" s="35" t="s">
        <v>58</v>
      </c>
      <c r="E21" s="40" t="s">
        <v>5</v>
      </c>
    </row>
    <row r="22" spans="1:5" ht="12.75">
      <c r="A22" t="s">
        <v>60</v>
      </c>
      <c r="E22" s="39" t="s">
        <v>5</v>
      </c>
    </row>
    <row r="23" spans="1:16" ht="12.75">
      <c r="A23" t="s">
        <v>50</v>
      </c>
      <c s="34" t="s">
        <v>70</v>
      </c>
      <c s="34" t="s">
        <v>198</v>
      </c>
      <c s="35" t="s">
        <v>5</v>
      </c>
      <c s="6" t="s">
        <v>199</v>
      </c>
      <c s="36" t="s">
        <v>177</v>
      </c>
      <c s="37">
        <v>80</v>
      </c>
      <c s="36">
        <v>0</v>
      </c>
      <c s="36">
        <f>ROUND(G23*H23,6)</f>
      </c>
      <c r="L23" s="38">
        <v>0</v>
      </c>
      <c s="32">
        <f>ROUND(ROUND(L23,2)*ROUND(G23,3),2)</f>
      </c>
      <c s="36" t="s">
        <v>178</v>
      </c>
      <c>
        <f>(M23*21)/100</f>
      </c>
      <c t="s">
        <v>28</v>
      </c>
    </row>
    <row r="24" spans="1:5" ht="12.75">
      <c r="A24" s="35" t="s">
        <v>57</v>
      </c>
      <c r="E24" s="39" t="s">
        <v>199</v>
      </c>
    </row>
    <row r="25" spans="1:5" ht="12.75">
      <c r="A25" s="35" t="s">
        <v>58</v>
      </c>
      <c r="E25" s="40" t="s">
        <v>5</v>
      </c>
    </row>
    <row r="26" spans="1:5" ht="12.75">
      <c r="A26" t="s">
        <v>60</v>
      </c>
      <c r="E26" s="39" t="s">
        <v>5</v>
      </c>
    </row>
    <row r="27" spans="1:16" ht="12.75">
      <c r="A27" t="s">
        <v>50</v>
      </c>
      <c s="34" t="s">
        <v>75</v>
      </c>
      <c s="34" t="s">
        <v>201</v>
      </c>
      <c s="35" t="s">
        <v>5</v>
      </c>
      <c s="6" t="s">
        <v>202</v>
      </c>
      <c s="36" t="s">
        <v>177</v>
      </c>
      <c s="37">
        <v>500</v>
      </c>
      <c s="36">
        <v>0</v>
      </c>
      <c s="36">
        <f>ROUND(G27*H27,6)</f>
      </c>
      <c r="L27" s="38">
        <v>0</v>
      </c>
      <c s="32">
        <f>ROUND(ROUND(L27,2)*ROUND(G27,3),2)</f>
      </c>
      <c s="36" t="s">
        <v>178</v>
      </c>
      <c>
        <f>(M27*21)/100</f>
      </c>
      <c t="s">
        <v>28</v>
      </c>
    </row>
    <row r="28" spans="1:5" ht="12.75">
      <c r="A28" s="35" t="s">
        <v>57</v>
      </c>
      <c r="E28" s="39" t="s">
        <v>202</v>
      </c>
    </row>
    <row r="29" spans="1:5" ht="12.75">
      <c r="A29" s="35" t="s">
        <v>58</v>
      </c>
      <c r="E29" s="40" t="s">
        <v>5</v>
      </c>
    </row>
    <row r="30" spans="1:5" ht="12.75">
      <c r="A30" t="s">
        <v>60</v>
      </c>
      <c r="E30" s="39" t="s">
        <v>5</v>
      </c>
    </row>
    <row r="31" spans="1:16" ht="25.5">
      <c r="A31" t="s">
        <v>50</v>
      </c>
      <c s="34" t="s">
        <v>27</v>
      </c>
      <c s="34" t="s">
        <v>203</v>
      </c>
      <c s="35" t="s">
        <v>5</v>
      </c>
      <c s="6" t="s">
        <v>437</v>
      </c>
      <c s="36" t="s">
        <v>177</v>
      </c>
      <c s="37">
        <v>500</v>
      </c>
      <c s="36">
        <v>0</v>
      </c>
      <c s="36">
        <f>ROUND(G31*H31,6)</f>
      </c>
      <c r="L31" s="38">
        <v>0</v>
      </c>
      <c s="32">
        <f>ROUND(ROUND(L31,2)*ROUND(G31,3),2)</f>
      </c>
      <c s="36" t="s">
        <v>178</v>
      </c>
      <c>
        <f>(M31*21)/100</f>
      </c>
      <c t="s">
        <v>28</v>
      </c>
    </row>
    <row r="32" spans="1:5" ht="25.5">
      <c r="A32" s="35" t="s">
        <v>57</v>
      </c>
      <c r="E32" s="39" t="s">
        <v>437</v>
      </c>
    </row>
    <row r="33" spans="1:5" ht="12.75">
      <c r="A33" s="35" t="s">
        <v>58</v>
      </c>
      <c r="E33" s="40" t="s">
        <v>5</v>
      </c>
    </row>
    <row r="34" spans="1:5" ht="12.75">
      <c r="A34" t="s">
        <v>60</v>
      </c>
      <c r="E34" s="39" t="s">
        <v>5</v>
      </c>
    </row>
    <row r="35" spans="1:16" ht="12.75">
      <c r="A35" t="s">
        <v>50</v>
      </c>
      <c s="34" t="s">
        <v>84</v>
      </c>
      <c s="34" t="s">
        <v>209</v>
      </c>
      <c s="35" t="s">
        <v>5</v>
      </c>
      <c s="6" t="s">
        <v>210</v>
      </c>
      <c s="36" t="s">
        <v>177</v>
      </c>
      <c s="37">
        <v>500</v>
      </c>
      <c s="36">
        <v>0</v>
      </c>
      <c s="36">
        <f>ROUND(G35*H35,6)</f>
      </c>
      <c r="L35" s="38">
        <v>0</v>
      </c>
      <c s="32">
        <f>ROUND(ROUND(L35,2)*ROUND(G35,3),2)</f>
      </c>
      <c s="36" t="s">
        <v>178</v>
      </c>
      <c>
        <f>(M35*21)/100</f>
      </c>
      <c t="s">
        <v>28</v>
      </c>
    </row>
    <row r="36" spans="1:5" ht="12.75">
      <c r="A36" s="35" t="s">
        <v>57</v>
      </c>
      <c r="E36" s="39" t="s">
        <v>210</v>
      </c>
    </row>
    <row r="37" spans="1:5" ht="12.75">
      <c r="A37" s="35" t="s">
        <v>58</v>
      </c>
      <c r="E37" s="40" t="s">
        <v>5</v>
      </c>
    </row>
    <row r="38" spans="1:5" ht="12.75">
      <c r="A38" t="s">
        <v>60</v>
      </c>
      <c r="E38" s="39" t="s">
        <v>5</v>
      </c>
    </row>
    <row r="39" spans="1:16" ht="12.75">
      <c r="A39" t="s">
        <v>50</v>
      </c>
      <c s="34" t="s">
        <v>89</v>
      </c>
      <c s="34" t="s">
        <v>438</v>
      </c>
      <c s="35" t="s">
        <v>5</v>
      </c>
      <c s="6" t="s">
        <v>439</v>
      </c>
      <c s="36" t="s">
        <v>214</v>
      </c>
      <c s="37">
        <v>9</v>
      </c>
      <c s="36">
        <v>0</v>
      </c>
      <c s="36">
        <f>ROUND(G39*H39,6)</f>
      </c>
      <c r="L39" s="38">
        <v>0</v>
      </c>
      <c s="32">
        <f>ROUND(ROUND(L39,2)*ROUND(G39,3),2)</f>
      </c>
      <c s="36" t="s">
        <v>178</v>
      </c>
      <c>
        <f>(M39*21)/100</f>
      </c>
      <c t="s">
        <v>28</v>
      </c>
    </row>
    <row r="40" spans="1:5" ht="12.75">
      <c r="A40" s="35" t="s">
        <v>57</v>
      </c>
      <c r="E40" s="39" t="s">
        <v>439</v>
      </c>
    </row>
    <row r="41" spans="1:5" ht="12.75">
      <c r="A41" s="35" t="s">
        <v>58</v>
      </c>
      <c r="E41" s="40" t="s">
        <v>5</v>
      </c>
    </row>
    <row r="42" spans="1:5" ht="12.75">
      <c r="A42" t="s">
        <v>60</v>
      </c>
      <c r="E42" s="39" t="s">
        <v>5</v>
      </c>
    </row>
    <row r="43" spans="1:16" ht="38.25">
      <c r="A43" t="s">
        <v>50</v>
      </c>
      <c s="34" t="s">
        <v>94</v>
      </c>
      <c s="34" t="s">
        <v>268</v>
      </c>
      <c s="35" t="s">
        <v>5</v>
      </c>
      <c s="6" t="s">
        <v>440</v>
      </c>
      <c s="36" t="s">
        <v>214</v>
      </c>
      <c s="37">
        <v>9</v>
      </c>
      <c s="36">
        <v>0</v>
      </c>
      <c s="36">
        <f>ROUND(G43*H43,6)</f>
      </c>
      <c r="L43" s="38">
        <v>0</v>
      </c>
      <c s="32">
        <f>ROUND(ROUND(L43,2)*ROUND(G43,3),2)</f>
      </c>
      <c s="36" t="s">
        <v>56</v>
      </c>
      <c>
        <f>(M43*21)/100</f>
      </c>
      <c t="s">
        <v>28</v>
      </c>
    </row>
    <row r="44" spans="1:5" ht="51">
      <c r="A44" s="35" t="s">
        <v>57</v>
      </c>
      <c r="E44" s="39" t="s">
        <v>441</v>
      </c>
    </row>
    <row r="45" spans="1:5" ht="12.75">
      <c r="A45" s="35" t="s">
        <v>58</v>
      </c>
      <c r="E45" s="40" t="s">
        <v>5</v>
      </c>
    </row>
    <row r="46" spans="1:5" ht="12.75">
      <c r="A46" t="s">
        <v>60</v>
      </c>
      <c r="E46" s="39" t="s">
        <v>5</v>
      </c>
    </row>
    <row r="47" spans="1:16" ht="12.75">
      <c r="A47" t="s">
        <v>50</v>
      </c>
      <c s="34" t="s">
        <v>99</v>
      </c>
      <c s="34" t="s">
        <v>442</v>
      </c>
      <c s="35" t="s">
        <v>5</v>
      </c>
      <c s="6" t="s">
        <v>443</v>
      </c>
      <c s="36" t="s">
        <v>214</v>
      </c>
      <c s="37">
        <v>6</v>
      </c>
      <c s="36">
        <v>0</v>
      </c>
      <c s="36">
        <f>ROUND(G47*H47,6)</f>
      </c>
      <c r="L47" s="38">
        <v>0</v>
      </c>
      <c s="32">
        <f>ROUND(ROUND(L47,2)*ROUND(G47,3),2)</f>
      </c>
      <c s="36" t="s">
        <v>178</v>
      </c>
      <c>
        <f>(M47*21)/100</f>
      </c>
      <c t="s">
        <v>28</v>
      </c>
    </row>
    <row r="48" spans="1:5" ht="12.75">
      <c r="A48" s="35" t="s">
        <v>57</v>
      </c>
      <c r="E48" s="39" t="s">
        <v>443</v>
      </c>
    </row>
    <row r="49" spans="1:5" ht="12.75">
      <c r="A49" s="35" t="s">
        <v>58</v>
      </c>
      <c r="E49" s="40" t="s">
        <v>5</v>
      </c>
    </row>
    <row r="50" spans="1:5" ht="12.75">
      <c r="A50" t="s">
        <v>60</v>
      </c>
      <c r="E50" s="39" t="s">
        <v>5</v>
      </c>
    </row>
    <row r="51" spans="1:16" ht="38.25">
      <c r="A51" t="s">
        <v>50</v>
      </c>
      <c s="34" t="s">
        <v>105</v>
      </c>
      <c s="34" t="s">
        <v>262</v>
      </c>
      <c s="35" t="s">
        <v>5</v>
      </c>
      <c s="6" t="s">
        <v>444</v>
      </c>
      <c s="36" t="s">
        <v>214</v>
      </c>
      <c s="37">
        <v>6</v>
      </c>
      <c s="36">
        <v>0</v>
      </c>
      <c s="36">
        <f>ROUND(G51*H51,6)</f>
      </c>
      <c r="L51" s="38">
        <v>0</v>
      </c>
      <c s="32">
        <f>ROUND(ROUND(L51,2)*ROUND(G51,3),2)</f>
      </c>
      <c s="36" t="s">
        <v>56</v>
      </c>
      <c>
        <f>(M51*21)/100</f>
      </c>
      <c t="s">
        <v>28</v>
      </c>
    </row>
    <row r="52" spans="1:5" ht="51">
      <c r="A52" s="35" t="s">
        <v>57</v>
      </c>
      <c r="E52" s="39" t="s">
        <v>445</v>
      </c>
    </row>
    <row r="53" spans="1:5" ht="12.75">
      <c r="A53" s="35" t="s">
        <v>58</v>
      </c>
      <c r="E53" s="40" t="s">
        <v>5</v>
      </c>
    </row>
    <row r="54" spans="1:5" ht="12.75">
      <c r="A54" t="s">
        <v>60</v>
      </c>
      <c r="E54" s="39" t="s">
        <v>5</v>
      </c>
    </row>
    <row r="55" spans="1:16" ht="12.75">
      <c r="A55" t="s">
        <v>50</v>
      </c>
      <c s="34" t="s">
        <v>111</v>
      </c>
      <c s="34" t="s">
        <v>446</v>
      </c>
      <c s="35" t="s">
        <v>5</v>
      </c>
      <c s="6" t="s">
        <v>447</v>
      </c>
      <c s="36" t="s">
        <v>214</v>
      </c>
      <c s="37">
        <v>6</v>
      </c>
      <c s="36">
        <v>0</v>
      </c>
      <c s="36">
        <f>ROUND(G55*H55,6)</f>
      </c>
      <c r="L55" s="38">
        <v>0</v>
      </c>
      <c s="32">
        <f>ROUND(ROUND(L55,2)*ROUND(G55,3),2)</f>
      </c>
      <c s="36" t="s">
        <v>178</v>
      </c>
      <c>
        <f>(M55*21)/100</f>
      </c>
      <c t="s">
        <v>28</v>
      </c>
    </row>
    <row r="56" spans="1:5" ht="12.75">
      <c r="A56" s="35" t="s">
        <v>57</v>
      </c>
      <c r="E56" s="39" t="s">
        <v>447</v>
      </c>
    </row>
    <row r="57" spans="1:5" ht="12.75">
      <c r="A57" s="35" t="s">
        <v>58</v>
      </c>
      <c r="E57" s="40" t="s">
        <v>5</v>
      </c>
    </row>
    <row r="58" spans="1:5" ht="12.75">
      <c r="A58" t="s">
        <v>60</v>
      </c>
      <c r="E58" s="39" t="s">
        <v>5</v>
      </c>
    </row>
    <row r="59" spans="1:16" ht="12.75">
      <c r="A59" t="s">
        <v>50</v>
      </c>
      <c s="34" t="s">
        <v>117</v>
      </c>
      <c s="34" t="s">
        <v>448</v>
      </c>
      <c s="35" t="s">
        <v>5</v>
      </c>
      <c s="6" t="s">
        <v>449</v>
      </c>
      <c s="36" t="s">
        <v>214</v>
      </c>
      <c s="37">
        <v>6</v>
      </c>
      <c s="36">
        <v>0</v>
      </c>
      <c s="36">
        <f>ROUND(G59*H59,6)</f>
      </c>
      <c r="L59" s="38">
        <v>0</v>
      </c>
      <c s="32">
        <f>ROUND(ROUND(L59,2)*ROUND(G59,3),2)</f>
      </c>
      <c s="36" t="s">
        <v>56</v>
      </c>
      <c>
        <f>(M59*21)/100</f>
      </c>
      <c t="s">
        <v>28</v>
      </c>
    </row>
    <row r="60" spans="1:5" ht="12.75">
      <c r="A60" s="35" t="s">
        <v>57</v>
      </c>
      <c r="E60" s="39" t="s">
        <v>449</v>
      </c>
    </row>
    <row r="61" spans="1:5" ht="12.75">
      <c r="A61" s="35" t="s">
        <v>58</v>
      </c>
      <c r="E61" s="40" t="s">
        <v>5</v>
      </c>
    </row>
    <row r="62" spans="1:5" ht="12.75">
      <c r="A62" t="s">
        <v>60</v>
      </c>
      <c r="E62" s="39" t="s">
        <v>5</v>
      </c>
    </row>
    <row r="63" spans="1:16" ht="25.5">
      <c r="A63" t="s">
        <v>50</v>
      </c>
      <c s="34" t="s">
        <v>122</v>
      </c>
      <c s="34" t="s">
        <v>450</v>
      </c>
      <c s="35" t="s">
        <v>5</v>
      </c>
      <c s="6" t="s">
        <v>451</v>
      </c>
      <c s="36" t="s">
        <v>214</v>
      </c>
      <c s="37">
        <v>15</v>
      </c>
      <c s="36">
        <v>0</v>
      </c>
      <c s="36">
        <f>ROUND(G63*H63,6)</f>
      </c>
      <c r="L63" s="38">
        <v>0</v>
      </c>
      <c s="32">
        <f>ROUND(ROUND(L63,2)*ROUND(G63,3),2)</f>
      </c>
      <c s="36" t="s">
        <v>178</v>
      </c>
      <c>
        <f>(M63*21)/100</f>
      </c>
      <c t="s">
        <v>28</v>
      </c>
    </row>
    <row r="64" spans="1:5" ht="25.5">
      <c r="A64" s="35" t="s">
        <v>57</v>
      </c>
      <c r="E64" s="39" t="s">
        <v>451</v>
      </c>
    </row>
    <row r="65" spans="1:5" ht="12.75">
      <c r="A65" s="35" t="s">
        <v>58</v>
      </c>
      <c r="E65" s="40" t="s">
        <v>5</v>
      </c>
    </row>
    <row r="66" spans="1:5" ht="12.75">
      <c r="A66" t="s">
        <v>60</v>
      </c>
      <c r="E66" s="39" t="s">
        <v>5</v>
      </c>
    </row>
    <row r="67" spans="1:16" ht="25.5">
      <c r="A67" t="s">
        <v>50</v>
      </c>
      <c s="34" t="s">
        <v>127</v>
      </c>
      <c s="34" t="s">
        <v>452</v>
      </c>
      <c s="35" t="s">
        <v>5</v>
      </c>
      <c s="6" t="s">
        <v>453</v>
      </c>
      <c s="36" t="s">
        <v>214</v>
      </c>
      <c s="37">
        <v>15</v>
      </c>
      <c s="36">
        <v>0</v>
      </c>
      <c s="36">
        <f>ROUND(G67*H67,6)</f>
      </c>
      <c r="L67" s="38">
        <v>0</v>
      </c>
      <c s="32">
        <f>ROUND(ROUND(L67,2)*ROUND(G67,3),2)</f>
      </c>
      <c s="36" t="s">
        <v>178</v>
      </c>
      <c>
        <f>(M67*21)/100</f>
      </c>
      <c t="s">
        <v>28</v>
      </c>
    </row>
    <row r="68" spans="1:5" ht="25.5">
      <c r="A68" s="35" t="s">
        <v>57</v>
      </c>
      <c r="E68" s="39" t="s">
        <v>453</v>
      </c>
    </row>
    <row r="69" spans="1:5" ht="12.75">
      <c r="A69" s="35" t="s">
        <v>58</v>
      </c>
      <c r="E69" s="40" t="s">
        <v>5</v>
      </c>
    </row>
    <row r="70" spans="1:5" ht="12.75">
      <c r="A70" t="s">
        <v>60</v>
      </c>
      <c r="E70" s="39" t="s">
        <v>5</v>
      </c>
    </row>
    <row r="71" spans="1:16" ht="25.5">
      <c r="A71" t="s">
        <v>50</v>
      </c>
      <c s="34" t="s">
        <v>211</v>
      </c>
      <c s="34" t="s">
        <v>454</v>
      </c>
      <c s="35" t="s">
        <v>5</v>
      </c>
      <c s="6" t="s">
        <v>455</v>
      </c>
      <c s="36" t="s">
        <v>214</v>
      </c>
      <c s="37">
        <v>15</v>
      </c>
      <c s="36">
        <v>0</v>
      </c>
      <c s="36">
        <f>ROUND(G71*H71,6)</f>
      </c>
      <c r="L71" s="38">
        <v>0</v>
      </c>
      <c s="32">
        <f>ROUND(ROUND(L71,2)*ROUND(G71,3),2)</f>
      </c>
      <c s="36" t="s">
        <v>178</v>
      </c>
      <c>
        <f>(M71*21)/100</f>
      </c>
      <c t="s">
        <v>28</v>
      </c>
    </row>
    <row r="72" spans="1:5" ht="25.5">
      <c r="A72" s="35" t="s">
        <v>57</v>
      </c>
      <c r="E72" s="39" t="s">
        <v>455</v>
      </c>
    </row>
    <row r="73" spans="1:5" ht="12.75">
      <c r="A73" s="35" t="s">
        <v>58</v>
      </c>
      <c r="E73" s="40" t="s">
        <v>5</v>
      </c>
    </row>
    <row r="74" spans="1:5" ht="12.75">
      <c r="A74" t="s">
        <v>60</v>
      </c>
      <c r="E74" s="39" t="s">
        <v>5</v>
      </c>
    </row>
    <row r="75" spans="1:16" ht="25.5">
      <c r="A75" t="s">
        <v>50</v>
      </c>
      <c s="34" t="s">
        <v>215</v>
      </c>
      <c s="34" t="s">
        <v>247</v>
      </c>
      <c s="35" t="s">
        <v>5</v>
      </c>
      <c s="6" t="s">
        <v>248</v>
      </c>
      <c s="36" t="s">
        <v>214</v>
      </c>
      <c s="37">
        <v>15</v>
      </c>
      <c s="36">
        <v>0</v>
      </c>
      <c s="36">
        <f>ROUND(G75*H75,6)</f>
      </c>
      <c r="L75" s="38">
        <v>0</v>
      </c>
      <c s="32">
        <f>ROUND(ROUND(L75,2)*ROUND(G75,3),2)</f>
      </c>
      <c s="36" t="s">
        <v>178</v>
      </c>
      <c>
        <f>(M75*21)/100</f>
      </c>
      <c t="s">
        <v>28</v>
      </c>
    </row>
    <row r="76" spans="1:5" ht="25.5">
      <c r="A76" s="35" t="s">
        <v>57</v>
      </c>
      <c r="E76" s="39" t="s">
        <v>248</v>
      </c>
    </row>
    <row r="77" spans="1:5" ht="12.75">
      <c r="A77" s="35" t="s">
        <v>58</v>
      </c>
      <c r="E77" s="40" t="s">
        <v>5</v>
      </c>
    </row>
    <row r="78" spans="1:5" ht="12.75">
      <c r="A78" t="s">
        <v>60</v>
      </c>
      <c r="E78" s="39" t="s">
        <v>5</v>
      </c>
    </row>
    <row r="79" spans="1:16" ht="12.75">
      <c r="A79" t="s">
        <v>50</v>
      </c>
      <c s="34" t="s">
        <v>218</v>
      </c>
      <c s="34" t="s">
        <v>253</v>
      </c>
      <c s="35" t="s">
        <v>5</v>
      </c>
      <c s="6" t="s">
        <v>456</v>
      </c>
      <c s="36" t="s">
        <v>55</v>
      </c>
      <c s="37">
        <v>0.276</v>
      </c>
      <c s="36">
        <v>0</v>
      </c>
      <c s="36">
        <f>ROUND(G79*H79,6)</f>
      </c>
      <c r="L79" s="38">
        <v>0</v>
      </c>
      <c s="32">
        <f>ROUND(ROUND(L79,2)*ROUND(G79,3),2)</f>
      </c>
      <c s="36" t="s">
        <v>56</v>
      </c>
      <c>
        <f>(M79*21)/100</f>
      </c>
      <c t="s">
        <v>28</v>
      </c>
    </row>
    <row r="80" spans="1:5" ht="12.75">
      <c r="A80" s="35" t="s">
        <v>57</v>
      </c>
      <c r="E80" s="39" t="s">
        <v>456</v>
      </c>
    </row>
    <row r="81" spans="1:5" ht="12.75">
      <c r="A81" s="35" t="s">
        <v>58</v>
      </c>
      <c r="E81" s="40" t="s">
        <v>5</v>
      </c>
    </row>
    <row r="82" spans="1:5" ht="12.75">
      <c r="A82" t="s">
        <v>60</v>
      </c>
      <c r="E82" s="39" t="s">
        <v>5</v>
      </c>
    </row>
    <row r="83" spans="1:16" ht="38.25">
      <c r="A83" t="s">
        <v>50</v>
      </c>
      <c s="34" t="s">
        <v>221</v>
      </c>
      <c s="34" t="s">
        <v>112</v>
      </c>
      <c s="35" t="s">
        <v>113</v>
      </c>
      <c s="6" t="s">
        <v>114</v>
      </c>
      <c s="36" t="s">
        <v>55</v>
      </c>
      <c s="37">
        <v>0.276</v>
      </c>
      <c s="36">
        <v>0</v>
      </c>
      <c s="36">
        <f>ROUND(G83*H83,6)</f>
      </c>
      <c r="L83" s="38">
        <v>0</v>
      </c>
      <c s="32">
        <f>ROUND(ROUND(L83,2)*ROUND(G83,3),2)</f>
      </c>
      <c s="36" t="s">
        <v>256</v>
      </c>
      <c>
        <f>(M83*21)/100</f>
      </c>
      <c t="s">
        <v>28</v>
      </c>
    </row>
    <row r="84" spans="1:5" ht="38.25">
      <c r="A84" s="35" t="s">
        <v>57</v>
      </c>
      <c r="E84" s="39" t="s">
        <v>115</v>
      </c>
    </row>
    <row r="85" spans="1:5" ht="38.25">
      <c r="A85" s="35" t="s">
        <v>58</v>
      </c>
      <c r="E85" s="41" t="s">
        <v>457</v>
      </c>
    </row>
    <row r="86" spans="1:5" ht="102">
      <c r="A86" t="s">
        <v>60</v>
      </c>
      <c r="E86" s="39" t="s">
        <v>258</v>
      </c>
    </row>
    <row r="87" spans="1:13" ht="12.75">
      <c r="A87" t="s">
        <v>47</v>
      </c>
      <c r="C87" s="31" t="s">
        <v>458</v>
      </c>
      <c r="E87" s="33" t="s">
        <v>459</v>
      </c>
      <c r="J87" s="32">
        <f>0</f>
      </c>
      <c s="32">
        <f>0</f>
      </c>
      <c s="32">
        <f>0+L88+L92+L96+L100+L104+L108</f>
      </c>
      <c s="32">
        <f>0+M88+M92+M96+M100+M104+M108</f>
      </c>
    </row>
    <row r="88" spans="1:16" ht="25.5">
      <c r="A88" t="s">
        <v>50</v>
      </c>
      <c s="34" t="s">
        <v>224</v>
      </c>
      <c s="34" t="s">
        <v>312</v>
      </c>
      <c s="35" t="s">
        <v>5</v>
      </c>
      <c s="6" t="s">
        <v>313</v>
      </c>
      <c s="36" t="s">
        <v>214</v>
      </c>
      <c s="37">
        <v>3</v>
      </c>
      <c s="36">
        <v>0</v>
      </c>
      <c s="36">
        <f>ROUND(G88*H88,6)</f>
      </c>
      <c r="L88" s="38">
        <v>0</v>
      </c>
      <c s="32">
        <f>ROUND(ROUND(L88,2)*ROUND(G88,3),2)</f>
      </c>
      <c s="36" t="s">
        <v>178</v>
      </c>
      <c>
        <f>(M88*21)/100</f>
      </c>
      <c t="s">
        <v>28</v>
      </c>
    </row>
    <row r="89" spans="1:5" ht="25.5">
      <c r="A89" s="35" t="s">
        <v>57</v>
      </c>
      <c r="E89" s="39" t="s">
        <v>313</v>
      </c>
    </row>
    <row r="90" spans="1:5" ht="12.75">
      <c r="A90" s="35" t="s">
        <v>58</v>
      </c>
      <c r="E90" s="40" t="s">
        <v>5</v>
      </c>
    </row>
    <row r="91" spans="1:5" ht="12.75">
      <c r="A91" t="s">
        <v>60</v>
      </c>
      <c r="E91" s="39" t="s">
        <v>5</v>
      </c>
    </row>
    <row r="92" spans="1:16" ht="12.75">
      <c r="A92" t="s">
        <v>50</v>
      </c>
      <c s="34" t="s">
        <v>227</v>
      </c>
      <c s="34" t="s">
        <v>460</v>
      </c>
      <c s="35" t="s">
        <v>5</v>
      </c>
      <c s="6" t="s">
        <v>461</v>
      </c>
      <c s="36" t="s">
        <v>214</v>
      </c>
      <c s="37">
        <v>1</v>
      </c>
      <c s="36">
        <v>0</v>
      </c>
      <c s="36">
        <f>ROUND(G92*H92,6)</f>
      </c>
      <c r="L92" s="38">
        <v>0</v>
      </c>
      <c s="32">
        <f>ROUND(ROUND(L92,2)*ROUND(G92,3),2)</f>
      </c>
      <c s="36" t="s">
        <v>56</v>
      </c>
      <c>
        <f>(M92*21)/100</f>
      </c>
      <c t="s">
        <v>28</v>
      </c>
    </row>
    <row r="93" spans="1:5" ht="12.75">
      <c r="A93" s="35" t="s">
        <v>57</v>
      </c>
      <c r="E93" s="39" t="s">
        <v>461</v>
      </c>
    </row>
    <row r="94" spans="1:5" ht="12.75">
      <c r="A94" s="35" t="s">
        <v>58</v>
      </c>
      <c r="E94" s="40" t="s">
        <v>5</v>
      </c>
    </row>
    <row r="95" spans="1:5" ht="12.75">
      <c r="A95" t="s">
        <v>60</v>
      </c>
      <c r="E95" s="39" t="s">
        <v>5</v>
      </c>
    </row>
    <row r="96" spans="1:16" ht="25.5">
      <c r="A96" t="s">
        <v>50</v>
      </c>
      <c s="34" t="s">
        <v>230</v>
      </c>
      <c s="34" t="s">
        <v>462</v>
      </c>
      <c s="35" t="s">
        <v>5</v>
      </c>
      <c s="6" t="s">
        <v>463</v>
      </c>
      <c s="36" t="s">
        <v>214</v>
      </c>
      <c s="37">
        <v>1</v>
      </c>
      <c s="36">
        <v>0</v>
      </c>
      <c s="36">
        <f>ROUND(G96*H96,6)</f>
      </c>
      <c r="L96" s="38">
        <v>0</v>
      </c>
      <c s="32">
        <f>ROUND(ROUND(L96,2)*ROUND(G96,3),2)</f>
      </c>
      <c s="36" t="s">
        <v>56</v>
      </c>
      <c>
        <f>(M96*21)/100</f>
      </c>
      <c t="s">
        <v>28</v>
      </c>
    </row>
    <row r="97" spans="1:5" ht="25.5">
      <c r="A97" s="35" t="s">
        <v>57</v>
      </c>
      <c r="E97" s="39" t="s">
        <v>463</v>
      </c>
    </row>
    <row r="98" spans="1:5" ht="12.75">
      <c r="A98" s="35" t="s">
        <v>58</v>
      </c>
      <c r="E98" s="40" t="s">
        <v>5</v>
      </c>
    </row>
    <row r="99" spans="1:5" ht="12.75">
      <c r="A99" t="s">
        <v>60</v>
      </c>
      <c r="E99" s="39" t="s">
        <v>5</v>
      </c>
    </row>
    <row r="100" spans="1:16" ht="25.5">
      <c r="A100" t="s">
        <v>50</v>
      </c>
      <c s="34" t="s">
        <v>233</v>
      </c>
      <c s="34" t="s">
        <v>464</v>
      </c>
      <c s="35" t="s">
        <v>5</v>
      </c>
      <c s="6" t="s">
        <v>315</v>
      </c>
      <c s="36" t="s">
        <v>214</v>
      </c>
      <c s="37">
        <v>1</v>
      </c>
      <c s="36">
        <v>0</v>
      </c>
      <c s="36">
        <f>ROUND(G100*H100,6)</f>
      </c>
      <c r="L100" s="38">
        <v>0</v>
      </c>
      <c s="32">
        <f>ROUND(ROUND(L100,2)*ROUND(G100,3),2)</f>
      </c>
      <c s="36" t="s">
        <v>56</v>
      </c>
      <c>
        <f>(M100*21)/100</f>
      </c>
      <c t="s">
        <v>28</v>
      </c>
    </row>
    <row r="101" spans="1:5" ht="204">
      <c r="A101" s="35" t="s">
        <v>57</v>
      </c>
      <c r="E101" s="39" t="s">
        <v>316</v>
      </c>
    </row>
    <row r="102" spans="1:5" ht="12.75">
      <c r="A102" s="35" t="s">
        <v>58</v>
      </c>
      <c r="E102" s="40" t="s">
        <v>5</v>
      </c>
    </row>
    <row r="103" spans="1:5" ht="12.75">
      <c r="A103" t="s">
        <v>60</v>
      </c>
      <c r="E103" s="39" t="s">
        <v>5</v>
      </c>
    </row>
    <row r="104" spans="1:16" ht="25.5">
      <c r="A104" t="s">
        <v>50</v>
      </c>
      <c s="34" t="s">
        <v>237</v>
      </c>
      <c s="34" t="s">
        <v>272</v>
      </c>
      <c s="35" t="s">
        <v>5</v>
      </c>
      <c s="6" t="s">
        <v>273</v>
      </c>
      <c s="36" t="s">
        <v>214</v>
      </c>
      <c s="37">
        <v>1</v>
      </c>
      <c s="36">
        <v>0</v>
      </c>
      <c s="36">
        <f>ROUND(G104*H104,6)</f>
      </c>
      <c r="L104" s="38">
        <v>0</v>
      </c>
      <c s="32">
        <f>ROUND(ROUND(L104,2)*ROUND(G104,3),2)</f>
      </c>
      <c s="36" t="s">
        <v>178</v>
      </c>
      <c>
        <f>(M104*21)/100</f>
      </c>
      <c t="s">
        <v>28</v>
      </c>
    </row>
    <row r="105" spans="1:5" ht="25.5">
      <c r="A105" s="35" t="s">
        <v>57</v>
      </c>
      <c r="E105" s="39" t="s">
        <v>273</v>
      </c>
    </row>
    <row r="106" spans="1:5" ht="12.75">
      <c r="A106" s="35" t="s">
        <v>58</v>
      </c>
      <c r="E106" s="40" t="s">
        <v>5</v>
      </c>
    </row>
    <row r="107" spans="1:5" ht="12.75">
      <c r="A107" t="s">
        <v>60</v>
      </c>
      <c r="E107" s="39" t="s">
        <v>5</v>
      </c>
    </row>
    <row r="108" spans="1:16" ht="12.75">
      <c r="A108" t="s">
        <v>50</v>
      </c>
      <c s="34" t="s">
        <v>240</v>
      </c>
      <c s="34" t="s">
        <v>275</v>
      </c>
      <c s="35" t="s">
        <v>5</v>
      </c>
      <c s="6" t="s">
        <v>276</v>
      </c>
      <c s="36" t="s">
        <v>214</v>
      </c>
      <c s="37">
        <v>1</v>
      </c>
      <c s="36">
        <v>0</v>
      </c>
      <c s="36">
        <f>ROUND(G108*H108,6)</f>
      </c>
      <c r="L108" s="38">
        <v>0</v>
      </c>
      <c s="32">
        <f>ROUND(ROUND(L108,2)*ROUND(G108,3),2)</f>
      </c>
      <c s="36" t="s">
        <v>56</v>
      </c>
      <c>
        <f>(M108*21)/100</f>
      </c>
      <c t="s">
        <v>28</v>
      </c>
    </row>
    <row r="109" spans="1:5" ht="12.75">
      <c r="A109" s="35" t="s">
        <v>57</v>
      </c>
      <c r="E109" s="39" t="s">
        <v>276</v>
      </c>
    </row>
    <row r="110" spans="1:5" ht="12.75">
      <c r="A110" s="35" t="s">
        <v>58</v>
      </c>
      <c r="E110" s="40" t="s">
        <v>5</v>
      </c>
    </row>
    <row r="111" spans="1:5" ht="12.75">
      <c r="A111" t="s">
        <v>60</v>
      </c>
      <c r="E111" s="39" t="s">
        <v>5</v>
      </c>
    </row>
    <row r="112" spans="1:13" ht="12.75">
      <c r="A112" t="s">
        <v>47</v>
      </c>
      <c r="C112" s="31" t="s">
        <v>465</v>
      </c>
      <c r="E112" s="33" t="s">
        <v>466</v>
      </c>
      <c r="J112" s="32">
        <f>0</f>
      </c>
      <c s="32">
        <f>0</f>
      </c>
      <c s="32">
        <f>0+L113+L117+L121+L125+L129+L133</f>
      </c>
      <c s="32">
        <f>0+M113+M117+M121+M125+M129+M133</f>
      </c>
    </row>
    <row r="113" spans="1:16" ht="25.5">
      <c r="A113" t="s">
        <v>50</v>
      </c>
      <c s="34" t="s">
        <v>243</v>
      </c>
      <c s="34" t="s">
        <v>312</v>
      </c>
      <c s="35" t="s">
        <v>5</v>
      </c>
      <c s="6" t="s">
        <v>313</v>
      </c>
      <c s="36" t="s">
        <v>214</v>
      </c>
      <c s="37">
        <v>3</v>
      </c>
      <c s="36">
        <v>0</v>
      </c>
      <c s="36">
        <f>ROUND(G113*H113,6)</f>
      </c>
      <c r="L113" s="38">
        <v>0</v>
      </c>
      <c s="32">
        <f>ROUND(ROUND(L113,2)*ROUND(G113,3),2)</f>
      </c>
      <c s="36" t="s">
        <v>178</v>
      </c>
      <c>
        <f>(M113*21)/100</f>
      </c>
      <c t="s">
        <v>28</v>
      </c>
    </row>
    <row r="114" spans="1:5" ht="25.5">
      <c r="A114" s="35" t="s">
        <v>57</v>
      </c>
      <c r="E114" s="39" t="s">
        <v>313</v>
      </c>
    </row>
    <row r="115" spans="1:5" ht="12.75">
      <c r="A115" s="35" t="s">
        <v>58</v>
      </c>
      <c r="E115" s="40" t="s">
        <v>5</v>
      </c>
    </row>
    <row r="116" spans="1:5" ht="12.75">
      <c r="A116" t="s">
        <v>60</v>
      </c>
      <c r="E116" s="39" t="s">
        <v>5</v>
      </c>
    </row>
    <row r="117" spans="1:16" ht="12.75">
      <c r="A117" t="s">
        <v>50</v>
      </c>
      <c s="34" t="s">
        <v>246</v>
      </c>
      <c s="34" t="s">
        <v>460</v>
      </c>
      <c s="35" t="s">
        <v>5</v>
      </c>
      <c s="6" t="s">
        <v>461</v>
      </c>
      <c s="36" t="s">
        <v>214</v>
      </c>
      <c s="37">
        <v>1</v>
      </c>
      <c s="36">
        <v>0</v>
      </c>
      <c s="36">
        <f>ROUND(G117*H117,6)</f>
      </c>
      <c r="L117" s="38">
        <v>0</v>
      </c>
      <c s="32">
        <f>ROUND(ROUND(L117,2)*ROUND(G117,3),2)</f>
      </c>
      <c s="36" t="s">
        <v>56</v>
      </c>
      <c>
        <f>(M117*21)/100</f>
      </c>
      <c t="s">
        <v>28</v>
      </c>
    </row>
    <row r="118" spans="1:5" ht="12.75">
      <c r="A118" s="35" t="s">
        <v>57</v>
      </c>
      <c r="E118" s="39" t="s">
        <v>461</v>
      </c>
    </row>
    <row r="119" spans="1:5" ht="12.75">
      <c r="A119" s="35" t="s">
        <v>58</v>
      </c>
      <c r="E119" s="40" t="s">
        <v>5</v>
      </c>
    </row>
    <row r="120" spans="1:5" ht="12.75">
      <c r="A120" t="s">
        <v>60</v>
      </c>
      <c r="E120" s="39" t="s">
        <v>5</v>
      </c>
    </row>
    <row r="121" spans="1:16" ht="25.5">
      <c r="A121" t="s">
        <v>50</v>
      </c>
      <c s="34" t="s">
        <v>249</v>
      </c>
      <c s="34" t="s">
        <v>467</v>
      </c>
      <c s="35" t="s">
        <v>5</v>
      </c>
      <c s="6" t="s">
        <v>463</v>
      </c>
      <c s="36" t="s">
        <v>214</v>
      </c>
      <c s="37">
        <v>1</v>
      </c>
      <c s="36">
        <v>0</v>
      </c>
      <c s="36">
        <f>ROUND(G121*H121,6)</f>
      </c>
      <c r="L121" s="38">
        <v>0</v>
      </c>
      <c s="32">
        <f>ROUND(ROUND(L121,2)*ROUND(G121,3),2)</f>
      </c>
      <c s="36" t="s">
        <v>56</v>
      </c>
      <c>
        <f>(M121*21)/100</f>
      </c>
      <c t="s">
        <v>28</v>
      </c>
    </row>
    <row r="122" spans="1:5" ht="25.5">
      <c r="A122" s="35" t="s">
        <v>57</v>
      </c>
      <c r="E122" s="39" t="s">
        <v>463</v>
      </c>
    </row>
    <row r="123" spans="1:5" ht="12.75">
      <c r="A123" s="35" t="s">
        <v>58</v>
      </c>
      <c r="E123" s="40" t="s">
        <v>5</v>
      </c>
    </row>
    <row r="124" spans="1:5" ht="12.75">
      <c r="A124" t="s">
        <v>60</v>
      </c>
      <c r="E124" s="39" t="s">
        <v>5</v>
      </c>
    </row>
    <row r="125" spans="1:16" ht="25.5">
      <c r="A125" t="s">
        <v>50</v>
      </c>
      <c s="34" t="s">
        <v>252</v>
      </c>
      <c s="34" t="s">
        <v>468</v>
      </c>
      <c s="35" t="s">
        <v>5</v>
      </c>
      <c s="6" t="s">
        <v>315</v>
      </c>
      <c s="36" t="s">
        <v>214</v>
      </c>
      <c s="37">
        <v>1</v>
      </c>
      <c s="36">
        <v>0</v>
      </c>
      <c s="36">
        <f>ROUND(G125*H125,6)</f>
      </c>
      <c r="L125" s="38">
        <v>0</v>
      </c>
      <c s="32">
        <f>ROUND(ROUND(L125,2)*ROUND(G125,3),2)</f>
      </c>
      <c s="36" t="s">
        <v>56</v>
      </c>
      <c>
        <f>(M125*21)/100</f>
      </c>
      <c t="s">
        <v>28</v>
      </c>
    </row>
    <row r="126" spans="1:5" ht="204">
      <c r="A126" s="35" t="s">
        <v>57</v>
      </c>
      <c r="E126" s="39" t="s">
        <v>316</v>
      </c>
    </row>
    <row r="127" spans="1:5" ht="12.75">
      <c r="A127" s="35" t="s">
        <v>58</v>
      </c>
      <c r="E127" s="40" t="s">
        <v>5</v>
      </c>
    </row>
    <row r="128" spans="1:5" ht="12.75">
      <c r="A128" t="s">
        <v>60</v>
      </c>
      <c r="E128" s="39" t="s">
        <v>5</v>
      </c>
    </row>
    <row r="129" spans="1:16" ht="25.5">
      <c r="A129" t="s">
        <v>50</v>
      </c>
      <c s="34" t="s">
        <v>255</v>
      </c>
      <c s="34" t="s">
        <v>272</v>
      </c>
      <c s="35" t="s">
        <v>5</v>
      </c>
      <c s="6" t="s">
        <v>273</v>
      </c>
      <c s="36" t="s">
        <v>214</v>
      </c>
      <c s="37">
        <v>1</v>
      </c>
      <c s="36">
        <v>0</v>
      </c>
      <c s="36">
        <f>ROUND(G129*H129,6)</f>
      </c>
      <c r="L129" s="38">
        <v>0</v>
      </c>
      <c s="32">
        <f>ROUND(ROUND(L129,2)*ROUND(G129,3),2)</f>
      </c>
      <c s="36" t="s">
        <v>178</v>
      </c>
      <c>
        <f>(M129*21)/100</f>
      </c>
      <c t="s">
        <v>28</v>
      </c>
    </row>
    <row r="130" spans="1:5" ht="25.5">
      <c r="A130" s="35" t="s">
        <v>57</v>
      </c>
      <c r="E130" s="39" t="s">
        <v>273</v>
      </c>
    </row>
    <row r="131" spans="1:5" ht="12.75">
      <c r="A131" s="35" t="s">
        <v>58</v>
      </c>
      <c r="E131" s="40" t="s">
        <v>5</v>
      </c>
    </row>
    <row r="132" spans="1:5" ht="12.75">
      <c r="A132" t="s">
        <v>60</v>
      </c>
      <c r="E132" s="39" t="s">
        <v>5</v>
      </c>
    </row>
    <row r="133" spans="1:16" ht="12.75">
      <c r="A133" t="s">
        <v>50</v>
      </c>
      <c s="34" t="s">
        <v>261</v>
      </c>
      <c s="34" t="s">
        <v>275</v>
      </c>
      <c s="35" t="s">
        <v>5</v>
      </c>
      <c s="6" t="s">
        <v>276</v>
      </c>
      <c s="36" t="s">
        <v>214</v>
      </c>
      <c s="37">
        <v>1</v>
      </c>
      <c s="36">
        <v>0</v>
      </c>
      <c s="36">
        <f>ROUND(G133*H133,6)</f>
      </c>
      <c r="L133" s="38">
        <v>0</v>
      </c>
      <c s="32">
        <f>ROUND(ROUND(L133,2)*ROUND(G133,3),2)</f>
      </c>
      <c s="36" t="s">
        <v>56</v>
      </c>
      <c>
        <f>(M133*21)/100</f>
      </c>
      <c t="s">
        <v>28</v>
      </c>
    </row>
    <row r="134" spans="1:5" ht="12.75">
      <c r="A134" s="35" t="s">
        <v>57</v>
      </c>
      <c r="E134" s="39" t="s">
        <v>276</v>
      </c>
    </row>
    <row r="135" spans="1:5" ht="12.75">
      <c r="A135" s="35" t="s">
        <v>58</v>
      </c>
      <c r="E135" s="40" t="s">
        <v>5</v>
      </c>
    </row>
    <row r="136" spans="1:5" ht="12.75">
      <c r="A136" t="s">
        <v>60</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473</v>
      </c>
      <c r="E8" s="30" t="s">
        <v>472</v>
      </c>
      <c r="J8" s="29">
        <f>0+J9+J14+J19+J32+J41</f>
      </c>
      <c s="29">
        <f>0+K9+K14+K19+K32+K41</f>
      </c>
      <c s="29">
        <f>0+L9+L14+L19+L32+L41</f>
      </c>
      <c s="29">
        <f>0+M9+M14+M19+M32+M41</f>
      </c>
    </row>
    <row r="9" spans="1:13" ht="12.75">
      <c r="A9" t="s">
        <v>47</v>
      </c>
      <c r="C9" s="31" t="s">
        <v>474</v>
      </c>
      <c r="E9" s="33" t="s">
        <v>475</v>
      </c>
      <c r="J9" s="32">
        <f>0</f>
      </c>
      <c s="32">
        <f>0</f>
      </c>
      <c s="32">
        <f>0+L10</f>
      </c>
      <c s="32">
        <f>0+M10</f>
      </c>
    </row>
    <row r="10" spans="1:16" ht="12.75">
      <c r="A10" t="s">
        <v>50</v>
      </c>
      <c s="34" t="s">
        <v>51</v>
      </c>
      <c s="34" t="s">
        <v>476</v>
      </c>
      <c s="35" t="s">
        <v>5</v>
      </c>
      <c s="6" t="s">
        <v>477</v>
      </c>
      <c s="36" t="s">
        <v>140</v>
      </c>
      <c s="37">
        <v>1</v>
      </c>
      <c s="36">
        <v>0</v>
      </c>
      <c s="36">
        <f>ROUND(G10*H10,6)</f>
      </c>
      <c r="L10" s="38">
        <v>0</v>
      </c>
      <c s="32">
        <f>ROUND(ROUND(L10,2)*ROUND(G10,3),2)</f>
      </c>
      <c s="36" t="s">
        <v>178</v>
      </c>
      <c>
        <f>(M10*21)/100</f>
      </c>
      <c t="s">
        <v>28</v>
      </c>
    </row>
    <row r="11" spans="1:5" ht="12.75">
      <c r="A11" s="35" t="s">
        <v>57</v>
      </c>
      <c r="E11" s="39" t="s">
        <v>477</v>
      </c>
    </row>
    <row r="12" spans="1:5" ht="63.75">
      <c r="A12" s="35" t="s">
        <v>58</v>
      </c>
      <c r="E12" s="41" t="s">
        <v>478</v>
      </c>
    </row>
    <row r="13" spans="1:5" ht="12.75">
      <c r="A13" t="s">
        <v>60</v>
      </c>
      <c r="E13" s="39" t="s">
        <v>5</v>
      </c>
    </row>
    <row r="14" spans="1:13" ht="12.75">
      <c r="A14" t="s">
        <v>47</v>
      </c>
      <c r="C14" s="31" t="s">
        <v>479</v>
      </c>
      <c r="E14" s="33" t="s">
        <v>480</v>
      </c>
      <c r="J14" s="32">
        <f>0</f>
      </c>
      <c s="32">
        <f>0</f>
      </c>
      <c s="32">
        <f>0+L15</f>
      </c>
      <c s="32">
        <f>0+M15</f>
      </c>
    </row>
    <row r="15" spans="1:16" ht="12.75">
      <c r="A15" t="s">
        <v>50</v>
      </c>
      <c s="34" t="s">
        <v>28</v>
      </c>
      <c s="34" t="s">
        <v>481</v>
      </c>
      <c s="35" t="s">
        <v>5</v>
      </c>
      <c s="6" t="s">
        <v>482</v>
      </c>
      <c s="36" t="s">
        <v>140</v>
      </c>
      <c s="37">
        <v>1</v>
      </c>
      <c s="36">
        <v>0</v>
      </c>
      <c s="36">
        <f>ROUND(G15*H15,6)</f>
      </c>
      <c r="L15" s="38">
        <v>0</v>
      </c>
      <c s="32">
        <f>ROUND(ROUND(L15,2)*ROUND(G15,3),2)</f>
      </c>
      <c s="36" t="s">
        <v>178</v>
      </c>
      <c>
        <f>(M15*21)/100</f>
      </c>
      <c t="s">
        <v>28</v>
      </c>
    </row>
    <row r="16" spans="1:5" ht="12.75">
      <c r="A16" s="35" t="s">
        <v>57</v>
      </c>
      <c r="E16" s="39" t="s">
        <v>482</v>
      </c>
    </row>
    <row r="17" spans="1:5" ht="114.75">
      <c r="A17" s="35" t="s">
        <v>58</v>
      </c>
      <c r="E17" s="41" t="s">
        <v>483</v>
      </c>
    </row>
    <row r="18" spans="1:5" ht="12.75">
      <c r="A18" t="s">
        <v>60</v>
      </c>
      <c r="E18" s="39" t="s">
        <v>5</v>
      </c>
    </row>
    <row r="19" spans="1:13" ht="12.75">
      <c r="A19" t="s">
        <v>47</v>
      </c>
      <c r="C19" s="31" t="s">
        <v>484</v>
      </c>
      <c r="E19" s="33" t="s">
        <v>485</v>
      </c>
      <c r="J19" s="32">
        <f>0</f>
      </c>
      <c s="32">
        <f>0</f>
      </c>
      <c s="32">
        <f>0+L20+L24+L28</f>
      </c>
      <c s="32">
        <f>0+M20+M24+M28</f>
      </c>
    </row>
    <row r="20" spans="1:16" ht="12.75">
      <c r="A20" t="s">
        <v>50</v>
      </c>
      <c s="34" t="s">
        <v>26</v>
      </c>
      <c s="34" t="s">
        <v>486</v>
      </c>
      <c s="35" t="s">
        <v>5</v>
      </c>
      <c s="6" t="s">
        <v>487</v>
      </c>
      <c s="36" t="s">
        <v>140</v>
      </c>
      <c s="37">
        <v>1</v>
      </c>
      <c s="36">
        <v>0</v>
      </c>
      <c s="36">
        <f>ROUND(G20*H20,6)</f>
      </c>
      <c r="L20" s="38">
        <v>0</v>
      </c>
      <c s="32">
        <f>ROUND(ROUND(L20,2)*ROUND(G20,3),2)</f>
      </c>
      <c s="36" t="s">
        <v>178</v>
      </c>
      <c>
        <f>(M20*21)/100</f>
      </c>
      <c t="s">
        <v>28</v>
      </c>
    </row>
    <row r="21" spans="1:5" ht="12.75">
      <c r="A21" s="35" t="s">
        <v>57</v>
      </c>
      <c r="E21" s="39" t="s">
        <v>487</v>
      </c>
    </row>
    <row r="22" spans="1:5" ht="12.75">
      <c r="A22" s="35" t="s">
        <v>58</v>
      </c>
      <c r="E22" s="40" t="s">
        <v>5</v>
      </c>
    </row>
    <row r="23" spans="1:5" ht="12.75">
      <c r="A23" t="s">
        <v>60</v>
      </c>
      <c r="E23" s="39" t="s">
        <v>5</v>
      </c>
    </row>
    <row r="24" spans="1:16" ht="12.75">
      <c r="A24" t="s">
        <v>50</v>
      </c>
      <c s="34" t="s">
        <v>70</v>
      </c>
      <c s="34" t="s">
        <v>488</v>
      </c>
      <c s="35" t="s">
        <v>5</v>
      </c>
      <c s="6" t="s">
        <v>489</v>
      </c>
      <c s="36" t="s">
        <v>140</v>
      </c>
      <c s="37">
        <v>1</v>
      </c>
      <c s="36">
        <v>0</v>
      </c>
      <c s="36">
        <f>ROUND(G24*H24,6)</f>
      </c>
      <c r="L24" s="38">
        <v>0</v>
      </c>
      <c s="32">
        <f>ROUND(ROUND(L24,2)*ROUND(G24,3),2)</f>
      </c>
      <c s="36" t="s">
        <v>178</v>
      </c>
      <c>
        <f>(M24*21)/100</f>
      </c>
      <c t="s">
        <v>28</v>
      </c>
    </row>
    <row r="25" spans="1:5" ht="12.75">
      <c r="A25" s="35" t="s">
        <v>57</v>
      </c>
      <c r="E25" s="39" t="s">
        <v>489</v>
      </c>
    </row>
    <row r="26" spans="1:5" ht="12.75">
      <c r="A26" s="35" t="s">
        <v>58</v>
      </c>
      <c r="E26" s="40" t="s">
        <v>5</v>
      </c>
    </row>
    <row r="27" spans="1:5" ht="12.75">
      <c r="A27" t="s">
        <v>60</v>
      </c>
      <c r="E27" s="39" t="s">
        <v>5</v>
      </c>
    </row>
    <row r="28" spans="1:16" ht="12.75">
      <c r="A28" t="s">
        <v>50</v>
      </c>
      <c s="34" t="s">
        <v>75</v>
      </c>
      <c s="34" t="s">
        <v>490</v>
      </c>
      <c s="35" t="s">
        <v>5</v>
      </c>
      <c s="6" t="s">
        <v>491</v>
      </c>
      <c s="36" t="s">
        <v>140</v>
      </c>
      <c s="37">
        <v>1</v>
      </c>
      <c s="36">
        <v>0</v>
      </c>
      <c s="36">
        <f>ROUND(G28*H28,6)</f>
      </c>
      <c r="L28" s="38">
        <v>0</v>
      </c>
      <c s="32">
        <f>ROUND(ROUND(L28,2)*ROUND(G28,3),2)</f>
      </c>
      <c s="36" t="s">
        <v>178</v>
      </c>
      <c>
        <f>(M28*21)/100</f>
      </c>
      <c t="s">
        <v>28</v>
      </c>
    </row>
    <row r="29" spans="1:5" ht="12.75">
      <c r="A29" s="35" t="s">
        <v>57</v>
      </c>
      <c r="E29" s="39" t="s">
        <v>491</v>
      </c>
    </row>
    <row r="30" spans="1:5" ht="63.75">
      <c r="A30" s="35" t="s">
        <v>58</v>
      </c>
      <c r="E30" s="41" t="s">
        <v>492</v>
      </c>
    </row>
    <row r="31" spans="1:5" ht="12.75">
      <c r="A31" t="s">
        <v>60</v>
      </c>
      <c r="E31" s="39" t="s">
        <v>5</v>
      </c>
    </row>
    <row r="32" spans="1:13" ht="12.75">
      <c r="A32" t="s">
        <v>47</v>
      </c>
      <c r="C32" s="31" t="s">
        <v>493</v>
      </c>
      <c r="E32" s="33" t="s">
        <v>494</v>
      </c>
      <c r="J32" s="32">
        <f>0</f>
      </c>
      <c s="32">
        <f>0</f>
      </c>
      <c s="32">
        <f>0+L33+L37</f>
      </c>
      <c s="32">
        <f>0+M33+M37</f>
      </c>
    </row>
    <row r="33" spans="1:16" ht="12.75">
      <c r="A33" t="s">
        <v>50</v>
      </c>
      <c s="34" t="s">
        <v>27</v>
      </c>
      <c s="34" t="s">
        <v>495</v>
      </c>
      <c s="35" t="s">
        <v>5</v>
      </c>
      <c s="6" t="s">
        <v>496</v>
      </c>
      <c s="36" t="s">
        <v>140</v>
      </c>
      <c s="37">
        <v>1</v>
      </c>
      <c s="36">
        <v>0</v>
      </c>
      <c s="36">
        <f>ROUND(G33*H33,6)</f>
      </c>
      <c r="L33" s="38">
        <v>0</v>
      </c>
      <c s="32">
        <f>ROUND(ROUND(L33,2)*ROUND(G33,3),2)</f>
      </c>
      <c s="36" t="s">
        <v>178</v>
      </c>
      <c>
        <f>(M33*21)/100</f>
      </c>
      <c t="s">
        <v>28</v>
      </c>
    </row>
    <row r="34" spans="1:5" ht="12.75">
      <c r="A34" s="35" t="s">
        <v>57</v>
      </c>
      <c r="E34" s="39" t="s">
        <v>496</v>
      </c>
    </row>
    <row r="35" spans="1:5" ht="51">
      <c r="A35" s="35" t="s">
        <v>58</v>
      </c>
      <c r="E35" s="41" t="s">
        <v>497</v>
      </c>
    </row>
    <row r="36" spans="1:5" ht="12.75">
      <c r="A36" t="s">
        <v>60</v>
      </c>
      <c r="E36" s="39" t="s">
        <v>5</v>
      </c>
    </row>
    <row r="37" spans="1:16" ht="12.75">
      <c r="A37" t="s">
        <v>50</v>
      </c>
      <c s="34" t="s">
        <v>84</v>
      </c>
      <c s="34" t="s">
        <v>498</v>
      </c>
      <c s="35" t="s">
        <v>5</v>
      </c>
      <c s="6" t="s">
        <v>499</v>
      </c>
      <c s="36" t="s">
        <v>140</v>
      </c>
      <c s="37">
        <v>1</v>
      </c>
      <c s="36">
        <v>0</v>
      </c>
      <c s="36">
        <f>ROUND(G37*H37,6)</f>
      </c>
      <c r="L37" s="38">
        <v>0</v>
      </c>
      <c s="32">
        <f>ROUND(ROUND(L37,2)*ROUND(G37,3),2)</f>
      </c>
      <c s="36" t="s">
        <v>178</v>
      </c>
      <c>
        <f>(M37*21)/100</f>
      </c>
      <c t="s">
        <v>28</v>
      </c>
    </row>
    <row r="38" spans="1:5" ht="12.75">
      <c r="A38" s="35" t="s">
        <v>57</v>
      </c>
      <c r="E38" s="39" t="s">
        <v>499</v>
      </c>
    </row>
    <row r="39" spans="1:5" ht="140.25">
      <c r="A39" s="35" t="s">
        <v>58</v>
      </c>
      <c r="E39" s="41" t="s">
        <v>500</v>
      </c>
    </row>
    <row r="40" spans="1:5" ht="12.75">
      <c r="A40" t="s">
        <v>60</v>
      </c>
      <c r="E40" s="39" t="s">
        <v>5</v>
      </c>
    </row>
    <row r="41" spans="1:13" ht="12.75">
      <c r="A41" t="s">
        <v>47</v>
      </c>
      <c r="C41" s="31" t="s">
        <v>501</v>
      </c>
      <c r="E41" s="33" t="s">
        <v>502</v>
      </c>
      <c r="J41" s="32">
        <f>0</f>
      </c>
      <c s="32">
        <f>0</f>
      </c>
      <c s="32">
        <f>0+L42</f>
      </c>
      <c s="32">
        <f>0+M42</f>
      </c>
    </row>
    <row r="42" spans="1:16" ht="12.75">
      <c r="A42" t="s">
        <v>50</v>
      </c>
      <c s="34" t="s">
        <v>89</v>
      </c>
      <c s="34" t="s">
        <v>503</v>
      </c>
      <c s="35" t="s">
        <v>5</v>
      </c>
      <c s="6" t="s">
        <v>504</v>
      </c>
      <c s="36" t="s">
        <v>140</v>
      </c>
      <c s="37">
        <v>1</v>
      </c>
      <c s="36">
        <v>0</v>
      </c>
      <c s="36">
        <f>ROUND(G42*H42,6)</f>
      </c>
      <c r="L42" s="38">
        <v>0</v>
      </c>
      <c s="32">
        <f>ROUND(ROUND(L42,2)*ROUND(G42,3),2)</f>
      </c>
      <c s="36" t="s">
        <v>178</v>
      </c>
      <c>
        <f>(M42*21)/100</f>
      </c>
      <c t="s">
        <v>28</v>
      </c>
    </row>
    <row r="43" spans="1:5" ht="12.75">
      <c r="A43" s="35" t="s">
        <v>57</v>
      </c>
      <c r="E43" s="39" t="s">
        <v>504</v>
      </c>
    </row>
    <row r="44" spans="1:5" ht="38.25">
      <c r="A44" s="35" t="s">
        <v>58</v>
      </c>
      <c r="E44" s="41" t="s">
        <v>505</v>
      </c>
    </row>
    <row r="45" spans="1:5" ht="12.75">
      <c r="A45" t="s">
        <v>60</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COUNTIFS(L8:L19,"=0",A8:A19,"P")+COUNTIFS(L8:L19,"",A8:A19,"P")+SUM(Q8:Q19)</f>
      </c>
    </row>
    <row r="8" spans="1:13" ht="12.75">
      <c r="A8" t="s">
        <v>45</v>
      </c>
      <c r="C8" s="28" t="s">
        <v>508</v>
      </c>
      <c r="E8" s="30" t="s">
        <v>507</v>
      </c>
      <c r="J8" s="29">
        <f>0+J9+J14</f>
      </c>
      <c s="29">
        <f>0+K9+K14</f>
      </c>
      <c s="29">
        <f>0+L9+L14</f>
      </c>
      <c s="29">
        <f>0+M9+M14</f>
      </c>
    </row>
    <row r="9" spans="1:13" ht="12.75">
      <c r="A9" t="s">
        <v>47</v>
      </c>
      <c r="C9" s="31" t="s">
        <v>509</v>
      </c>
      <c r="E9" s="33" t="s">
        <v>510</v>
      </c>
      <c r="J9" s="32">
        <f>0</f>
      </c>
      <c s="32">
        <f>0</f>
      </c>
      <c s="32">
        <f>0+L10</f>
      </c>
      <c s="32">
        <f>0+M10</f>
      </c>
    </row>
    <row r="10" spans="1:16" ht="25.5">
      <c r="A10" t="s">
        <v>50</v>
      </c>
      <c s="34" t="s">
        <v>26</v>
      </c>
      <c s="34" t="s">
        <v>511</v>
      </c>
      <c s="35" t="s">
        <v>5</v>
      </c>
      <c s="6" t="s">
        <v>512</v>
      </c>
      <c s="36" t="s">
        <v>214</v>
      </c>
      <c s="37">
        <v>1</v>
      </c>
      <c s="36">
        <v>0</v>
      </c>
      <c s="36">
        <f>ROUND(G10*H10,6)</f>
      </c>
      <c r="L10" s="38">
        <v>0</v>
      </c>
      <c s="32">
        <f>ROUND(ROUND(L10,2)*ROUND(G10,3),2)</f>
      </c>
      <c s="36" t="s">
        <v>56</v>
      </c>
      <c>
        <f>(M10*21)/100</f>
      </c>
      <c t="s">
        <v>28</v>
      </c>
    </row>
    <row r="11" spans="1:5" ht="38.25">
      <c r="A11" s="35" t="s">
        <v>57</v>
      </c>
      <c r="E11" s="39" t="s">
        <v>513</v>
      </c>
    </row>
    <row r="12" spans="1:5" ht="51">
      <c r="A12" s="35" t="s">
        <v>58</v>
      </c>
      <c r="E12" s="41" t="s">
        <v>514</v>
      </c>
    </row>
    <row r="13" spans="1:5" ht="12.75">
      <c r="A13" t="s">
        <v>60</v>
      </c>
      <c r="E13" s="39" t="s">
        <v>5</v>
      </c>
    </row>
    <row r="14" spans="1:13" ht="12.75">
      <c r="A14" t="s">
        <v>47</v>
      </c>
      <c r="C14" s="31" t="s">
        <v>515</v>
      </c>
      <c r="E14" s="33" t="s">
        <v>516</v>
      </c>
      <c r="J14" s="32">
        <f>0</f>
      </c>
      <c s="32">
        <f>0</f>
      </c>
      <c s="32">
        <f>0+L15+L19</f>
      </c>
      <c s="32">
        <f>0+M15+M19</f>
      </c>
    </row>
    <row r="15" spans="1:16" ht="38.25">
      <c r="A15" t="s">
        <v>50</v>
      </c>
      <c s="34" t="s">
        <v>51</v>
      </c>
      <c s="34" t="s">
        <v>517</v>
      </c>
      <c s="35" t="s">
        <v>5</v>
      </c>
      <c s="6" t="s">
        <v>518</v>
      </c>
      <c s="36" t="s">
        <v>214</v>
      </c>
      <c s="37">
        <v>1</v>
      </c>
      <c s="36">
        <v>0</v>
      </c>
      <c s="36">
        <f>ROUND(G15*H15,6)</f>
      </c>
      <c r="L15" s="38">
        <v>0</v>
      </c>
      <c s="32">
        <f>ROUND(ROUND(L15,2)*ROUND(G15,3),2)</f>
      </c>
      <c s="36" t="s">
        <v>178</v>
      </c>
      <c>
        <f>(M15*21)/100</f>
      </c>
      <c t="s">
        <v>28</v>
      </c>
    </row>
    <row r="16" spans="1:5" ht="38.25">
      <c r="A16" s="35" t="s">
        <v>57</v>
      </c>
      <c r="E16" s="39" t="s">
        <v>519</v>
      </c>
    </row>
    <row r="17" spans="1:5" ht="76.5">
      <c r="A17" s="35" t="s">
        <v>58</v>
      </c>
      <c r="E17" s="41" t="s">
        <v>520</v>
      </c>
    </row>
    <row r="18" spans="1:5" ht="12.75">
      <c r="A18" t="s">
        <v>60</v>
      </c>
      <c r="E18" s="39" t="s">
        <v>5</v>
      </c>
    </row>
    <row r="19" spans="1:16" ht="38.25">
      <c r="A19" t="s">
        <v>50</v>
      </c>
      <c s="34" t="s">
        <v>28</v>
      </c>
      <c s="34" t="s">
        <v>431</v>
      </c>
      <c s="35" t="s">
        <v>5</v>
      </c>
      <c s="6" t="s">
        <v>521</v>
      </c>
      <c s="36" t="s">
        <v>214</v>
      </c>
      <c s="37">
        <v>1</v>
      </c>
      <c s="36">
        <v>0</v>
      </c>
      <c s="36">
        <f>ROUND(G19*H19,6)</f>
      </c>
      <c r="L19" s="38">
        <v>0</v>
      </c>
      <c s="32">
        <f>ROUND(ROUND(L19,2)*ROUND(G19,3),2)</f>
      </c>
      <c s="36" t="s">
        <v>56</v>
      </c>
      <c>
        <f>(M19*21)/100</f>
      </c>
      <c t="s">
        <v>28</v>
      </c>
    </row>
    <row r="20" spans="1:5" ht="38.25">
      <c r="A20" s="35" t="s">
        <v>57</v>
      </c>
      <c r="E20" s="39" t="s">
        <v>522</v>
      </c>
    </row>
    <row r="21" spans="1:5" ht="25.5">
      <c r="A21" s="35" t="s">
        <v>58</v>
      </c>
      <c r="E21" s="40" t="s">
        <v>523</v>
      </c>
    </row>
    <row r="22" spans="1:5" ht="12.75">
      <c r="A22" t="s">
        <v>60</v>
      </c>
      <c r="E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